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Bản Hụm" sheetId="1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E21" i="1" l="1"/>
  <c r="J13" i="1"/>
  <c r="J12" i="1"/>
  <c r="J7" i="1"/>
  <c r="J8" i="1"/>
  <c r="J9" i="1"/>
  <c r="J10" i="1"/>
  <c r="J11" i="1"/>
  <c r="J6" i="1"/>
  <c r="E39" i="1" l="1"/>
  <c r="B26" i="1"/>
  <c r="B27" i="1" s="1"/>
  <c r="B28" i="1" s="1"/>
  <c r="B29" i="1" s="1"/>
  <c r="B30" i="1" s="1"/>
  <c r="B31" i="1" s="1"/>
  <c r="B32" i="1" s="1"/>
  <c r="E20" i="1"/>
  <c r="E19" i="1"/>
  <c r="I10" i="1"/>
  <c r="I7" i="1"/>
  <c r="I11" i="1"/>
  <c r="I8" i="1"/>
  <c r="I9" i="1"/>
  <c r="E38" i="1"/>
  <c r="I6" i="1"/>
  <c r="I12" i="1" l="1"/>
  <c r="I13" i="1" s="1"/>
  <c r="E18" i="1" s="1"/>
  <c r="F26" i="1" s="1"/>
  <c r="E22" i="1"/>
  <c r="E23" i="1" l="1"/>
  <c r="E41" i="1" l="1"/>
</calcChain>
</file>

<file path=xl/sharedStrings.xml><?xml version="1.0" encoding="utf-8"?>
<sst xmlns="http://schemas.openxmlformats.org/spreadsheetml/2006/main" count="78" uniqueCount="70">
  <si>
    <t>m2</t>
  </si>
  <si>
    <t>Sân bóng đá mini</t>
  </si>
  <si>
    <t>Khán đài+bục trao giải</t>
  </si>
  <si>
    <t>Sân cầu lông</t>
  </si>
  <si>
    <t>Sân bóng chuyền</t>
  </si>
  <si>
    <t>Cổng vào</t>
  </si>
  <si>
    <t>Tường rào</t>
  </si>
  <si>
    <t>Suất vốn đầu tư</t>
  </si>
  <si>
    <t xml:space="preserve">                                                                                                                                    BẢN HỤM</t>
  </si>
  <si>
    <t>Thành tiền xây dựng</t>
  </si>
  <si>
    <t>Đơn vị</t>
  </si>
  <si>
    <t>Hạng mục</t>
  </si>
  <si>
    <t>STT</t>
  </si>
  <si>
    <t>Diện tích</t>
  </si>
  <si>
    <t>TT</t>
  </si>
  <si>
    <t xml:space="preserve">NỘI DUNG </t>
  </si>
  <si>
    <t xml:space="preserve">CÁCH TÍNH </t>
  </si>
  <si>
    <t xml:space="preserve">GIÁ TRỊ 
SAU THUẾ </t>
  </si>
  <si>
    <t>I</t>
  </si>
  <si>
    <t>Chi phí xây dựng</t>
  </si>
  <si>
    <r>
      <t>G</t>
    </r>
    <r>
      <rPr>
        <b/>
        <vertAlign val="subscript"/>
        <sz val="12"/>
        <rFont val="Times New Roman"/>
        <family val="1"/>
        <charset val="163"/>
      </rPr>
      <t>XD</t>
    </r>
  </si>
  <si>
    <t>Phần xây dựng hạ tầng</t>
  </si>
  <si>
    <t>Bảng tính</t>
  </si>
  <si>
    <t>Phần xây dựng chợ đầu mối</t>
  </si>
  <si>
    <t>II</t>
  </si>
  <si>
    <t>Chi phí thiết bị</t>
  </si>
  <si>
    <t>Lắp đặt thiết bị điện</t>
  </si>
  <si>
    <t>III</t>
  </si>
  <si>
    <t>Chi phí quản lý dự án</t>
  </si>
  <si>
    <r>
      <t>G</t>
    </r>
    <r>
      <rPr>
        <b/>
        <vertAlign val="subscript"/>
        <sz val="12"/>
        <rFont val="Times New Roman"/>
        <family val="1"/>
        <charset val="163"/>
      </rPr>
      <t>XD</t>
    </r>
    <r>
      <rPr>
        <b/>
        <sz val="12"/>
        <rFont val="Times New Roman"/>
        <family val="1"/>
        <charset val="163"/>
      </rPr>
      <t>*2,125%</t>
    </r>
  </si>
  <si>
    <t>IV</t>
  </si>
  <si>
    <t>Chi phí tư vấn đầu tư xây dựng</t>
  </si>
  <si>
    <t>Chi phí khảo sát xây dựng</t>
  </si>
  <si>
    <t xml:space="preserve">Dự toán riêng </t>
  </si>
  <si>
    <t>Chi phí lập BCKTKT</t>
  </si>
  <si>
    <r>
      <t>(G</t>
    </r>
    <r>
      <rPr>
        <vertAlign val="subscript"/>
        <sz val="12"/>
        <rFont val="Times New Roman"/>
        <family val="1"/>
        <charset val="163"/>
      </rPr>
      <t>XD</t>
    </r>
    <r>
      <rPr>
        <sz val="12"/>
        <rFont val="Times New Roman"/>
        <family val="1"/>
        <charset val="163"/>
      </rPr>
      <t>+G</t>
    </r>
    <r>
      <rPr>
        <vertAlign val="subscript"/>
        <sz val="12"/>
        <rFont val="Times New Roman"/>
        <family val="1"/>
        <charset val="163"/>
      </rPr>
      <t>TB</t>
    </r>
    <r>
      <rPr>
        <sz val="12"/>
        <rFont val="Times New Roman"/>
        <family val="1"/>
        <charset val="163"/>
      </rPr>
      <t>)*3,2%</t>
    </r>
  </si>
  <si>
    <t>Chi phí thẩm tra thiết kế bản vẽ thi công</t>
  </si>
  <si>
    <r>
      <t>(G</t>
    </r>
    <r>
      <rPr>
        <vertAlign val="subscript"/>
        <sz val="12"/>
        <rFont val="Times New Roman"/>
        <family val="1"/>
        <charset val="163"/>
      </rPr>
      <t>XD</t>
    </r>
    <r>
      <rPr>
        <sz val="12"/>
        <rFont val="Times New Roman"/>
        <family val="1"/>
        <charset val="163"/>
      </rPr>
      <t>+G</t>
    </r>
    <r>
      <rPr>
        <vertAlign val="subscript"/>
        <sz val="12"/>
        <rFont val="Times New Roman"/>
        <family val="1"/>
        <charset val="163"/>
      </rPr>
      <t>TB</t>
    </r>
    <r>
      <rPr>
        <sz val="12"/>
        <rFont val="Times New Roman"/>
        <family val="1"/>
        <charset val="163"/>
      </rPr>
      <t>)*0,158%</t>
    </r>
  </si>
  <si>
    <t>Chi phí thẩm tra dự toán</t>
  </si>
  <si>
    <r>
      <t>(G</t>
    </r>
    <r>
      <rPr>
        <vertAlign val="subscript"/>
        <sz val="12"/>
        <rFont val="Times New Roman"/>
        <family val="1"/>
        <charset val="163"/>
      </rPr>
      <t>XD</t>
    </r>
    <r>
      <rPr>
        <sz val="12"/>
        <rFont val="Times New Roman"/>
        <family val="1"/>
        <charset val="163"/>
      </rPr>
      <t>+G</t>
    </r>
    <r>
      <rPr>
        <vertAlign val="subscript"/>
        <sz val="12"/>
        <rFont val="Times New Roman"/>
        <family val="1"/>
        <charset val="163"/>
      </rPr>
      <t>TB</t>
    </r>
    <r>
      <rPr>
        <sz val="12"/>
        <rFont val="Times New Roman"/>
        <family val="1"/>
        <charset val="163"/>
      </rPr>
      <t>)*0,153%</t>
    </r>
  </si>
  <si>
    <t>Chi phí lập HSMT, đánh giá hồ sơ dự thầu thi công XD</t>
  </si>
  <si>
    <r>
      <t>G</t>
    </r>
    <r>
      <rPr>
        <vertAlign val="subscript"/>
        <sz val="12"/>
        <rFont val="Times New Roman"/>
        <family val="1"/>
        <charset val="163"/>
      </rPr>
      <t>XD</t>
    </r>
    <r>
      <rPr>
        <sz val="12"/>
        <rFont val="Times New Roman"/>
        <family val="1"/>
        <charset val="163"/>
      </rPr>
      <t>*0,303%</t>
    </r>
  </si>
  <si>
    <t>Chi phí lập HSMT, đánh giá hồ sơ dự thầu mua sắm TB</t>
  </si>
  <si>
    <r>
      <t>G</t>
    </r>
    <r>
      <rPr>
        <vertAlign val="subscript"/>
        <sz val="12"/>
        <rFont val="Times New Roman"/>
        <family val="1"/>
        <charset val="163"/>
      </rPr>
      <t>TB</t>
    </r>
    <r>
      <rPr>
        <sz val="12"/>
        <rFont val="Times New Roman"/>
        <family val="1"/>
        <charset val="163"/>
      </rPr>
      <t>*0,236%</t>
    </r>
  </si>
  <si>
    <t>Chi phí giám sát thi công xây dựng</t>
  </si>
  <si>
    <r>
      <t>G</t>
    </r>
    <r>
      <rPr>
        <vertAlign val="subscript"/>
        <sz val="12"/>
        <rFont val="Times New Roman"/>
        <family val="1"/>
        <charset val="163"/>
      </rPr>
      <t>XD</t>
    </r>
    <r>
      <rPr>
        <sz val="12"/>
        <rFont val="Times New Roman"/>
        <family val="1"/>
        <charset val="163"/>
      </rPr>
      <t>*2,053%</t>
    </r>
  </si>
  <si>
    <t>Chi phí giám sát lắp đặt thiết bị</t>
  </si>
  <si>
    <r>
      <t>G</t>
    </r>
    <r>
      <rPr>
        <vertAlign val="subscript"/>
        <sz val="12"/>
        <rFont val="Times New Roman"/>
        <family val="1"/>
        <charset val="163"/>
      </rPr>
      <t>TB</t>
    </r>
    <r>
      <rPr>
        <sz val="12"/>
        <rFont val="Times New Roman"/>
        <family val="1"/>
        <charset val="163"/>
      </rPr>
      <t>*0,643%</t>
    </r>
  </si>
  <si>
    <t>V</t>
  </si>
  <si>
    <t>Chi phí khác</t>
  </si>
  <si>
    <t xml:space="preserve">Chi phí bảo hiểm công trình </t>
  </si>
  <si>
    <r>
      <t>(G</t>
    </r>
    <r>
      <rPr>
        <vertAlign val="subscript"/>
        <sz val="12"/>
        <rFont val="Times New Roman"/>
        <family val="1"/>
        <charset val="163"/>
      </rPr>
      <t>XD</t>
    </r>
    <r>
      <rPr>
        <sz val="12"/>
        <rFont val="Times New Roman"/>
        <family val="1"/>
        <charset val="163"/>
      </rPr>
      <t>+G</t>
    </r>
    <r>
      <rPr>
        <vertAlign val="subscript"/>
        <sz val="12"/>
        <rFont val="Times New Roman"/>
        <family val="1"/>
        <charset val="163"/>
      </rPr>
      <t>TB</t>
    </r>
    <r>
      <rPr>
        <sz val="12"/>
        <rFont val="Times New Roman"/>
        <family val="1"/>
        <charset val="163"/>
      </rPr>
      <t>)*0,4%</t>
    </r>
  </si>
  <si>
    <t xml:space="preserve">Chi phí thẩm tra phê duyệt quyết toán </t>
  </si>
  <si>
    <t>TMĐT*0,38%</t>
  </si>
  <si>
    <t>Chi phí kiểm toán độc lập</t>
  </si>
  <si>
    <t>TMĐT*0,64%</t>
  </si>
  <si>
    <t>Lệ phí thẩm định báo cáo KTKT</t>
  </si>
  <si>
    <t>TMĐT*0,019%</t>
  </si>
  <si>
    <t>Chi phí chạy thử, nghiệm thu đóng điện bàn giao</t>
  </si>
  <si>
    <r>
      <t>G</t>
    </r>
    <r>
      <rPr>
        <vertAlign val="subscript"/>
        <sz val="12"/>
        <rFont val="Times New Roman"/>
        <family val="1"/>
        <charset val="163"/>
      </rPr>
      <t>TB</t>
    </r>
    <r>
      <rPr>
        <sz val="12"/>
        <rFont val="Times New Roman"/>
        <family val="1"/>
        <charset val="163"/>
      </rPr>
      <t>*1,5%</t>
    </r>
  </si>
  <si>
    <t>VI</t>
  </si>
  <si>
    <t xml:space="preserve">Chi phí dự phòng </t>
  </si>
  <si>
    <t>(I+...+V)*0%</t>
  </si>
  <si>
    <t>Chi phí GPMB</t>
  </si>
  <si>
    <t>Tạm tính</t>
  </si>
  <si>
    <t xml:space="preserve">TỔNG CỘNG </t>
  </si>
  <si>
    <t>Suất xây dựng</t>
  </si>
  <si>
    <t>Suất thiết bị</t>
  </si>
  <si>
    <t>Thành tiền thiết bị</t>
  </si>
  <si>
    <t>TMĐT=?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</si>
</sst>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u/>
      <sz val="14"/>
      <color theme="1"/>
      <name val="Times New Roman"/>
      <family val="1"/>
    </font>
    <font>
      <sz val="10"/>
      <name val="Arial"/>
      <family val="2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vertAlign val="subscript"/>
      <sz val="12"/>
      <name val="Times New Roman"/>
      <family val="1"/>
      <charset val="163"/>
    </font>
    <font>
      <sz val="12"/>
      <name val="Times New Roman"/>
      <family val="1"/>
      <charset val="163"/>
    </font>
    <font>
      <vertAlign val="subscript"/>
      <sz val="12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/>
  </cellStyleXfs>
  <cellXfs count="42">
    <xf numFmtId="0" fontId="0" fillId="0" borderId="0" xfId="0"/>
    <xf numFmtId="4" fontId="5" fillId="0" borderId="0" xfId="0" applyNumberFormat="1" applyFont="1" applyBorder="1" applyAlignment="1"/>
    <xf numFmtId="4" fontId="5" fillId="0" borderId="0" xfId="0" applyNumberFormat="1" applyFont="1" applyBorder="1" applyAlignment="1">
      <alignment horizontal="center"/>
    </xf>
    <xf numFmtId="4" fontId="6" fillId="0" borderId="0" xfId="0" applyNumberFormat="1" applyFont="1" applyBorder="1" applyAlignment="1"/>
    <xf numFmtId="4" fontId="5" fillId="0" borderId="1" xfId="0" applyNumberFormat="1" applyFont="1" applyBorder="1"/>
    <xf numFmtId="4" fontId="5" fillId="0" borderId="1" xfId="0" applyNumberFormat="1" applyFont="1" applyBorder="1" applyAlignment="1">
      <alignment horizontal="center"/>
    </xf>
    <xf numFmtId="4" fontId="5" fillId="0" borderId="0" xfId="0" applyNumberFormat="1" applyFont="1" applyBorder="1"/>
    <xf numFmtId="4" fontId="1" fillId="0" borderId="2" xfId="0" applyNumberFormat="1" applyFont="1" applyFill="1" applyBorder="1" applyAlignment="1">
      <alignment horizontal="center"/>
    </xf>
    <xf numFmtId="4" fontId="1" fillId="0" borderId="2" xfId="0" applyNumberFormat="1" applyFont="1" applyFill="1" applyBorder="1" applyAlignment="1">
      <alignment horizontal="left"/>
    </xf>
    <xf numFmtId="4" fontId="2" fillId="0" borderId="0" xfId="0" applyNumberFormat="1" applyFont="1" applyFill="1"/>
    <xf numFmtId="4" fontId="3" fillId="0" borderId="3" xfId="0" applyNumberFormat="1" applyFont="1" applyFill="1" applyBorder="1" applyAlignment="1">
      <alignment horizontal="center"/>
    </xf>
    <xf numFmtId="4" fontId="3" fillId="0" borderId="3" xfId="0" applyNumberFormat="1" applyFont="1" applyFill="1" applyBorder="1" applyAlignment="1">
      <alignment horizontal="left"/>
    </xf>
    <xf numFmtId="4" fontId="3" fillId="0" borderId="0" xfId="0" applyNumberFormat="1" applyFont="1" applyFill="1"/>
    <xf numFmtId="4" fontId="3" fillId="0" borderId="3" xfId="0" quotePrefix="1" applyNumberFormat="1" applyFont="1" applyFill="1" applyBorder="1" applyAlignment="1">
      <alignment horizontal="left"/>
    </xf>
    <xf numFmtId="4" fontId="4" fillId="0" borderId="0" xfId="0" applyNumberFormat="1" applyFont="1" applyBorder="1"/>
    <xf numFmtId="4" fontId="4" fillId="0" borderId="0" xfId="0" applyNumberFormat="1" applyFont="1" applyBorder="1" applyAlignment="1">
      <alignment horizontal="center"/>
    </xf>
    <xf numFmtId="4" fontId="8" fillId="0" borderId="4" xfId="1" applyNumberFormat="1" applyFont="1" applyBorder="1" applyAlignment="1">
      <alignment horizontal="center" vertical="center" wrapText="1"/>
    </xf>
    <xf numFmtId="4" fontId="8" fillId="0" borderId="1" xfId="1" applyNumberFormat="1" applyFont="1" applyBorder="1" applyAlignment="1">
      <alignment horizontal="center" vertical="center" wrapText="1"/>
    </xf>
    <xf numFmtId="4" fontId="9" fillId="0" borderId="5" xfId="1" applyNumberFormat="1" applyFont="1" applyBorder="1" applyAlignment="1">
      <alignment horizontal="center" vertical="center" wrapText="1"/>
    </xf>
    <xf numFmtId="4" fontId="10" fillId="0" borderId="5" xfId="1" applyNumberFormat="1" applyFont="1" applyBorder="1" applyAlignment="1">
      <alignment vertical="center" wrapText="1"/>
    </xf>
    <xf numFmtId="4" fontId="12" fillId="0" borderId="6" xfId="1" applyNumberFormat="1" applyFont="1" applyBorder="1" applyAlignment="1">
      <alignment horizontal="center" vertical="center" wrapText="1"/>
    </xf>
    <xf numFmtId="4" fontId="12" fillId="0" borderId="6" xfId="1" applyNumberFormat="1" applyFont="1" applyBorder="1" applyAlignment="1">
      <alignment vertical="center" wrapText="1"/>
    </xf>
    <xf numFmtId="4" fontId="12" fillId="0" borderId="7" xfId="1" applyNumberFormat="1" applyFont="1" applyBorder="1" applyAlignment="1">
      <alignment horizontal="center" vertical="center" wrapText="1"/>
    </xf>
    <xf numFmtId="4" fontId="9" fillId="0" borderId="7" xfId="1" applyNumberFormat="1" applyFont="1" applyBorder="1" applyAlignment="1">
      <alignment horizontal="center" vertical="center" wrapText="1"/>
    </xf>
    <xf numFmtId="4" fontId="10" fillId="0" borderId="7" xfId="1" applyNumberFormat="1" applyFont="1" applyBorder="1" applyAlignment="1">
      <alignment vertical="center" wrapText="1"/>
    </xf>
    <xf numFmtId="4" fontId="9" fillId="0" borderId="7" xfId="1" applyNumberFormat="1" applyFont="1" applyFill="1" applyBorder="1" applyAlignment="1">
      <alignment horizontal="center" vertical="center" wrapText="1"/>
    </xf>
    <xf numFmtId="4" fontId="12" fillId="0" borderId="7" xfId="1" applyNumberFormat="1" applyFont="1" applyFill="1" applyBorder="1" applyAlignment="1">
      <alignment vertical="center" wrapText="1"/>
    </xf>
    <xf numFmtId="4" fontId="12" fillId="0" borderId="7" xfId="1" applyNumberFormat="1" applyFont="1" applyFill="1" applyBorder="1" applyAlignment="1">
      <alignment horizontal="center" vertical="center" wrapText="1"/>
    </xf>
    <xf numFmtId="4" fontId="10" fillId="0" borderId="7" xfId="1" applyNumberFormat="1" applyFont="1" applyFill="1" applyBorder="1" applyAlignment="1">
      <alignment vertical="center" wrapText="1"/>
    </xf>
    <xf numFmtId="4" fontId="9" fillId="0" borderId="8" xfId="1" applyNumberFormat="1" applyFont="1" applyBorder="1" applyAlignment="1">
      <alignment horizontal="center" vertical="center" wrapText="1"/>
    </xf>
    <xf numFmtId="4" fontId="10" fillId="0" borderId="8" xfId="1" applyNumberFormat="1" applyFont="1" applyBorder="1" applyAlignment="1">
      <alignment vertical="center" wrapText="1"/>
    </xf>
    <xf numFmtId="4" fontId="10" fillId="0" borderId="8" xfId="1" applyNumberFormat="1" applyFont="1" applyBorder="1" applyAlignment="1">
      <alignment horizontal="center" vertical="center" wrapText="1"/>
    </xf>
    <xf numFmtId="4" fontId="9" fillId="0" borderId="9" xfId="1" applyNumberFormat="1" applyFont="1" applyBorder="1" applyAlignment="1">
      <alignment horizontal="center" vertical="center" wrapText="1"/>
    </xf>
    <xf numFmtId="4" fontId="10" fillId="0" borderId="9" xfId="1" applyNumberFormat="1" applyFont="1" applyBorder="1" applyAlignment="1">
      <alignment vertical="center" wrapText="1"/>
    </xf>
    <xf numFmtId="4" fontId="10" fillId="0" borderId="9" xfId="1" applyNumberFormat="1" applyFont="1" applyBorder="1" applyAlignment="1">
      <alignment horizontal="center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4" fontId="10" fillId="0" borderId="1" xfId="1" applyNumberFormat="1" applyFont="1" applyBorder="1" applyAlignment="1">
      <alignment horizontal="center" vertical="center" wrapText="1"/>
    </xf>
    <xf numFmtId="4" fontId="9" fillId="0" borderId="1" xfId="1" applyNumberFormat="1" applyFont="1" applyBorder="1" applyAlignment="1">
      <alignment horizontal="center" vertical="center" wrapText="1"/>
    </xf>
    <xf numFmtId="4" fontId="14" fillId="0" borderId="1" xfId="1" applyNumberFormat="1" applyFont="1" applyBorder="1" applyAlignment="1">
      <alignment horizontal="center" vertical="center" wrapText="1"/>
    </xf>
    <xf numFmtId="4" fontId="15" fillId="0" borderId="0" xfId="0" applyNumberFormat="1" applyFont="1" applyBorder="1" applyAlignment="1">
      <alignment horizontal="center"/>
    </xf>
    <xf numFmtId="4" fontId="4" fillId="3" borderId="0" xfId="0" applyNumberFormat="1" applyFont="1" applyFill="1" applyBorder="1"/>
    <xf numFmtId="4" fontId="15" fillId="2" borderId="1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_THKP HTG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rBond\AppData\Local\Temp\Khai%20toan%20khu%20dan%20cu%20to%206%20Quyet%20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TMDT_ht"/>
      <sheetName val="TH chi phí XD_ht"/>
      <sheetName val="THKS"/>
      <sheetName val="KS"/>
      <sheetName val="Giá tháng"/>
      <sheetName val="HaoPhiVatTu"/>
      <sheetName val="Tổng hợp VT"/>
      <sheetName val="Cước VC"/>
      <sheetName val="Cước bộ"/>
      <sheetName val="TH chi phí XD"/>
      <sheetName val="TH chi phí TB"/>
      <sheetName val="TH kinh phí"/>
      <sheetName val="Công trình TL"/>
      <sheetName val="Chiết tính"/>
      <sheetName val="Hệ số"/>
      <sheetName val="Đơn giá TH"/>
      <sheetName val="Dự thầu"/>
      <sheetName val="Phân tích VT"/>
      <sheetName val="Bìa"/>
      <sheetName val="NhiênLiệu"/>
      <sheetName val="Thẩm định"/>
      <sheetName val="Thép"/>
      <sheetName val="HSXL"/>
      <sheetName val="Quyết toán"/>
      <sheetName val="Giá tháng QT"/>
      <sheetName val="HaoPhiVatTu QT"/>
      <sheetName val="Tổng hợp VT QT"/>
      <sheetName val="Cước VC QT"/>
      <sheetName val="Cước bộ QT"/>
      <sheetName val="NhiênLiệu QT"/>
      <sheetName val="Chiết tính QT"/>
      <sheetName val="Dự thầu QT"/>
      <sheetName val="Hệ số QT"/>
      <sheetName val="HSXLQT"/>
      <sheetName val="KL hoàn thành"/>
      <sheetName val="KL phát sinh"/>
      <sheetName val="Tổng hợp QT"/>
      <sheetName val="Cấu hình"/>
    </sheetNames>
    <sheetDataSet>
      <sheetData sheetId="0" refreshError="1"/>
      <sheetData sheetId="1">
        <row r="22">
          <cell r="F22">
            <v>45390620</v>
          </cell>
        </row>
        <row r="28">
          <cell r="F2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1"/>
  <sheetViews>
    <sheetView showGridLines="0" tabSelected="1" topLeftCell="A21" zoomScale="85" zoomScaleNormal="85" workbookViewId="0">
      <selection activeCell="H30" sqref="H30"/>
    </sheetView>
  </sheetViews>
  <sheetFormatPr defaultRowHeight="15" x14ac:dyDescent="0.25"/>
  <cols>
    <col min="1" max="2" width="9.140625" style="14"/>
    <col min="3" max="3" width="33.140625" style="14" customWidth="1"/>
    <col min="4" max="4" width="26.28515625" style="14" customWidth="1"/>
    <col min="5" max="5" width="20.7109375" style="15" customWidth="1"/>
    <col min="6" max="6" width="18.85546875" style="14" customWidth="1"/>
    <col min="7" max="7" width="14.42578125" style="14" customWidth="1"/>
    <col min="8" max="8" width="16.28515625" style="14" customWidth="1"/>
    <col min="9" max="9" width="19.85546875" style="14" customWidth="1"/>
    <col min="10" max="10" width="20.42578125" style="14" customWidth="1"/>
    <col min="11" max="16384" width="9.140625" style="14"/>
  </cols>
  <sheetData>
    <row r="1" spans="2:10" s="1" customFormat="1" ht="19.5" x14ac:dyDescent="0.35">
      <c r="B1" s="1" t="s">
        <v>8</v>
      </c>
      <c r="E1" s="2"/>
      <c r="F1" s="3"/>
    </row>
    <row r="4" spans="2:10" s="6" customFormat="1" ht="14.25" x14ac:dyDescent="0.2">
      <c r="B4" s="4" t="s">
        <v>12</v>
      </c>
      <c r="C4" s="4" t="s">
        <v>11</v>
      </c>
      <c r="D4" s="4" t="s">
        <v>13</v>
      </c>
      <c r="E4" s="5" t="s">
        <v>10</v>
      </c>
      <c r="F4" s="5" t="s">
        <v>66</v>
      </c>
      <c r="G4" s="5" t="s">
        <v>67</v>
      </c>
      <c r="H4" s="4" t="s">
        <v>7</v>
      </c>
      <c r="I4" s="4" t="s">
        <v>9</v>
      </c>
      <c r="J4" s="4" t="s">
        <v>68</v>
      </c>
    </row>
    <row r="5" spans="2:10" s="9" customFormat="1" ht="15.75" x14ac:dyDescent="0.25">
      <c r="B5" s="7"/>
      <c r="C5" s="8"/>
      <c r="D5" s="7"/>
      <c r="E5" s="7"/>
      <c r="F5" s="7"/>
      <c r="G5" s="7"/>
      <c r="H5" s="7"/>
      <c r="I5" s="7"/>
      <c r="J5" s="7"/>
    </row>
    <row r="6" spans="2:10" s="12" customFormat="1" ht="15.75" x14ac:dyDescent="0.25">
      <c r="B6" s="10">
        <v>3</v>
      </c>
      <c r="C6" s="11" t="s">
        <v>1</v>
      </c>
      <c r="D6" s="10">
        <v>1000</v>
      </c>
      <c r="E6" s="10" t="s">
        <v>0</v>
      </c>
      <c r="F6" s="10">
        <v>710</v>
      </c>
      <c r="G6" s="10">
        <v>50</v>
      </c>
      <c r="H6" s="10">
        <v>880</v>
      </c>
      <c r="I6" s="10">
        <f>F6*D6</f>
        <v>710000</v>
      </c>
      <c r="J6" s="10">
        <f>G6*D6</f>
        <v>50000</v>
      </c>
    </row>
    <row r="7" spans="2:10" s="12" customFormat="1" ht="15.75" x14ac:dyDescent="0.25">
      <c r="B7" s="10">
        <v>4</v>
      </c>
      <c r="C7" s="11" t="s">
        <v>2</v>
      </c>
      <c r="D7" s="10">
        <v>70</v>
      </c>
      <c r="E7" s="10" t="s">
        <v>0</v>
      </c>
      <c r="F7" s="10">
        <v>95</v>
      </c>
      <c r="G7" s="10"/>
      <c r="H7" s="10">
        <v>95</v>
      </c>
      <c r="I7" s="10">
        <f>F7*D7</f>
        <v>6650</v>
      </c>
      <c r="J7" s="10">
        <f t="shared" ref="J7:J11" si="0">G7*D7</f>
        <v>0</v>
      </c>
    </row>
    <row r="8" spans="2:10" s="12" customFormat="1" ht="15.75" x14ac:dyDescent="0.25">
      <c r="B8" s="10">
        <v>5</v>
      </c>
      <c r="C8" s="11" t="s">
        <v>3</v>
      </c>
      <c r="D8" s="10">
        <v>82</v>
      </c>
      <c r="E8" s="10" t="s">
        <v>0</v>
      </c>
      <c r="F8" s="10">
        <v>4230</v>
      </c>
      <c r="G8" s="10">
        <v>270</v>
      </c>
      <c r="H8" s="10">
        <v>5260</v>
      </c>
      <c r="I8" s="10">
        <f t="shared" ref="I8:I10" si="1">F8*D8</f>
        <v>346860</v>
      </c>
      <c r="J8" s="10">
        <f t="shared" si="0"/>
        <v>22140</v>
      </c>
    </row>
    <row r="9" spans="2:10" s="12" customFormat="1" ht="15.75" x14ac:dyDescent="0.25">
      <c r="B9" s="10">
        <v>6</v>
      </c>
      <c r="C9" s="13" t="s">
        <v>4</v>
      </c>
      <c r="D9" s="10">
        <v>360</v>
      </c>
      <c r="E9" s="10" t="s">
        <v>0</v>
      </c>
      <c r="F9" s="10">
        <v>4230</v>
      </c>
      <c r="G9" s="10">
        <v>270</v>
      </c>
      <c r="H9" s="10">
        <v>5260</v>
      </c>
      <c r="I9" s="10">
        <f t="shared" si="1"/>
        <v>1522800</v>
      </c>
      <c r="J9" s="10">
        <f t="shared" si="0"/>
        <v>97200</v>
      </c>
    </row>
    <row r="10" spans="2:10" s="12" customFormat="1" ht="15.75" x14ac:dyDescent="0.25">
      <c r="B10" s="10">
        <v>7</v>
      </c>
      <c r="C10" s="13" t="s">
        <v>5</v>
      </c>
      <c r="D10" s="10">
        <v>12</v>
      </c>
      <c r="E10" s="10" t="s">
        <v>0</v>
      </c>
      <c r="F10" s="10">
        <v>120</v>
      </c>
      <c r="G10" s="10"/>
      <c r="H10" s="10">
        <v>120</v>
      </c>
      <c r="I10" s="10">
        <f t="shared" si="1"/>
        <v>1440</v>
      </c>
      <c r="J10" s="10">
        <f t="shared" si="0"/>
        <v>0</v>
      </c>
    </row>
    <row r="11" spans="2:10" s="12" customFormat="1" ht="25.5" customHeight="1" x14ac:dyDescent="0.25">
      <c r="B11" s="10">
        <v>8</v>
      </c>
      <c r="C11" s="11" t="s">
        <v>6</v>
      </c>
      <c r="D11" s="10">
        <v>497</v>
      </c>
      <c r="E11" s="10" t="s">
        <v>0</v>
      </c>
      <c r="F11" s="10">
        <v>70</v>
      </c>
      <c r="G11" s="10"/>
      <c r="H11" s="10">
        <v>70</v>
      </c>
      <c r="I11" s="10">
        <f>D11*F11</f>
        <v>34790</v>
      </c>
      <c r="J11" s="10">
        <f t="shared" si="0"/>
        <v>0</v>
      </c>
    </row>
    <row r="12" spans="2:10" x14ac:dyDescent="0.25">
      <c r="I12" s="14">
        <f>SUM(I6:I11)</f>
        <v>2622540</v>
      </c>
      <c r="J12" s="14">
        <f>SUM(J5:J11)</f>
        <v>169340</v>
      </c>
    </row>
    <row r="13" spans="2:10" x14ac:dyDescent="0.25">
      <c r="I13" s="14">
        <f>I12*1000</f>
        <v>2622540000</v>
      </c>
      <c r="J13" s="14">
        <f>J12*1000</f>
        <v>169340000</v>
      </c>
    </row>
    <row r="16" spans="2:10" ht="25.5" x14ac:dyDescent="0.25">
      <c r="B16" s="16" t="s">
        <v>14</v>
      </c>
      <c r="C16" s="16" t="s">
        <v>15</v>
      </c>
      <c r="D16" s="16" t="s">
        <v>16</v>
      </c>
      <c r="E16" s="16" t="s">
        <v>17</v>
      </c>
    </row>
    <row r="17" spans="2:6" x14ac:dyDescent="0.25">
      <c r="B17" s="17">
        <v>1</v>
      </c>
      <c r="C17" s="17">
        <v>2</v>
      </c>
      <c r="D17" s="17">
        <v>3</v>
      </c>
      <c r="E17" s="17">
        <v>6</v>
      </c>
    </row>
    <row r="18" spans="2:6" ht="17.25" x14ac:dyDescent="0.25">
      <c r="B18" s="18" t="s">
        <v>18</v>
      </c>
      <c r="C18" s="19" t="s">
        <v>19</v>
      </c>
      <c r="D18" s="18" t="s">
        <v>20</v>
      </c>
      <c r="E18" s="18">
        <f>I13</f>
        <v>2622540000</v>
      </c>
    </row>
    <row r="19" spans="2:6" ht="15.75" hidden="1" customHeight="1" x14ac:dyDescent="0.25">
      <c r="B19" s="20">
        <v>1</v>
      </c>
      <c r="C19" s="21" t="s">
        <v>21</v>
      </c>
      <c r="D19" s="22" t="s">
        <v>22</v>
      </c>
      <c r="E19" s="22" t="e">
        <f>ROUND((#REF!+#REF!),-3)</f>
        <v>#REF!</v>
      </c>
    </row>
    <row r="20" spans="2:6" ht="15.75" hidden="1" customHeight="1" x14ac:dyDescent="0.25">
      <c r="B20" s="20">
        <v>2</v>
      </c>
      <c r="C20" s="21" t="s">
        <v>23</v>
      </c>
      <c r="D20" s="22" t="s">
        <v>22</v>
      </c>
      <c r="E20" s="22" t="e">
        <f>ROUND((#REF!+#REF!),-3)</f>
        <v>#REF!</v>
      </c>
    </row>
    <row r="21" spans="2:6" ht="15.75" x14ac:dyDescent="0.25">
      <c r="B21" s="23" t="s">
        <v>24</v>
      </c>
      <c r="C21" s="24" t="s">
        <v>25</v>
      </c>
      <c r="D21" s="23">
        <v>0</v>
      </c>
      <c r="E21" s="39">
        <f>J13</f>
        <v>169340000</v>
      </c>
    </row>
    <row r="22" spans="2:6" ht="15.75" hidden="1" x14ac:dyDescent="0.25">
      <c r="B22" s="20"/>
      <c r="C22" s="21" t="s">
        <v>26</v>
      </c>
      <c r="D22" s="22" t="s">
        <v>22</v>
      </c>
      <c r="E22" s="22" t="e">
        <f>ROUND((#REF!+#REF!),-3)</f>
        <v>#REF!</v>
      </c>
    </row>
    <row r="23" spans="2:6" ht="17.25" x14ac:dyDescent="0.25">
      <c r="B23" s="23" t="s">
        <v>27</v>
      </c>
      <c r="C23" s="24" t="s">
        <v>28</v>
      </c>
      <c r="D23" s="25" t="s">
        <v>29</v>
      </c>
      <c r="E23" s="23">
        <f>E18*2.125%</f>
        <v>55728975.000000007</v>
      </c>
    </row>
    <row r="24" spans="2:6" ht="15.75" x14ac:dyDescent="0.25">
      <c r="B24" s="23" t="s">
        <v>30</v>
      </c>
      <c r="C24" s="24" t="s">
        <v>31</v>
      </c>
      <c r="D24" s="23"/>
      <c r="E24" s="23"/>
    </row>
    <row r="25" spans="2:6" ht="15.75" x14ac:dyDescent="0.25">
      <c r="B25" s="22">
        <v>1</v>
      </c>
      <c r="C25" s="26" t="s">
        <v>32</v>
      </c>
      <c r="D25" s="27" t="s">
        <v>33</v>
      </c>
      <c r="E25" s="22"/>
    </row>
    <row r="26" spans="2:6" ht="18.75" x14ac:dyDescent="0.25">
      <c r="B26" s="22">
        <f t="shared" ref="B26:B32" si="2">+B25+1</f>
        <v>2</v>
      </c>
      <c r="C26" s="26" t="s">
        <v>34</v>
      </c>
      <c r="D26" s="27" t="s">
        <v>35</v>
      </c>
      <c r="E26" s="22"/>
      <c r="F26" s="14">
        <f>E18+D21</f>
        <v>2622540000</v>
      </c>
    </row>
    <row r="27" spans="2:6" ht="31.5" x14ac:dyDescent="0.25">
      <c r="B27" s="22">
        <f t="shared" si="2"/>
        <v>3</v>
      </c>
      <c r="C27" s="26" t="s">
        <v>36</v>
      </c>
      <c r="D27" s="27" t="s">
        <v>37</v>
      </c>
      <c r="E27" s="22"/>
    </row>
    <row r="28" spans="2:6" ht="18.75" x14ac:dyDescent="0.25">
      <c r="B28" s="22">
        <f t="shared" si="2"/>
        <v>4</v>
      </c>
      <c r="C28" s="26" t="s">
        <v>38</v>
      </c>
      <c r="D28" s="27" t="s">
        <v>39</v>
      </c>
      <c r="E28" s="22"/>
    </row>
    <row r="29" spans="2:6" ht="31.5" x14ac:dyDescent="0.25">
      <c r="B29" s="22">
        <f t="shared" si="2"/>
        <v>5</v>
      </c>
      <c r="C29" s="26" t="s">
        <v>40</v>
      </c>
      <c r="D29" s="27" t="s">
        <v>41</v>
      </c>
      <c r="E29" s="22"/>
    </row>
    <row r="30" spans="2:6" ht="31.5" x14ac:dyDescent="0.25">
      <c r="B30" s="22">
        <f t="shared" si="2"/>
        <v>6</v>
      </c>
      <c r="C30" s="26" t="s">
        <v>42</v>
      </c>
      <c r="D30" s="27" t="s">
        <v>43</v>
      </c>
      <c r="E30" s="22"/>
    </row>
    <row r="31" spans="2:6" ht="18.75" x14ac:dyDescent="0.25">
      <c r="B31" s="22">
        <f t="shared" si="2"/>
        <v>7</v>
      </c>
      <c r="C31" s="26" t="s">
        <v>44</v>
      </c>
      <c r="D31" s="27" t="s">
        <v>45</v>
      </c>
      <c r="E31" s="22"/>
    </row>
    <row r="32" spans="2:6" ht="18.75" x14ac:dyDescent="0.25">
      <c r="B32" s="22">
        <f t="shared" si="2"/>
        <v>8</v>
      </c>
      <c r="C32" s="26" t="s">
        <v>46</v>
      </c>
      <c r="D32" s="27" t="s">
        <v>47</v>
      </c>
      <c r="E32" s="22"/>
    </row>
    <row r="33" spans="2:7" ht="15.75" x14ac:dyDescent="0.25">
      <c r="B33" s="23" t="s">
        <v>48</v>
      </c>
      <c r="C33" s="28" t="s">
        <v>49</v>
      </c>
      <c r="D33" s="25"/>
      <c r="E33" s="23"/>
    </row>
    <row r="34" spans="2:7" ht="18.75" x14ac:dyDescent="0.25">
      <c r="B34" s="22">
        <v>1</v>
      </c>
      <c r="C34" s="26" t="s">
        <v>50</v>
      </c>
      <c r="D34" s="27" t="s">
        <v>51</v>
      </c>
      <c r="E34" s="22"/>
    </row>
    <row r="35" spans="2:7" ht="31.5" x14ac:dyDescent="0.25">
      <c r="B35" s="22">
        <v>2</v>
      </c>
      <c r="C35" s="26" t="s">
        <v>52</v>
      </c>
      <c r="D35" s="27" t="s">
        <v>53</v>
      </c>
      <c r="E35" s="22"/>
      <c r="F35" s="41" t="s">
        <v>69</v>
      </c>
    </row>
    <row r="36" spans="2:7" ht="15.75" x14ac:dyDescent="0.25">
      <c r="B36" s="22">
        <v>3</v>
      </c>
      <c r="C36" s="26" t="s">
        <v>54</v>
      </c>
      <c r="D36" s="27" t="s">
        <v>55</v>
      </c>
      <c r="E36" s="22"/>
      <c r="F36" s="41"/>
    </row>
    <row r="37" spans="2:7" ht="15.75" x14ac:dyDescent="0.25">
      <c r="B37" s="22">
        <v>4</v>
      </c>
      <c r="C37" s="26" t="s">
        <v>56</v>
      </c>
      <c r="D37" s="27" t="s">
        <v>57</v>
      </c>
      <c r="E37" s="22"/>
      <c r="F37" s="41"/>
    </row>
    <row r="38" spans="2:7" ht="31.5" x14ac:dyDescent="0.25">
      <c r="B38" s="22">
        <v>5</v>
      </c>
      <c r="C38" s="26" t="s">
        <v>58</v>
      </c>
      <c r="D38" s="27" t="s">
        <v>59</v>
      </c>
      <c r="E38" s="22">
        <f>D21*1.5%</f>
        <v>0</v>
      </c>
    </row>
    <row r="39" spans="2:7" ht="15.75" x14ac:dyDescent="0.25">
      <c r="B39" s="29" t="s">
        <v>60</v>
      </c>
      <c r="C39" s="30" t="s">
        <v>61</v>
      </c>
      <c r="D39" s="31" t="s">
        <v>62</v>
      </c>
      <c r="E39" s="29">
        <f>[1]TMDT_ht!$F$28</f>
        <v>0</v>
      </c>
    </row>
    <row r="40" spans="2:7" ht="15.75" hidden="1" x14ac:dyDescent="0.25">
      <c r="B40" s="32" t="s">
        <v>60</v>
      </c>
      <c r="C40" s="33" t="s">
        <v>63</v>
      </c>
      <c r="D40" s="34" t="s">
        <v>64</v>
      </c>
      <c r="E40" s="32"/>
    </row>
    <row r="41" spans="2:7" ht="15.75" x14ac:dyDescent="0.25">
      <c r="B41" s="35"/>
      <c r="C41" s="36" t="s">
        <v>65</v>
      </c>
      <c r="D41" s="37"/>
      <c r="E41" s="38">
        <f>ROUND((E18+D21+E23+E24+E33+E39+E40),-3)</f>
        <v>2678269000</v>
      </c>
      <c r="G41" s="40"/>
    </row>
  </sheetData>
  <mergeCells count="1">
    <mergeCell ref="F35:F3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 Hụm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MrBond</dc:creator>
  <cp:lastModifiedBy>MrBond</cp:lastModifiedBy>
  <dcterms:created xsi:type="dcterms:W3CDTF">2014-12-18T08:31:50Z</dcterms:created>
  <dcterms:modified xsi:type="dcterms:W3CDTF">2014-12-20T03:33:39Z</dcterms:modified>
</cp:coreProperties>
</file>