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0" yWindow="60" windowWidth="15225" windowHeight="8280" tabRatio="915"/>
  </bookViews>
  <sheets>
    <sheet name="Dia chi tram" sheetId="8" r:id="rId1"/>
    <sheet name="Ttin" sheetId="4" r:id="rId2"/>
    <sheet name="Nghiem thu GT-Nh12" sheetId="24" r:id="rId3"/>
    <sheet name="1" sheetId="9" state="hidden" r:id="rId4"/>
    <sheet name="5" sheetId="16" state="hidden" r:id="rId5"/>
    <sheet name="9" sheetId="18" state="hidden" r:id="rId6"/>
    <sheet name="2" sheetId="25" r:id="rId7"/>
    <sheet name="3" sheetId="14" r:id="rId8"/>
    <sheet name="4" sheetId="26" r:id="rId9"/>
  </sheets>
  <externalReferences>
    <externalReference r:id="rId10"/>
  </externalReferences>
  <definedNames>
    <definedName name="_Fill" localSheetId="6" hidden="1">#REF!</definedName>
    <definedName name="_Fill" localSheetId="8" hidden="1">#REF!</definedName>
    <definedName name="_Fill" localSheetId="4" hidden="1">#REF!</definedName>
    <definedName name="_Fill" localSheetId="5" hidden="1">#REF!</definedName>
    <definedName name="_Fill" localSheetId="1" hidden="1">#REF!</definedName>
    <definedName name="_Fill" hidden="1">#REF!</definedName>
    <definedName name="_xlnm._FilterDatabase" localSheetId="6" hidden="1">#REF!</definedName>
    <definedName name="_xlnm._FilterDatabase" localSheetId="8" hidden="1">#REF!</definedName>
    <definedName name="_xlnm._FilterDatabase" localSheetId="0" hidden="1">'Dia chi tram'!$D$1:$D$251</definedName>
    <definedName name="_xlnm._FilterDatabase" hidden="1">#REF!</definedName>
    <definedName name="_Key1" localSheetId="3" hidden="1">#REF!</definedName>
    <definedName name="_Key1" localSheetId="6" hidden="1">#REF!</definedName>
    <definedName name="_Key1" localSheetId="7" hidden="1">#REF!</definedName>
    <definedName name="_Key1" localSheetId="8" hidden="1">#REF!</definedName>
    <definedName name="_Key1" localSheetId="5" hidden="1">#REF!</definedName>
    <definedName name="_Key1" localSheetId="0" hidden="1">#REF!</definedName>
    <definedName name="_Key1" hidden="1">#REF!</definedName>
    <definedName name="_Key2" localSheetId="3" hidden="1">#REF!</definedName>
    <definedName name="_Key2" localSheetId="6" hidden="1">#REF!</definedName>
    <definedName name="_Key2" localSheetId="7" hidden="1">#REF!</definedName>
    <definedName name="_Key2" localSheetId="8" hidden="1">#REF!</definedName>
    <definedName name="_Key2" localSheetId="5" hidden="1">#REF!</definedName>
    <definedName name="_Key2" localSheetId="0" hidden="1">#REF!</definedName>
    <definedName name="_Key2" hidden="1">#REF!</definedName>
    <definedName name="_n23" hidden="1">{"'Sheet1'!$L$16"}</definedName>
    <definedName name="_NSO2" localSheetId="4" hidden="1">{"'Sheet1'!$L$16"}</definedName>
    <definedName name="_NSO2" localSheetId="5" hidden="1">{"'Sheet1'!$L$16"}</definedName>
    <definedName name="_NSO2" localSheetId="1" hidden="1">{"'Sheet1'!$L$16"}</definedName>
    <definedName name="_NSO2" hidden="1">{"'Sheet1'!$L$16"}</definedName>
    <definedName name="_Order1" hidden="1">255</definedName>
    <definedName name="_Order2" hidden="1">255</definedName>
    <definedName name="_Sort" localSheetId="3" hidden="1">#REF!</definedName>
    <definedName name="_Sort" localSheetId="6" hidden="1">#REF!</definedName>
    <definedName name="_Sort" localSheetId="7" hidden="1">#REF!</definedName>
    <definedName name="_Sort" localSheetId="8" hidden="1">#REF!</definedName>
    <definedName name="_Sort" localSheetId="4" hidden="1">#REF!</definedName>
    <definedName name="_Sort" localSheetId="5" hidden="1">#REF!</definedName>
    <definedName name="_Sort" localSheetId="0" hidden="1">#REF!</definedName>
    <definedName name="_Sort" localSheetId="1" hidden="1">#REF!</definedName>
    <definedName name="_Sort" hidden="1">#REF!</definedName>
    <definedName name="aass" hidden="1">{"'Sheet1'!$L$16"}</definedName>
    <definedName name="anscount" hidden="1">8</definedName>
    <definedName name="AU" localSheetId="4" hidden="1">{"'Sheet1'!$L$16"}</definedName>
    <definedName name="AU" localSheetId="5" hidden="1">{"'Sheet1'!$L$16"}</definedName>
    <definedName name="AU" localSheetId="1" hidden="1">{"'Sheet1'!$L$16"}</definedName>
    <definedName name="AU" hidden="1">{"'Sheet1'!$L$16"}</definedName>
    <definedName name="h" localSheetId="4" hidden="1">{"'Sheet1'!$L$16"}</definedName>
    <definedName name="h" localSheetId="5" hidden="1">{"'Sheet1'!$L$16"}</definedName>
    <definedName name="h" localSheetId="1" hidden="1">{"'Sheet1'!$L$16"}</definedName>
    <definedName name="h" hidden="1">{"'Sheet1'!$L$16"}</definedName>
    <definedName name="HTML_CodePage" hidden="1">950</definedName>
    <definedName name="HTML_Control" localSheetId="4" hidden="1">{"'Sheet1'!$L$16"}</definedName>
    <definedName name="HTML_Control" localSheetId="5" hidden="1">{"'Sheet1'!$L$16"}</definedName>
    <definedName name="HTML_Control" localSheetId="1"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4" hidden="1">{"'Sheet1'!$L$16"}</definedName>
    <definedName name="huy" localSheetId="5" hidden="1">{"'Sheet1'!$L$16"}</definedName>
    <definedName name="huy" localSheetId="1" hidden="1">{"'Sheet1'!$L$16"}</definedName>
    <definedName name="huy" hidden="1">{"'Sheet1'!$L$16"}</definedName>
    <definedName name="lai" localSheetId="4" hidden="1">{"'Sheet1'!$L$16"}</definedName>
    <definedName name="lai" localSheetId="5" hidden="1">{"'Sheet1'!$L$16"}</definedName>
    <definedName name="lai" hidden="1">{"'Sheet1'!$L$16"}</definedName>
    <definedName name="limcount" hidden="1">2</definedName>
    <definedName name="lk" hidden="1">{"'Sheet1'!$L$16"}</definedName>
    <definedName name="phuong" localSheetId="4" hidden="1">{"'Sheet1'!$L$16"}</definedName>
    <definedName name="phuong" localSheetId="5" hidden="1">{"'Sheet1'!$L$16"}</definedName>
    <definedName name="phuong" hidden="1">{"'Sheet1'!$L$16"}</definedName>
    <definedName name="_xlnm.Print_Area" localSheetId="3">'1'!$A$1:$Z$41</definedName>
    <definedName name="_xlnm.Print_Area" localSheetId="6">'2'!$A$1:$Z$42</definedName>
    <definedName name="_xlnm.Print_Area" localSheetId="7">'3'!$A$1:$Z$23</definedName>
    <definedName name="_xlnm.Print_Area" localSheetId="8">'4'!$A$1:$Z$44</definedName>
    <definedName name="_xlnm.Print_Area" localSheetId="4">'5'!$A$2:$Z$37</definedName>
    <definedName name="_xlnm.Print_Area" localSheetId="5">'9'!$A$1:$Z$57</definedName>
    <definedName name="_xlnm.Print_Area" localSheetId="0">'Dia chi tram'!$C$3:$F$43</definedName>
    <definedName name="_xlnm.Print_Titles" localSheetId="2">'Nghiem thu GT-Nh12'!$5:$5</definedName>
    <definedName name="sencount" hidden="1">1</definedName>
    <definedName name="STT">'Dia chi tram'!$C$3:$C$181</definedName>
    <definedName name="wrn.chi._.tiÆt." localSheetId="4" hidden="1">{#N/A,#N/A,FALSE,"Chi tiÆt"}</definedName>
    <definedName name="wrn.chi._.tiÆt." localSheetId="5" hidden="1">{#N/A,#N/A,FALSE,"Chi tiÆt"}</definedName>
    <definedName name="wrn.chi._.tiÆt." hidden="1">{#N/A,#N/A,FALSE,"Chi tiÆt"}</definedName>
    <definedName name="y" localSheetId="4" hidden="1">{"'Sheet1'!$L$16"}</definedName>
    <definedName name="y" localSheetId="5" hidden="1">{"'Sheet1'!$L$16"}</definedName>
    <definedName name="y" hidden="1">{"'Sheet1'!$L$16"}</definedName>
  </definedNames>
  <calcPr calcId="144525"/>
</workbook>
</file>

<file path=xl/calcChain.xml><?xml version="1.0" encoding="utf-8"?>
<calcChain xmlns="http://schemas.openxmlformats.org/spreadsheetml/2006/main">
  <c r="N44" i="26" l="1"/>
  <c r="A44" i="26"/>
  <c r="N21" i="26"/>
  <c r="N20" i="26"/>
  <c r="B21" i="26"/>
  <c r="B20" i="26"/>
  <c r="N18" i="26"/>
  <c r="N17" i="26"/>
  <c r="N16" i="26"/>
  <c r="B18" i="26"/>
  <c r="B17" i="26"/>
  <c r="B16" i="26"/>
  <c r="E9" i="26"/>
  <c r="AB1" i="26"/>
  <c r="N23" i="14"/>
  <c r="AH2" i="26" l="1"/>
  <c r="AC4" i="26"/>
  <c r="A30" i="26" s="1"/>
  <c r="AJ2" i="26"/>
  <c r="AK2" i="26"/>
  <c r="AC2" i="26"/>
  <c r="AE2" i="26"/>
  <c r="AG2" i="26"/>
  <c r="AI2" i="26"/>
  <c r="AC1" i="26"/>
  <c r="B13" i="26" s="1"/>
  <c r="AD2" i="26"/>
  <c r="AF2" i="26"/>
  <c r="Q4" i="26" l="1"/>
  <c r="C24" i="26"/>
  <c r="C23" i="26"/>
  <c r="AB1" i="14"/>
  <c r="K3" i="8"/>
  <c r="I4" i="8"/>
  <c r="I3" i="8"/>
  <c r="AK2" i="14" l="1"/>
  <c r="AJ2" i="14"/>
  <c r="N42" i="25"/>
  <c r="A42" i="25"/>
  <c r="N20" i="25"/>
  <c r="B20" i="25"/>
  <c r="N19" i="25"/>
  <c r="B19" i="25"/>
  <c r="N17" i="25"/>
  <c r="B17" i="25"/>
  <c r="N16" i="25"/>
  <c r="B16" i="25"/>
  <c r="E9" i="25"/>
  <c r="AB1" i="25"/>
  <c r="AI2" i="25" l="1"/>
  <c r="AC3" i="25"/>
  <c r="A28" i="25" s="1"/>
  <c r="AC1" i="25"/>
  <c r="B13" i="25" s="1"/>
  <c r="AD2" i="25"/>
  <c r="AH2" i="25"/>
  <c r="AF2" i="25"/>
  <c r="AC2" i="25"/>
  <c r="AE2" i="25"/>
  <c r="AG2" i="25"/>
  <c r="Q4" i="25" l="1"/>
  <c r="C22" i="25"/>
  <c r="C23" i="25"/>
  <c r="Q59" i="24"/>
  <c r="R59" i="24" s="1"/>
  <c r="Q58" i="24"/>
  <c r="R58" i="24" s="1"/>
  <c r="Q57" i="24"/>
  <c r="R57" i="24" s="1"/>
  <c r="Q56" i="24"/>
  <c r="R56" i="24" s="1"/>
  <c r="Q53" i="24"/>
  <c r="R53" i="24" s="1"/>
  <c r="Q50" i="24"/>
  <c r="R50" i="24" s="1"/>
  <c r="AI2" i="14" l="1"/>
  <c r="AG2" i="14"/>
  <c r="AE2" i="14"/>
  <c r="AC2" i="14"/>
  <c r="AH2" i="14"/>
  <c r="AF2" i="14"/>
  <c r="AD2" i="14"/>
  <c r="AC1" i="14"/>
  <c r="A15" i="14" s="1"/>
  <c r="F7" i="8"/>
  <c r="F9" i="8" s="1"/>
  <c r="F11" i="8" s="1"/>
  <c r="F13" i="8" s="1"/>
  <c r="F15" i="8" s="1"/>
  <c r="F17" i="8" s="1"/>
  <c r="F19" i="8" s="1"/>
  <c r="F21" i="8" s="1"/>
  <c r="F23" i="8" s="1"/>
  <c r="F25" i="8" s="1"/>
  <c r="F27" i="8" s="1"/>
  <c r="F29" i="8" s="1"/>
  <c r="F31" i="8" s="1"/>
  <c r="F33" i="8" s="1"/>
  <c r="F35" i="8" s="1"/>
  <c r="F37" i="8" s="1"/>
  <c r="F39" i="8" s="1"/>
  <c r="F41" i="8" s="1"/>
  <c r="F43" i="8" s="1"/>
  <c r="F6" i="8"/>
  <c r="F8" i="8" s="1"/>
  <c r="F10" i="8" s="1"/>
  <c r="F12" i="8" s="1"/>
  <c r="F14" i="8" s="1"/>
  <c r="F16" i="8" s="1"/>
  <c r="F18" i="8" s="1"/>
  <c r="F20" i="8" s="1"/>
  <c r="F22" i="8" s="1"/>
  <c r="F24" i="8" s="1"/>
  <c r="F26" i="8" s="1"/>
  <c r="F28" i="8" s="1"/>
  <c r="F30" i="8" s="1"/>
  <c r="F32" i="8" s="1"/>
  <c r="F34" i="8" s="1"/>
  <c r="F36" i="8" s="1"/>
  <c r="F38" i="8" s="1"/>
  <c r="F40" i="8" s="1"/>
  <c r="F42" i="8" s="1"/>
  <c r="F5" i="8"/>
  <c r="A16" i="14" l="1"/>
  <c r="Q4" i="14"/>
  <c r="N18" i="18" l="1"/>
  <c r="B18" i="18"/>
  <c r="N16" i="16"/>
  <c r="N17" i="18"/>
  <c r="B17" i="18"/>
  <c r="N14" i="18"/>
  <c r="B14" i="18"/>
  <c r="A54" i="18" s="1"/>
  <c r="B16" i="16"/>
  <c r="N38" i="16" s="1"/>
  <c r="N13" i="16"/>
  <c r="B13" i="16"/>
  <c r="A38" i="16" s="1"/>
  <c r="N15" i="9"/>
  <c r="B14" i="9"/>
  <c r="E13" i="18"/>
  <c r="A11" i="18"/>
  <c r="E8" i="18"/>
  <c r="E7" i="18"/>
  <c r="N54" i="18"/>
  <c r="AA9" i="18"/>
  <c r="AA1" i="18"/>
  <c r="AC12" i="18" s="1"/>
  <c r="I15" i="16"/>
  <c r="I12" i="16"/>
  <c r="A10" i="16"/>
  <c r="E7" i="16"/>
  <c r="E6" i="16"/>
  <c r="AB20" i="16"/>
  <c r="AC20" i="16" s="1"/>
  <c r="AB19" i="16"/>
  <c r="AC19" i="16" s="1"/>
  <c r="AA8" i="16"/>
  <c r="AD4" i="16"/>
  <c r="AC4" i="16"/>
  <c r="AB4" i="16"/>
  <c r="E9" i="14"/>
  <c r="K13" i="9"/>
  <c r="N18" i="9"/>
  <c r="N17" i="9"/>
  <c r="B17" i="9"/>
  <c r="N14" i="9"/>
  <c r="A11" i="9"/>
  <c r="B18" i="9"/>
  <c r="B15" i="9"/>
  <c r="E8" i="9"/>
  <c r="E7" i="9"/>
  <c r="AC4" i="18"/>
  <c r="AB12" i="18"/>
  <c r="AB4" i="18"/>
  <c r="AB5" i="18"/>
  <c r="A5" i="18" s="1"/>
  <c r="AD19" i="16"/>
  <c r="AD20" i="16"/>
  <c r="AD4" i="18" l="1"/>
  <c r="Z4" i="18" s="1"/>
  <c r="AD12" i="18"/>
  <c r="AC5" i="18"/>
  <c r="E10" i="25" l="1"/>
  <c r="E10" i="26"/>
  <c r="E10" i="14"/>
  <c r="E9" i="18"/>
  <c r="E8" i="16"/>
  <c r="E9" i="9"/>
  <c r="E11" i="25" l="1"/>
  <c r="E11" i="26"/>
  <c r="E11" i="14"/>
  <c r="E9" i="16"/>
  <c r="E10" i="18"/>
  <c r="D10" i="9"/>
</calcChain>
</file>

<file path=xl/sharedStrings.xml><?xml version="1.0" encoding="utf-8"?>
<sst xmlns="http://schemas.openxmlformats.org/spreadsheetml/2006/main" count="1253" uniqueCount="519">
  <si>
    <t>ĐẠI DIỆN CHỦ ĐẦU TƯ</t>
  </si>
  <si>
    <t>CỘNG HOÀ XÃ HỘI CHỦ NGHĨA VIỆT NAM</t>
  </si>
  <si>
    <t>Độc lập - Tự do - Hạnh phúc</t>
  </si>
  <si>
    <t>- Hôm nay, ngày …. tháng ….. năm …., tại ………, chúng tôi gồm:</t>
  </si>
  <si>
    <t>III. Nội dung:</t>
  </si>
  <si>
    <t>STT</t>
  </si>
  <si>
    <t>Đơn vị</t>
  </si>
  <si>
    <r>
      <t xml:space="preserve"> Hạng mục </t>
    </r>
    <r>
      <rPr>
        <sz val="13"/>
        <rFont val="Times New Roman"/>
        <family val="1"/>
      </rPr>
      <t xml:space="preserve">: </t>
    </r>
  </si>
  <si>
    <r>
      <t xml:space="preserve"> Công trình</t>
    </r>
    <r>
      <rPr>
        <sz val="13"/>
        <rFont val="Times New Roman"/>
        <family val="1"/>
      </rPr>
      <t xml:space="preserve">: </t>
    </r>
  </si>
  <si>
    <r>
      <t xml:space="preserve"> Địa chỉ</t>
    </r>
    <r>
      <rPr>
        <sz val="13"/>
        <rFont val="Times New Roman"/>
        <family val="1"/>
      </rPr>
      <t xml:space="preserve">: </t>
    </r>
  </si>
  <si>
    <t>II</t>
  </si>
  <si>
    <t>THÀNH PHẦN THAM GIA:</t>
  </si>
  <si>
    <t>Chủ đầu tư:</t>
  </si>
  <si>
    <t>Địa chỉ</t>
  </si>
  <si>
    <t>:</t>
  </si>
  <si>
    <t>Tầng 3 - tòa nhà Thái Bình - Lô B1C - Ngõ 19 - Đường Duy Tân - Cầu Giấy - Hà Nội</t>
  </si>
  <si>
    <t>Tel</t>
  </si>
  <si>
    <t>(04) 62692248</t>
  </si>
  <si>
    <t>Fax:</t>
  </si>
  <si>
    <t>(04) 62660069</t>
  </si>
  <si>
    <t>T.giám đốc</t>
  </si>
  <si>
    <t>Tào Đức Thắng</t>
  </si>
  <si>
    <t>Chức vụ:Tổng giám đốc</t>
  </si>
  <si>
    <t>Phó T.giám đốc</t>
  </si>
  <si>
    <t>Chức vụ: Phó T.Giám đốc</t>
  </si>
  <si>
    <t>Giấy ủy quyền</t>
  </si>
  <si>
    <t>Đơn vị tư vấn giám sát:</t>
  </si>
  <si>
    <t>GĐ CNVT Tỉnh/TP</t>
  </si>
  <si>
    <t>Mobi:</t>
  </si>
  <si>
    <t>PGĐ CNVT Tỉnh/TP</t>
  </si>
  <si>
    <t>0982307507</t>
  </si>
  <si>
    <t>Trưởng phòng XDHT</t>
  </si>
  <si>
    <t>0983335330</t>
  </si>
  <si>
    <t>Giám sát CNVT Tỉnh/TP</t>
  </si>
  <si>
    <t xml:space="preserve">Chức vụ: </t>
  </si>
  <si>
    <t>Chức vụ:</t>
  </si>
  <si>
    <t>Phiếu giao nhiệm vụ GSTC</t>
  </si>
  <si>
    <t>Nhà thầu thi công</t>
  </si>
  <si>
    <t>Quản lý tỉnh</t>
  </si>
  <si>
    <t>Phụ trách thi công trực tiếp</t>
  </si>
  <si>
    <t>Stt</t>
  </si>
  <si>
    <t>………………………………………………………………………………………………………..</t>
  </si>
  <si>
    <t>CỘNG HÒA XÃ HỘI CHỦ NGHĨA VIỆT NAM</t>
  </si>
  <si>
    <t>Quay về DanhMuc</t>
  </si>
  <si>
    <t>Công trình :</t>
  </si>
  <si>
    <t>Hạng mục :</t>
  </si>
  <si>
    <t>Địa chỉ:</t>
  </si>
  <si>
    <t>1. Đối tượng nghiệm thu:</t>
  </si>
  <si>
    <t>3. Thời gian nghiệm thu:</t>
  </si>
  <si>
    <t>Khối lượng</t>
  </si>
  <si>
    <t>Ghi chú</t>
  </si>
  <si>
    <t>Hồ sơ nghiệm thu công việc xây dựng gồm:</t>
  </si>
  <si>
    <t xml:space="preserve">  - Biên bản nghiệm thu công việc xây dựng và các phụ lục kèm theo;</t>
  </si>
  <si>
    <t xml:space="preserve">  - Các tài liệu làm căn cứ để nghiệm thu.</t>
  </si>
  <si>
    <t>Số biên bản</t>
  </si>
  <si>
    <t>………………………………………</t>
  </si>
  <si>
    <t>TTH147</t>
  </si>
  <si>
    <t>246 - Nguyễn Sinh Cung_Xã Phú Thượng_Huyện Phú Vang</t>
  </si>
  <si>
    <t xml:space="preserve">BIÊN BẢN BÀN GIAO MẶT BẰNG </t>
  </si>
  <si>
    <r>
      <t xml:space="preserve">II. Bên nhận – Đại diện nhà thầu thi công: </t>
    </r>
    <r>
      <rPr>
        <sz val="13"/>
        <rFont val="Times New Roman"/>
        <family val="1"/>
      </rPr>
      <t>Công ty CPXD và Lắp Đặt Viễn Thông</t>
    </r>
  </si>
  <si>
    <t>III. Nội dung bàn giao:</t>
  </si>
  <si>
    <t xml:space="preserve">          Đại diện nhà thầu thi công đã nhận bàn giao mặt bằng trên và quản lý mặt bằng hiện trạng trong thời gian thi công. Hoàn trả mặt bằng sau khi thi công. Các bên đã đọc thông qua và nhất trí ký tên./.</t>
  </si>
  <si>
    <t>.....................................................................................................................................................................</t>
  </si>
  <si>
    <t xml:space="preserve">
ĐẠI DIỆN CHỦ ĐẦU TƯ
</t>
  </si>
  <si>
    <t>NHÀ THẦU</t>
  </si>
  <si>
    <t xml:space="preserve">GIÁM ĐỐC                    GIÁM SÁT
(Ký, ghi rõ họ tên, đóng dấu)                 ( Ký, ghi rỏ họ tên)
</t>
  </si>
  <si>
    <t xml:space="preserve">GIÁM ĐỐC         PHỤ TRÁCH THI CÔNG
(Ký, ghi rõ họ tên, đóng dấu)          ( Ký, ghi rỏ họ tên)
</t>
  </si>
  <si>
    <t>.......................................................................................................................................................................</t>
  </si>
  <si>
    <t>Hiện trạng mặt bằng:..............................................................................................................................</t>
  </si>
  <si>
    <t>I. Bên giao - Đại diện chủ đầu tư  :</t>
  </si>
  <si>
    <t>Giám đốc nhà thầu thi công và phụ trách thi công trực tiếp.</t>
  </si>
  <si>
    <t>PT GIÁM SÁT</t>
  </si>
  <si>
    <t>PT THI CÔNG</t>
  </si>
  <si>
    <t>Bắt đầu: …… giờ …… phút, ngày …... tháng …... năm 2014</t>
  </si>
  <si>
    <t>Số lượng</t>
  </si>
  <si>
    <t>BIÊN BẢN BÀN GIAO VẬT TƯ, THIẾT BỊ A CẤP</t>
  </si>
  <si>
    <t>1. Thành phần tham gia:</t>
  </si>
  <si>
    <t xml:space="preserve">a. Đại diện bên giao vật tư : </t>
  </si>
  <si>
    <t>Ông (bà): ………………………………</t>
  </si>
  <si>
    <t>Chức vụ: ……………………………………..</t>
  </si>
  <si>
    <t xml:space="preserve">b. Đại diện bên nhận vật tư: </t>
  </si>
  <si>
    <t>2. Thời gian tiến hành bàn giao:</t>
  </si>
  <si>
    <t>Tại: ……………………………………………………….</t>
  </si>
  <si>
    <t>3. Số lượng vật tư, thiết bị bàn giao:</t>
  </si>
  <si>
    <t>Tên vật tư/ thiết bị A cấp</t>
  </si>
  <si>
    <t>Serial/number</t>
  </si>
  <si>
    <t>Hiện trạng thiết bị</t>
  </si>
  <si>
    <r>
      <t xml:space="preserve">4. Trách nhiệm của nhà thầu  đối với vật tư, thiết bị được bàn giao: </t>
    </r>
    <r>
      <rPr>
        <sz val="12"/>
        <rFont val="Times New Roman"/>
        <family val="1"/>
      </rPr>
      <t>Nhà thầu phải có biện pháp đảm bảo vật tư A cấp và hoàn toàn chịu trách nhiệm đối với các thất thoát, hư hỏng, kém chất lượng do công tác bảo quản (các thiết bị phải có chứng nhận chất lượng hàng hóa nhà sản xuất, CO,CQ)</t>
    </r>
  </si>
  <si>
    <r>
      <rPr>
        <b/>
        <sz val="12"/>
        <rFont val="Times New Roman"/>
        <family val="1"/>
      </rPr>
      <t>5. Kết luận:</t>
    </r>
    <r>
      <rPr>
        <sz val="12"/>
        <rFont val="Times New Roman"/>
        <family val="1"/>
      </rPr>
      <t xml:space="preserve"> .........................................................................................................................................</t>
    </r>
  </si>
  <si>
    <t>ĐẠI DIỆN BÊN GIAO VẬT TƯ</t>
  </si>
  <si>
    <t>ĐẠI DIỆN BÊN NHẬN VẬT TƯ</t>
  </si>
  <si>
    <t>BIÊN BẢN XÁC NHẬN CỰ LY VẬN CHUYỂN VÀ BỐC DỠ VẬT LIỆU
ĐẾN HIỆN TRƯỜNG THI CÔNG</t>
  </si>
  <si>
    <t>I. Chủ đầu tư:</t>
  </si>
  <si>
    <r>
      <t xml:space="preserve">Giám đốc CNVT Tỉnh/TP và Trưởng Phòng XDHT của CNVT  (Phụ trách bộ phận giám sát thi công). </t>
    </r>
    <r>
      <rPr>
        <i/>
        <sz val="10"/>
        <color indexed="10"/>
        <rFont val="Times New Roman"/>
        <family val="1"/>
      </rPr>
      <t>Trường hợp thuê nhà thầu tư vấn giám sát, thành phần tham gia nghiêm thu là Giám đốc nhà thầu TVGS và Phụ trách bộ phận giám sát.</t>
    </r>
  </si>
  <si>
    <t>II. Nhà thầu: Công ty cổ phần xây dựng và lắp đặt Viễn thông</t>
  </si>
  <si>
    <t xml:space="preserve">       Sau khi kiểm tra phương pháp tổ chức thi công của nhà thầu đã được chủ đầu tư phê duyệt, kiểm tra thực tế tổ chức thi công tại hiện trường, chúng tôi cùng nhau thống nhất xác định phương pháp tổ chức thi công và xác định cự ly, hình thức vận chuyển vật liệu đến hiện trường thi công với nội dung sau:</t>
  </si>
  <si>
    <r>
      <t xml:space="preserve">1. Vận chuyển bằng ô tô(cơ giới) cho từng loại vật liệu như sau: </t>
    </r>
    <r>
      <rPr>
        <i/>
        <sz val="12"/>
        <rFont val="Times New Roman"/>
        <family val="1"/>
      </rPr>
      <t>Biên bản xác nhận cự ly Vận chuyển phải có Bản vẽ cung đường vận chuyển đính kèm theo.</t>
    </r>
  </si>
  <si>
    <t>Loại vật tư, vật liệu vận chuyển</t>
  </si>
  <si>
    <t>Cự ly vận chuyển (km)</t>
  </si>
  <si>
    <t>Loại đường</t>
  </si>
  <si>
    <t>Trọng tải xe (tấn)</t>
  </si>
  <si>
    <r>
      <t xml:space="preserve">2 . Vận chuyển bằng xe cút kít, xe cải tiến, xe súc vật, thủ công (khuân, vác): </t>
    </r>
    <r>
      <rPr>
        <i/>
        <sz val="12"/>
        <rFont val="Times New Roman"/>
        <family val="1"/>
      </rPr>
      <t>Vận chuyển thủ công chỉ được xác định khi không có đường cho xe thi công vào được chân công trình. Vật tư, vật liệu cách xa chân công trình nhỏ hơn hoặc bằng 30 mét thì không được tính vận chuyển thủ công. Cự ly vận chuyển thủ công được tính từ mét thứ 31 trở đi.</t>
    </r>
  </si>
  <si>
    <t xml:space="preserve"> Vật tư tập kết tại….……………vận chuyển đến …………. </t>
  </si>
  <si>
    <t>Chuẩn loại vật tư, vật liệu vận chuyển</t>
  </si>
  <si>
    <t>Cự ly vận chuyển (m)</t>
  </si>
  <si>
    <t>Độ dốc (độ)</t>
  </si>
  <si>
    <t>3 . Bốc dỡ thủ công:</t>
  </si>
  <si>
    <t>Vậy chúng tôi cùng nhau lập biên bản này làm cơ sở cho việc thanh quyết toán.</t>
  </si>
  <si>
    <t>Biên bản lập cùng ngày thông qua các thành viên có tên trên nhất trí ký tên./.</t>
  </si>
  <si>
    <t>PHÓ TỔNG GIÁM ĐỐC</t>
  </si>
  <si>
    <t>DANH MỤC</t>
  </si>
  <si>
    <r>
      <t>Mã trạm</t>
    </r>
    <r>
      <rPr>
        <sz val="13"/>
        <rFont val="Times New Roman"/>
        <family val="1"/>
      </rPr>
      <t xml:space="preserve">: </t>
    </r>
  </si>
  <si>
    <t>Mã trạm:</t>
  </si>
  <si>
    <t>Hôm nay , ngày …... tháng …... năm ……... Tại: ……………….chúng tôi gồm:</t>
  </si>
  <si>
    <t>Công ty CPXD và Lắp đặt Viễn thông</t>
  </si>
  <si>
    <t>…………, ngày …... tháng …... năm ……...</t>
  </si>
  <si>
    <t>Kết thúc: ….. giờ ..… phút, ngày …... tháng …... năm 2014</t>
  </si>
  <si>
    <t>P GIÁM ĐỐC</t>
  </si>
  <si>
    <t>Chi nhánh Viettel Thừa Thiên Huế</t>
  </si>
  <si>
    <t>Chọn Trạm để In</t>
  </si>
  <si>
    <t>Bắt đầu từ trạm:</t>
  </si>
  <si>
    <t>Đến trạm:</t>
  </si>
  <si>
    <t>Mã trạm</t>
  </si>
  <si>
    <t>Trạm để xuất in</t>
  </si>
  <si>
    <t>Biến trạm</t>
  </si>
  <si>
    <t>TTH105</t>
  </si>
  <si>
    <t>Thôn Kê_Xã Hồng Vân_Huyện A Lưới</t>
  </si>
  <si>
    <t>TTH106</t>
  </si>
  <si>
    <t>Thôn Quảng Mai_Xã A Ngo_Huyện A Lưới</t>
  </si>
  <si>
    <t>TTH157</t>
  </si>
  <si>
    <t>TTH158</t>
  </si>
  <si>
    <t>Lê Thanh Khết - Thôn 3_Xã Bắc Sơn_Huyện A Lưới</t>
  </si>
  <si>
    <t>TTH159</t>
  </si>
  <si>
    <t>Hồ Xuân Bột - Thôn 4_Xã Hồng Thủy_Huyện A Lưới</t>
  </si>
  <si>
    <t>TTH160</t>
  </si>
  <si>
    <t>Mai Văn Quỳnh - Thôn Hương Phú_Xã Hương Phong_Huyện A Lưới</t>
  </si>
  <si>
    <t>TTH186</t>
  </si>
  <si>
    <t>Thôn A Sóc_Xã Hồng Bắc_Huyện A Lưới</t>
  </si>
  <si>
    <t>TTH205</t>
  </si>
  <si>
    <t>Đỉnh núi cạnh đèo Tà Lương_Xã Hương Nguyên_Huyện A Lưới</t>
  </si>
  <si>
    <t>TTH277</t>
  </si>
  <si>
    <t>Thôn 5_Xã Hồng Kim_Huyện A Lưới</t>
  </si>
  <si>
    <t>TTH304</t>
  </si>
  <si>
    <t>Đình đồi cây lau_Xã Nhâm_Huyện A Lưới</t>
  </si>
  <si>
    <t>TTH308</t>
  </si>
  <si>
    <t>Đồn Biên phòng 637,gần cầu A Mong_Xã Hương Nguyên_Huyện A Lưới</t>
  </si>
  <si>
    <t>TTH051</t>
  </si>
  <si>
    <t>Mai Văn Đức - Thôn Thuận Hòa_Xã Hương Giang_Huyện Nam Đông</t>
  </si>
  <si>
    <t>TTH107</t>
  </si>
  <si>
    <t>Đỉnh núi cạnh đèo La Hi_Xã Hương Phú_Huyện Nam Đông</t>
  </si>
  <si>
    <t>TTH155</t>
  </si>
  <si>
    <t>UBND xã Thượng Long - Đỉnh núi sau trường Bán trú Long Quảng_Xã Thượng Long_Huyện Nam Đông</t>
  </si>
  <si>
    <t>TTH302</t>
  </si>
  <si>
    <t>Nguyễn Chương-Thôn 4_Xã Thượng Quảng_Huyện Nam Đông</t>
  </si>
  <si>
    <t>TTH072</t>
  </si>
  <si>
    <t>Nguyễn Thị Loan,  148 Ngô Đức Kế_Phường Thuận Lộc_TP Huế</t>
  </si>
  <si>
    <t>TTH073</t>
  </si>
  <si>
    <t>Nguyễn Khắc Đáo,  128 Mai Thúc Loan_Phường Thuận Lộc_TP Huế</t>
  </si>
  <si>
    <t>TTH075</t>
  </si>
  <si>
    <t>TTH076</t>
  </si>
  <si>
    <t>205 Trần Hưng Đạo_Phường Phú Hòa_TP Huế</t>
  </si>
  <si>
    <t>TTH078</t>
  </si>
  <si>
    <t>KS Diêm Thành - 26 Phạm Ngũ Lão _Phường Phú Hội_TP Huế</t>
  </si>
  <si>
    <t>TTH081</t>
  </si>
  <si>
    <t>2/2 Dương Văn An_Phường Xuân Phú_TP Huế</t>
  </si>
  <si>
    <t>TTH086</t>
  </si>
  <si>
    <t>TTH103</t>
  </si>
  <si>
    <t>Lê Duy Sang - 218 Lý Thái Tổ_Phường An Hòa_TP Huế</t>
  </si>
  <si>
    <t>TTH116</t>
  </si>
  <si>
    <t>102 Lê Ngô Cát_Phường Thủy Xuân_TP Huế</t>
  </si>
  <si>
    <t>TTH149</t>
  </si>
  <si>
    <t>7 Đặng Trần Côn_Phường Thuận Hòa_TP Huế</t>
  </si>
  <si>
    <t>TTH150</t>
  </si>
  <si>
    <t>TTH164</t>
  </si>
  <si>
    <t>177 Nguyễn Chí Thanh_Phường Phú Hậu_TP Huế</t>
  </si>
  <si>
    <t>TTH165</t>
  </si>
  <si>
    <t>TTH167</t>
  </si>
  <si>
    <t>Lê Hoàng Nguyên,  220/1 Điện Biên Phủ_Phường Trường An_TP Huế</t>
  </si>
  <si>
    <t>TTH176</t>
  </si>
  <si>
    <t>Lê Văn Hoàng,  Tổ 7 khu vực 3_Phường An Hòa_TP Huế</t>
  </si>
  <si>
    <t>TTH177</t>
  </si>
  <si>
    <t>Triệu Minh Kiên,  Tổ 16, KV6_Phường Kim Long_TP Huế</t>
  </si>
  <si>
    <t>TTH178</t>
  </si>
  <si>
    <t>TTH207</t>
  </si>
  <si>
    <t>49 Võ Thị Sáu_Phường Phú Hội_TP Huế</t>
  </si>
  <si>
    <t>TTH216</t>
  </si>
  <si>
    <t>Đại học Ngoại ngữ_Phường An Cựu_TP Huế</t>
  </si>
  <si>
    <t>TTH217</t>
  </si>
  <si>
    <t>Đại học Nông Lâm_Phường Thuận Thành_TP Huế</t>
  </si>
  <si>
    <t>TTH232</t>
  </si>
  <si>
    <t>22/21 Phú Mộng_Phường Kim Long_TP Huế</t>
  </si>
  <si>
    <t>TTH233</t>
  </si>
  <si>
    <t>44 Đinh Công Tráng_Phường Thuận Thành_TP Huế</t>
  </si>
  <si>
    <t>TTH234</t>
  </si>
  <si>
    <t>TTH236</t>
  </si>
  <si>
    <t>271B Nguyễn Trãi_Phường Tây Lộc_TP Huế</t>
  </si>
  <si>
    <t>TTH237</t>
  </si>
  <si>
    <t>TTH240</t>
  </si>
  <si>
    <t>TTH241</t>
  </si>
  <si>
    <t>Khu dân cư mở rộng, xóm Hành 2_Phường An Tây_TP Huế</t>
  </si>
  <si>
    <t>TTH246</t>
  </si>
  <si>
    <t>TTH259</t>
  </si>
  <si>
    <t>TTH260</t>
  </si>
  <si>
    <t>TTH261</t>
  </si>
  <si>
    <t>25/40 Nguyễn Sinh Cung_Phường Vỹ Dạ_TP Huế</t>
  </si>
  <si>
    <t>TTH262</t>
  </si>
  <si>
    <t>Kiệt 40/1 Lịch Đợi_Phường Phường Đúc_TP Huế</t>
  </si>
  <si>
    <t>TTH265</t>
  </si>
  <si>
    <t>73 - Yết Kiêu_Phường Thuận Hòa_TP Huế</t>
  </si>
  <si>
    <t>TTH266</t>
  </si>
  <si>
    <t>TTH267</t>
  </si>
  <si>
    <t>175 Tôn Quang Phiệt_Phường An Đông_TP Huế</t>
  </si>
  <si>
    <t>TTH271</t>
  </si>
  <si>
    <t>3/2/17 Lý Nam Đế_Phường Hương Sơ_TP Huế</t>
  </si>
  <si>
    <t>TTH272</t>
  </si>
  <si>
    <t>TTH274</t>
  </si>
  <si>
    <t>TTH287</t>
  </si>
  <si>
    <t>483 Bùi Thị Xuân_Phường Thủy Biều_TP Huế</t>
  </si>
  <si>
    <t>TTH295</t>
  </si>
  <si>
    <t>Khu đất trống ở đường Thanh Hải_Phường Thủy Xuân_TP Huế</t>
  </si>
  <si>
    <t>……………………………</t>
  </si>
  <si>
    <t>NGHIỆM THU NỘI BỘ CÔNG VIỆC XÂY DỰNG</t>
  </si>
  <si>
    <t>(Phục vụ tái định cư cho dự án Nút giao thông khác mức Ngã Ba Huế)</t>
  </si>
  <si>
    <t>2. Thành phần trực tiếp nghiệm thu:</t>
  </si>
  <si>
    <t>- Đại diện đội thi công trực tiếp:</t>
  </si>
  <si>
    <t xml:space="preserve">4. Đánh giá công việc xây dựng đã thực hiện: </t>
  </si>
  <si>
    <t>Hoàng Minh Ngọc</t>
  </si>
  <si>
    <t xml:space="preserve">           CÔNG TY CỔ PHẦN XÂY DỰNG </t>
  </si>
  <si>
    <r>
      <t xml:space="preserve">            </t>
    </r>
    <r>
      <rPr>
        <b/>
        <u/>
        <sz val="12"/>
        <rFont val="Times New Roman"/>
        <family val="1"/>
      </rPr>
      <t>CÔNG TRÌNH THỦY HÀ NỘI</t>
    </r>
  </si>
  <si>
    <t xml:space="preserve">                   Độc lập - Tự do - Hạnh phúc</t>
  </si>
  <si>
    <r>
      <rPr>
        <b/>
        <sz val="12"/>
        <rFont val="Times New Roman"/>
        <family val="1"/>
      </rPr>
      <t xml:space="preserve">Công trình: </t>
    </r>
    <r>
      <rPr>
        <sz val="12"/>
        <rFont val="Times New Roman"/>
        <family val="1"/>
      </rPr>
      <t>HTKT khu số 2 và số 7 - Trung tâm đô thị mới Tây Bắc</t>
    </r>
  </si>
  <si>
    <r>
      <rPr>
        <b/>
        <sz val="12"/>
        <rFont val="Times New Roman"/>
        <family val="1"/>
      </rPr>
      <t xml:space="preserve"> Gói thầu: </t>
    </r>
    <r>
      <rPr>
        <sz val="12"/>
        <rFont val="Times New Roman"/>
        <family val="1"/>
      </rPr>
      <t>Xây lắp công trình HTKT khu số 7</t>
    </r>
  </si>
  <si>
    <r>
      <rPr>
        <b/>
        <sz val="12"/>
        <rFont val="Times New Roman"/>
        <family val="1"/>
      </rPr>
      <t>Địa điểm xây dựng:</t>
    </r>
    <r>
      <rPr>
        <sz val="12"/>
        <rFont val="Times New Roman"/>
        <family val="1"/>
      </rPr>
      <t xml:space="preserve"> Quận Liên Chiểu – TP Đà Nẵng</t>
    </r>
  </si>
  <si>
    <t>BẢN KÊ DANH MỤC HỒ SƠ QUẢN LÝ CHẤT LƯỢNG</t>
  </si>
  <si>
    <t>Công trình: HTKT khu số 2 và số 7 - Trung tâm đô thị mới Tây Bắc (phục vụ tái định cư cho dự án Nút giao thông khác mức Ngã Ba Huế)</t>
  </si>
  <si>
    <t>Gói thầu: Xây lắp công trình HTKT khu số 7</t>
  </si>
  <si>
    <t>Hạng mục: Giao thông khu quy hoạch</t>
  </si>
  <si>
    <t>Ngày - tháng</t>
  </si>
  <si>
    <t>Loại hồ sơ</t>
  </si>
  <si>
    <t>Nội dung công việc nghiệm thu</t>
  </si>
  <si>
    <t>Ngày NTNB</t>
  </si>
  <si>
    <t>Tháng NTNB</t>
  </si>
  <si>
    <t>Bắt đầu NTNB</t>
  </si>
  <si>
    <t>Kết thúc NTNB</t>
  </si>
  <si>
    <t>Ngày NTCV</t>
  </si>
  <si>
    <t>Tháng NTCV</t>
  </si>
  <si>
    <t>Năm</t>
  </si>
  <si>
    <t>Bắt đầu NTCV</t>
  </si>
  <si>
    <t>Kết thúc NTCV</t>
  </si>
  <si>
    <t>Tiêu chuẩn nghiệm thu</t>
  </si>
  <si>
    <t>Quyết định phê duyệt</t>
  </si>
  <si>
    <t>GT-BBNT</t>
  </si>
  <si>
    <t>01-GT/QH-NTCV</t>
  </si>
  <si>
    <t>+ Công tác đào bóc hữu cơ đoạn từ vị trí cọc T41 đến vị trí cọc TC'37+13,89 (m) - Nhánh 11;
+ Công tác đào bóc hữu cơ đoạn từ vị trí cọc 10 đến vị trí cọc T31 - Nhánh 12.</t>
  </si>
  <si>
    <t>16h15'</t>
  </si>
  <si>
    <t>16h45'</t>
  </si>
  <si>
    <t>08h15'</t>
  </si>
  <si>
    <t>09h00'</t>
  </si>
  <si>
    <t>TCVN 4447-2012: Công tác đất - Thi công và nghiệm thu</t>
  </si>
  <si>
    <t>Quyết định số 1064/QĐ-SGTVT ngày 15/12/2014 của Sở Giao thông Vận tải thành phố Đà Nẵng</t>
  </si>
  <si>
    <t>02-GT/QH-NTCV</t>
  </si>
  <si>
    <t>Công tác đào bóc hữu cơ đoạn từ vị trí tiếp giáp với đường sắt đến cọc 5 (Km0 + 100,00) - Nhánh 12.</t>
  </si>
  <si>
    <t>11h00'</t>
  </si>
  <si>
    <t>11h30'</t>
  </si>
  <si>
    <t>16h30'</t>
  </si>
  <si>
    <t>17h15'</t>
  </si>
  <si>
    <t>03-GT/QH-NTCV</t>
  </si>
  <si>
    <t>Công tác đào bóc hữu cơ đoạn từ vị trí cọc 9 đến vị trí cọc 10 - Nhánh 12.</t>
  </si>
  <si>
    <t>06</t>
  </si>
  <si>
    <t>17h00'</t>
  </si>
  <si>
    <t>07</t>
  </si>
  <si>
    <t>14h30'</t>
  </si>
  <si>
    <t>14h40'</t>
  </si>
  <si>
    <t>04-GT/QH-NTCV</t>
  </si>
  <si>
    <t>Công tác đào bóc lớp bùn hữu cơ đoạn từ vị trí cọc 5 (Km0+100,00) đến cọc 9 (Km0 + 220,00) - Nhánh 12.</t>
  </si>
  <si>
    <t>17h10'</t>
  </si>
  <si>
    <t>15h15'</t>
  </si>
  <si>
    <t>05-GT/QH-NTCV</t>
  </si>
  <si>
    <t>Công tác rải vải địa kỹ thuật cường độ chịu kéo R=14KN/m xử lý nền đất yếu và lắp đặt bàn đo lún, quan trắc lún đoạn từ vị trí cọc 5 (Km0+100,00) đến cọc 9 (Km0 + 220,00) - Nhánh 12.</t>
  </si>
  <si>
    <t>08</t>
  </si>
  <si>
    <t>10h45'</t>
  </si>
  <si>
    <t>15h00'</t>
  </si>
  <si>
    <t>TCVN 9844-2013: Yêu cầu thiết kế, thi công và nghiệm thu vải địa kỹ thuật trong xây dựng nền đắp trên đất yếu</t>
  </si>
  <si>
    <t>06-GT/QH-NTCV</t>
  </si>
  <si>
    <t>Nền đường K95 phạm vi mặt đường đoạn từ vị trí cọc 10 đến vị trí cọc T31 - Nhánh 12.</t>
  </si>
  <si>
    <t>16h00'</t>
  </si>
  <si>
    <t>16h20'</t>
  </si>
  <si>
    <t>08h00'</t>
  </si>
  <si>
    <t>08h30'</t>
  </si>
  <si>
    <t>07-GT/QH-NTCV</t>
  </si>
  <si>
    <t>Đắp cát hạt trung xử lý nền đất yếu đoạn từ vị trí cọc 5 (Km0+100,00) đến cọc 9 (Km0 + 220,00) - Nhánh 12.</t>
  </si>
  <si>
    <t>08h45'</t>
  </si>
  <si>
    <t>08-GT/QH-NTCV</t>
  </si>
  <si>
    <t>Ván khuôn đổ bê tông bó vỉa vỉa hè phần cấu kiện lắp ghép dài 1,0 (m), số lượng 100 cấu kiện.</t>
  </si>
  <si>
    <t>08h10'</t>
  </si>
  <si>
    <t>TCVN 9115-2012: Kết cấu bê tông và bê tông cốt thép lắp ghép - Thi công và nghiệm thu</t>
  </si>
  <si>
    <t>09-GT/QH-NTCV</t>
  </si>
  <si>
    <t>08h25'</t>
  </si>
  <si>
    <t>10-GT/QH-NTCV</t>
  </si>
  <si>
    <t>08h20'</t>
  </si>
  <si>
    <t>11-GT/QH-NTCV</t>
  </si>
  <si>
    <t>Nền đường K95 phạm vi mặt đường đoạn từ vị trí tiếp giáp với đường sắt đến cọc 10 (Km0+240,00) - Nhánh 12.</t>
  </si>
  <si>
    <t>10h50'</t>
  </si>
  <si>
    <t>11h10'</t>
  </si>
  <si>
    <t>12-GT/QH-NTCV</t>
  </si>
  <si>
    <t>Ván khuôn đổ bê tông bó vỉa vỉa hè phần cấu kiện lắp ghép dài 0,5 (m), số lượng 100 cấu kiện.</t>
  </si>
  <si>
    <t>09h20'</t>
  </si>
  <si>
    <t>09h30'</t>
  </si>
  <si>
    <t>13-GT/QH-NTCV</t>
  </si>
  <si>
    <t>14-GT/QH-NTCV</t>
  </si>
  <si>
    <t>09h45'</t>
  </si>
  <si>
    <t>09h55'</t>
  </si>
  <si>
    <t>11h20'</t>
  </si>
  <si>
    <t>15-GT/QH-NTCV</t>
  </si>
  <si>
    <t>16h50'</t>
  </si>
  <si>
    <t>16-GT/QH-NTCV</t>
  </si>
  <si>
    <t>17-GT/QH-NTCV</t>
  </si>
  <si>
    <t>10h30'</t>
  </si>
  <si>
    <t>10h40'</t>
  </si>
  <si>
    <t>14h00'</t>
  </si>
  <si>
    <t>14h10'</t>
  </si>
  <si>
    <t>18-GT/QH-NTCV</t>
  </si>
  <si>
    <t>17h05'</t>
  </si>
  <si>
    <t>08h40'</t>
  </si>
  <si>
    <t>19-GT/QH-NTCV</t>
  </si>
  <si>
    <t>01</t>
  </si>
  <si>
    <t>16h40'</t>
  </si>
  <si>
    <t>02</t>
  </si>
  <si>
    <t>20-GT/QH-NTCV</t>
  </si>
  <si>
    <t>03</t>
  </si>
  <si>
    <t>21-GT/QH-NTCV</t>
  </si>
  <si>
    <t>05</t>
  </si>
  <si>
    <t>10h00'</t>
  </si>
  <si>
    <t>10h15'</t>
  </si>
  <si>
    <t>14h15'</t>
  </si>
  <si>
    <t>14h25'</t>
  </si>
  <si>
    <t>22-GT/QH-NTCV</t>
  </si>
  <si>
    <t>11h15'</t>
  </si>
  <si>
    <t>11h25'</t>
  </si>
  <si>
    <t>15h10'</t>
  </si>
  <si>
    <t>15h25'</t>
  </si>
  <si>
    <t>23-GT/QH-NTCV</t>
  </si>
  <si>
    <t>24-GT/QH-NTCV</t>
  </si>
  <si>
    <t>Nền đường K98 đoạn từ vị trí tiếp giáp với đường sắt đến cọc 7 (Km0+180,00) - Nhánh 12.</t>
  </si>
  <si>
    <t>25-GT/QH-NTCV</t>
  </si>
  <si>
    <t>Nền đường K98 đoạn từ vị trí cọc 7 (Km0 + 180,00) đến vị trí cọc T31 (Km0 + 333,17) - Nhánh 12.</t>
  </si>
  <si>
    <t>26-GT/QH-NTCV</t>
  </si>
  <si>
    <t>09</t>
  </si>
  <si>
    <t>27-GT/QH-NTCV</t>
  </si>
  <si>
    <t>28-GT/QH-NTCV</t>
  </si>
  <si>
    <t>14h50'</t>
  </si>
  <si>
    <t>29-GT/QH-NTCV</t>
  </si>
  <si>
    <t>30-GT/QH-NTCV</t>
  </si>
  <si>
    <t>31-GT/QH-NTCV</t>
  </si>
  <si>
    <t>32-GT/QH-NTCV</t>
  </si>
  <si>
    <t>33-GT/QH-NTCV</t>
  </si>
  <si>
    <t>07h45'</t>
  </si>
  <si>
    <t>34-GT/QH-NTCV</t>
  </si>
  <si>
    <t>35-GT/QH-NTCV</t>
  </si>
  <si>
    <t>36-GT/QH-NTCV</t>
  </si>
  <si>
    <t>16h25'</t>
  </si>
  <si>
    <t>37-GT/QH-NTCV</t>
  </si>
  <si>
    <t>38-GT/QH-NTCV</t>
  </si>
  <si>
    <t>16h10'</t>
  </si>
  <si>
    <t>39-GT/QH-NTCV</t>
  </si>
  <si>
    <t>40-GT/QH-NTCV</t>
  </si>
  <si>
    <t>41-GT/QH-NTCV</t>
  </si>
  <si>
    <t>04</t>
  </si>
  <si>
    <t>08h35'</t>
  </si>
  <si>
    <t>42-GT/QH-NTCV</t>
  </si>
  <si>
    <t>43-GT/QH-NTCV</t>
  </si>
  <si>
    <t>44-GT/QH-NTCV</t>
  </si>
  <si>
    <t>45-GT/QH-NTCV</t>
  </si>
  <si>
    <t>Lớp đệm đá dăm 4x6, ván khuôn bó vỉa phần đổ tại chỗ đoạn từ vị trí tiếp giáp với đường sắt đến cọc TD33 (Km0+110,71) phần bên trái tuyến - Nhánh 12.</t>
  </si>
  <si>
    <t>TCVN 8859 -2011: Lớp móng CPĐD trong kết cấu đường ô tô - Vật liệu thi công và nghiệm thu, TCVN 4453-1995: Kết cấu bê tông và bê tông cốt thép toàn khối - Quy phạm thi công và nghiệm thu</t>
  </si>
  <si>
    <t>46-GT/QH-NTCV</t>
  </si>
  <si>
    <t>14h20'</t>
  </si>
  <si>
    <t>47-GT/QH-NTCV</t>
  </si>
  <si>
    <t>48-GT/QH-NTCV</t>
  </si>
  <si>
    <t>Lớp đệm đá dăm 4x6, ván khuôn bó vỉa phần đổ tại chỗ đoạn từ vị trí cọc TD33 (Km0+110,71) đến cọc 9 (Km0+220,00) phần bên trái tuyến - Nhánh 12.</t>
  </si>
  <si>
    <t>49-GT/QH-NTCV</t>
  </si>
  <si>
    <t>50-GT/QH-NTCV</t>
  </si>
  <si>
    <t>51-GT/QH-NTCV</t>
  </si>
  <si>
    <t>Lớp đệm đá dăm 4x6, ván khuôn bó vỉa phần đổ tại chỗ đoạn từ vị trí cọc 9 (Km0+220,00) đến cọc T31 (Km0 + 333,17) phần bên trái tuyến - Nhánh 12.</t>
  </si>
  <si>
    <t>52-GT/QH-NTCV</t>
  </si>
  <si>
    <t>Lớp đệm đá dăm 4x6, ván khuôn bó vỉa phần đổ tại chỗ đoạn từ vị trí tiếp giáp với đường sắt đến cọc TD33 (Km0+110,71) phần bên phải tuyến - Nhánh 12.</t>
  </si>
  <si>
    <t>53-GT/QH-NTCV</t>
  </si>
  <si>
    <t>Lớp đệm đá dăm 4x6, ván khuôn bó vỉa phần đổ tại chỗ đoạn từ vị trí cọc TD33 (Km0+110,71) đến cọc 9 (Km0+220,00) phần bên phải tuyến - Nhánh 12.</t>
  </si>
  <si>
    <t>54-GT/QH-NTCV</t>
  </si>
  <si>
    <t>Lớp đệm đá dăm 4x6, ván khuôn bó vỉa phần đổ tại chỗ đoạn từ vị trí cọc 9 (Km0+220,00) đến cọc T31 (Km0 + 333,17) phần bên phải tuyến - Nhánh 12.</t>
  </si>
  <si>
    <t>55-GT/QH-NTCV</t>
  </si>
  <si>
    <t>Nền đường K95 phần vỉa hè - Nhánh 12.</t>
  </si>
  <si>
    <t>15h20'</t>
  </si>
  <si>
    <t>09h15'</t>
  </si>
  <si>
    <t>56-GT/QH-NTCV</t>
  </si>
  <si>
    <t>Lớp đệm CPĐD Dmax37,5, ván khuôn dải phân cách phần đổ tại chỗ đoạn từ vị trí cọc TD34 đến vị trí cọc TD33 - Nhánh 12.</t>
  </si>
  <si>
    <t>57-GT/QH-NTCV</t>
  </si>
  <si>
    <t>Lớp đệm CPĐD Dmax37,5, ván khuôn dải phân cách phần đổ tại chỗ đoạn từ vị trí cọc TD33 đến vị trí cọc T31- phần bên phải tuyến - Nhánh 12.</t>
  </si>
  <si>
    <t>58-GT/QH-NTCV</t>
  </si>
  <si>
    <t>Lớp đệm CPĐD Dmax37,5, ván khuôn dải phân cách phần đổ tại chỗ đoạn từ vị trí cọc TD33 đến vị trí cọc T31- phần bên trái tuyến - Nhánh 12.</t>
  </si>
  <si>
    <t>59-GT/QH-NTCV</t>
  </si>
  <si>
    <t>Ván khuôn đổ bê tông dải phân cách phần cấu kiện lắp ghép dài 1,0 (m), số lượng 100 cấu kiện.</t>
  </si>
  <si>
    <t>60-GT/QH-NTCV</t>
  </si>
  <si>
    <t>61-GT/QH-NTCV</t>
  </si>
  <si>
    <t>Ván khuôn đổ bê tông dải phân cách phần cấu kiện lắp ghép 0,5 (m), số lượng 130 cấu kiện.</t>
  </si>
  <si>
    <t>13h45'</t>
  </si>
  <si>
    <t>62-GT/QH-NTCV</t>
  </si>
  <si>
    <t>63-GT/QH-NTCV</t>
  </si>
  <si>
    <t>64-GT/QH-NTCV</t>
  </si>
  <si>
    <t>Lớp cấp phối đá dăm loại 1 Dmax 25 –  Nhánh 12.</t>
  </si>
  <si>
    <t>TCVN 8859 -2011: Lớp móng CPĐD trong kết cấu đường ô tô - Vật liệu thi công và nghiệm thu</t>
  </si>
  <si>
    <t>65-GT/QH-NTCV</t>
  </si>
  <si>
    <t>08h05'</t>
  </si>
  <si>
    <t>66-GT/QH-NTCV</t>
  </si>
  <si>
    <t>Ván khuôn đổ bê tông dải phân cách phần cấu kiện lắp ghép dài 1,0 (m), số lượng 60 cấu kiện.</t>
  </si>
  <si>
    <t>67-GT/QH-NTCV</t>
  </si>
  <si>
    <t>Công tác thổi bụi, vệ sinh mặt đường nhánh 6, nhánh 11, nhánh 12 và đoạn từ vị trí cọc TD34 đến vị trí cọc TD38 - Nhánh 10.</t>
  </si>
  <si>
    <t>17h20'</t>
  </si>
  <si>
    <t>TCVN 8819-2011: Mặt đường bê tông nhựa nóng- Yêu cầu thi công và nghiệm thu</t>
  </si>
  <si>
    <t>68-GT/QH-NTCV</t>
  </si>
  <si>
    <t>Công tác tưới nhựa thấm bám 1,0kg/m2 - Nhánh 12.</t>
  </si>
  <si>
    <t>69-GT/QH-NTCV</t>
  </si>
  <si>
    <t>Ván khuôn đổ bê tông hố trồng cây lắp ghép kích thước 1,2x1,2 m, số lượng 100 thanh cấu kiện.</t>
  </si>
  <si>
    <t>70-GT/QH-NTCV</t>
  </si>
  <si>
    <t>71-GT/QH-NTCV</t>
  </si>
  <si>
    <t>Ván khuôn đổ bê tông hố trồng cây lắp ghép kích thước 1,0x1,0 m, số lượng 100 thanh cấu kiện.</t>
  </si>
  <si>
    <t>72-GT/QH-NTCV</t>
  </si>
  <si>
    <t>73-GT/QH-NTCV</t>
  </si>
  <si>
    <t>74-GT/QH-NTCV</t>
  </si>
  <si>
    <t>75-GT/QH-NTCV</t>
  </si>
  <si>
    <t>Ván khuôn đổ bê tông hố trồng cây lắp ghép kích thước 1,2x1,2 m, số lượng 88 thanh cấu kiện.</t>
  </si>
  <si>
    <t>76-GT/QH-NTCV</t>
  </si>
  <si>
    <t>77-GT/QH-NTCV</t>
  </si>
  <si>
    <t>78-GT/QH-NTCV</t>
  </si>
  <si>
    <t>30/11/2015</t>
  </si>
  <si>
    <t>79-GT/QH-NTCV</t>
  </si>
  <si>
    <t>Công tác lắp đặt cấu kiện bó vỉa lắp ghép - Nhánh 12.</t>
  </si>
  <si>
    <t>80-GT/QH-NTCV</t>
  </si>
  <si>
    <t>Công tác lắp đặt cấu kiện lắp ghép dải phân cách đoạn từ vị trí cọc TD34 đến vị trí cọc T31 - Nhánh 12.</t>
  </si>
  <si>
    <t>03/12/2015</t>
  </si>
  <si>
    <t>81-GT/QH-NTCV</t>
  </si>
  <si>
    <t>Lớp đệm cát dày 10 cm vỉa hè nhánh 12.</t>
  </si>
  <si>
    <t>08/12/2015</t>
  </si>
  <si>
    <t>82-GT/QH-NTCV</t>
  </si>
  <si>
    <t>Công tác lắp đặt hố trồng cây lắp ghép trên nhánh 12.</t>
  </si>
  <si>
    <t>16h35'</t>
  </si>
  <si>
    <t>83-GT/QH-NTCV</t>
  </si>
  <si>
    <t>Công tác tưới nhựa dính bám 0,5kg/m2 - Nhánh 12.</t>
  </si>
  <si>
    <t>02/1/2016</t>
  </si>
  <si>
    <t>84-GT/QH-NTCV</t>
  </si>
  <si>
    <t>Công tác lát gạch Block vỉa hè - Nhánh 12.</t>
  </si>
  <si>
    <t>TCVN 6476-1999: Gạch bê tông tự chèn</t>
  </si>
  <si>
    <t>07/01/2016</t>
  </si>
  <si>
    <t>85-GT/QH-NTCV</t>
  </si>
  <si>
    <t>Nền đường K95 phần giải phân cách giữa tuyến  - Nhánh 12.</t>
  </si>
  <si>
    <t>02/4/2016</t>
  </si>
  <si>
    <t>86-GT/QH-NTCV</t>
  </si>
  <si>
    <t>Bê tông nhựa BTNC 19 dày 7 cm và BTNC 12,5 dày 5 cm - Nhánh 12.</t>
  </si>
  <si>
    <t>05/7/2016</t>
  </si>
  <si>
    <t>87-GT/QH-NTCV</t>
  </si>
  <si>
    <t>Hố móng, lớp đệm CPĐD Dmax37,5 móng trụ biển báo giao thông trên nhánh 12.</t>
  </si>
  <si>
    <t>13h30'</t>
  </si>
  <si>
    <t>13h40'</t>
  </si>
  <si>
    <t>14h45'</t>
  </si>
  <si>
    <t>TCVN 4447-2012: Công tác đất - Thi công và nghiệm thu,
TCVN 8859 -2011: Lớp móng CPĐD trong kết cấu đường ô tô - Vật liệu thi công và nghiệm thu</t>
  </si>
  <si>
    <t>06/7/2016</t>
  </si>
  <si>
    <t>88-GT/QH-NTCV</t>
  </si>
  <si>
    <t>Ván khuôn đổ bê tông móng trụ biển báo giao thông trên nhánh 12.</t>
  </si>
  <si>
    <t>TCVN 4453-1995: Kết cấu bê tông và bê tông cốt thép toàn khối - Quy phạm thi công và nghiệm thu</t>
  </si>
  <si>
    <t>89-GT/QH-NTCV</t>
  </si>
  <si>
    <t>Tổ chức giao thông (bao gồm công tác kẻ vạch sơn đường và lắp đặt biển báo giao thông) trên nhánh 12.</t>
  </si>
  <si>
    <t>QCVN 41:2012/BGTVT: Quy chuẩn kỹ thuật quốc gia về báo hiệu đường bộ, TCVN 8791-2011: Sơn tín hiệu giao thông - Vật liệu kẻ đường phản quang nhiệt dẻo - Yêu cầu kỹ thuật, phương pháp thử, thi công và nghiệm thu.</t>
  </si>
  <si>
    <t>Hoàng Văn Thắng</t>
  </si>
  <si>
    <t>Chỉ huy trưởng công trình</t>
  </si>
  <si>
    <t>Hoàng Ngọc Thắng</t>
  </si>
  <si>
    <t>Chức vụ:  Phụ trách thi công</t>
  </si>
  <si>
    <t>Phụ trách thi công</t>
  </si>
  <si>
    <t>Huỳnh Đức Hưng</t>
  </si>
  <si>
    <t>Đội trưởng</t>
  </si>
  <si>
    <t>Cán bộ kỹ thuật</t>
  </si>
  <si>
    <t xml:space="preserve">           Tại : Công trình.</t>
  </si>
  <si>
    <t xml:space="preserve">    a) Về tài liệu làm căn cứ nghiệm thu:</t>
  </si>
  <si>
    <r>
      <t xml:space="preserve">    b)  Về chất lượng công việc xây dựng:  </t>
    </r>
    <r>
      <rPr>
        <sz val="12"/>
        <rFont val="Times New Roman"/>
        <family val="1"/>
      </rPr>
      <t>Đạt yêu cầu.</t>
    </r>
  </si>
  <si>
    <r>
      <t xml:space="preserve">    c)  Các ý kiến khác: </t>
    </r>
    <r>
      <rPr>
        <sz val="12"/>
        <rFont val="Times New Roman"/>
        <family val="1"/>
      </rPr>
      <t>Không.</t>
    </r>
  </si>
  <si>
    <t xml:space="preserve">5. Kết luận: </t>
  </si>
  <si>
    <t>+ Chấp thuận nghiệm thu;</t>
  </si>
  <si>
    <t>+ Đồng ý cho triển khai các công việc tiếp theo.</t>
  </si>
  <si>
    <t xml:space="preserve">
NHÀ THẦU THI CÔNG XÂY DỰNG
</t>
  </si>
  <si>
    <t>ĐỘI THI CÔNG TRỰC TIẾP</t>
  </si>
  <si>
    <r>
      <t xml:space="preserve">- </t>
    </r>
    <r>
      <rPr>
        <b/>
        <sz val="12"/>
        <rFont val="Times New Roman"/>
        <family val="1"/>
      </rPr>
      <t>Đại diện đơn vị thi Công</t>
    </r>
    <r>
      <rPr>
        <sz val="12"/>
        <rFont val="Times New Roman"/>
        <family val="1"/>
      </rPr>
      <t>: Công ty CP XDCT Thủy Hà Nội</t>
    </r>
  </si>
  <si>
    <t>PHIẾU YÊU CẦU KIỂM TRA, NGHIỆM THU</t>
  </si>
  <si>
    <t>Kính gửi: - Ban Quản lý dự án đầu tư xây dựng các công trình giao thông Đà Nẵng</t>
  </si>
  <si>
    <t>Nhà thầu kính đề nghị Ban Quản lý dự án đầu tư xây dựng các công trình Giao thông Đà Nẵng kiểm tra, nghiệm thu các công việc sau:</t>
  </si>
  <si>
    <t>Địa điểm nghiệm thu: Gói thầu Xây lắp công trình HTKT khu số 7.</t>
  </si>
  <si>
    <t xml:space="preserve">NHÀ THẦU THI CÔNG XÂY DỰNG
CHỈ HUY TRƯỞNG
</t>
  </si>
  <si>
    <t>Nơi nhận</t>
  </si>
  <si>
    <t>- Như trên;</t>
  </si>
  <si>
    <t>- Lưu.</t>
  </si>
  <si>
    <t xml:space="preserve">      SỞ GIAO THÔNG VẬN TẢI ĐÀ NẴNG</t>
  </si>
  <si>
    <t xml:space="preserve">    BQL DỰ ÁN ĐTXD CÔNG TRÌNH GTCC</t>
  </si>
  <si>
    <t>BIÊN BẢN SỐ: ……… -GT/QH-NTCV-NB</t>
  </si>
  <si>
    <r>
      <t xml:space="preserve">Số: </t>
    </r>
    <r>
      <rPr>
        <sz val="12"/>
        <rFont val="Times New Roman"/>
        <family val="1"/>
      </rPr>
      <t>……… -GT/QH-YCNT</t>
    </r>
  </si>
  <si>
    <r>
      <t xml:space="preserve">BIÊN BẢN SỐ: </t>
    </r>
    <r>
      <rPr>
        <sz val="12"/>
        <rFont val="Times New Roman"/>
        <family val="1"/>
      </rPr>
      <t>……… -GT/QH-NTCV</t>
    </r>
  </si>
  <si>
    <t>NGHIỆM THU CÔNG VIỆC XÂY DỰNG</t>
  </si>
  <si>
    <r>
      <t xml:space="preserve">- </t>
    </r>
    <r>
      <rPr>
        <b/>
        <sz val="12"/>
        <rFont val="Times New Roman"/>
        <family val="1"/>
      </rPr>
      <t>Đại diện Ban Quản lý dự án đầu tư xây dựng  công trình GTCC :</t>
    </r>
  </si>
  <si>
    <t>Giao thông công chính</t>
  </si>
  <si>
    <t>Hứa Văn Nguyện</t>
  </si>
  <si>
    <t>Đặng Minh Tuấn</t>
  </si>
  <si>
    <t>Phan Gia Hoàng</t>
  </si>
  <si>
    <t>Cán bộ giám sát</t>
  </si>
  <si>
    <t xml:space="preserve">- Đại diện đơn vị thi công: Công ty cổ phần xây dựng công trình thủy Hà Nội:  </t>
  </si>
  <si>
    <t xml:space="preserve">
ĐẠI DIỆN BQLDA ĐTXD GTCC
</t>
  </si>
  <si>
    <t>ĐẠI DIỆN ĐƠN VỊ THI CÔNG</t>
  </si>
  <si>
    <t>- Căn cứ nghị định số 15/2015/NĐ-CP ngày 06/2/2013 của Chính phủ về Quản lý chất lượng và bảo trì công trình xây dựng;
- Căn cứ Hợp đồng số 33/2015/HĐXD-BGTCC ngày 06/4/2015 giữa Ban quản lý dự án đầu tư xây dựng công trình GTCC và Công ty Cổ phần Xây dựng công trình thủy Hà Nội;
- Căn cứ vào tình hình thực tế thi công tại công trường.</t>
  </si>
  <si>
    <t>- Hồ sơ thiết kế bản vẽ thi công công trình đã được chủ đầu tư phê duyệt theo Quyết định số 1064/QĐ-SGTVT ngày 15/12/2014 của Sở Giao thông Vận tải thành phố Đà Nẵng;</t>
  </si>
  <si>
    <t>- Yêu cầu kỹ thuật của hợp đồng;</t>
  </si>
  <si>
    <t>- Nhật ký thi công xây dựng công trình và các văn bản khác có liên quan đến đối tượng nghiệm thu.</t>
  </si>
  <si>
    <t>- Phiếu yêu cầu nghiệm thu của nhà thầu;</t>
  </si>
  <si>
    <t>- Biên bản nghiệm thu nội bộ của nhà thầu thi công xây dựng;</t>
  </si>
</sst>
</file>

<file path=xl/styles.xml><?xml version="1.0" encoding="utf-8"?>
<styleSheet xmlns="http://schemas.openxmlformats.org/spreadsheetml/2006/main" xmlns:mc="http://schemas.openxmlformats.org/markup-compatibility/2006" xmlns:x14ac="http://schemas.microsoft.com/office/spreadsheetml/2009/9/ac" mc:Ignorable="x14ac">
  <numFmts count="75">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0_);_(* \(#,##0.000\);_(* &quot;-&quot;??_);_(@_)"/>
    <numFmt numFmtId="169" formatCode="_(* #,##0.0000_);_(* \(#,##0.0000\);_(* &quot;-&quot;??_);_(@_)"/>
    <numFmt numFmtId="170" formatCode="_-&quot;$&quot;* #,##0_-;\-&quot;$&quot;* #,##0_-;_-&quot;$&quot;* &quot;-&quot;_-;_-@_-"/>
    <numFmt numFmtId="171" formatCode="_-&quot;$&quot;* #,##0.00_-;\-&quot;$&quot;* #,##0.00_-;_-&quot;$&quot;* &quot;-&quot;??_-;_-@_-"/>
    <numFmt numFmtId="172" formatCode="00.000"/>
    <numFmt numFmtId="173" formatCode="&quot;￥&quot;#,##0;&quot;￥&quot;\-#,##0"/>
    <numFmt numFmtId="174" formatCode="0&quot;.&quot;0"/>
    <numFmt numFmtId="175" formatCode="_ * #,##0_ ;_ * \-#,##0_ ;_ * &quot;-&quot;_ ;_ @_ "/>
    <numFmt numFmtId="176" formatCode="&quot;VND&quot;#,##0_);[Red]\(&quot;VND&quot;#,##0\)"/>
    <numFmt numFmtId="177" formatCode="0.000_)"/>
    <numFmt numFmtId="178" formatCode=";;"/>
    <numFmt numFmtId="179" formatCode="&quot;\&quot;#,##0;[Red]&quot;\&quot;&quot;\&quot;\-#,##0"/>
    <numFmt numFmtId="180" formatCode="&quot;ß&quot;\t#,##0_);\(&quot;ß&quot;\t#,##0\)"/>
    <numFmt numFmtId="181" formatCode="_(\ß* \t#,##0_);_(\ß* \(\t#,##0\);_(\ß* &quot;-&quot;_);_(@_)"/>
    <numFmt numFmtId="182" formatCode="&quot;ß&quot;\t#,##0_);[Red]\(&quot;ß&quot;\t#,##0\)"/>
    <numFmt numFmtId="183" formatCode="&quot;\&quot;#,##0;[Red]\-&quot;\&quot;#,##0"/>
    <numFmt numFmtId="184" formatCode="&quot;\&quot;#,##0.00;\-&quot;\&quot;#,##0.00"/>
    <numFmt numFmtId="185" formatCode="#,##0\ &quot;F&quot;;\-#,##0\ &quot;F&quot;"/>
    <numFmt numFmtId="186" formatCode="#,##0\ &quot;F&quot;;[Red]\-#,##0\ &quot;F&quot;"/>
    <numFmt numFmtId="187" formatCode="#,##0.00\ &quot;F&quot;;\-#,##0.00\ &quot;F&quot;"/>
    <numFmt numFmtId="188" formatCode="0.0%"/>
    <numFmt numFmtId="189" formatCode="dd\-mmm\-yy_)"/>
    <numFmt numFmtId="190" formatCode="#,##0\ &quot;$&quot;_);[Red]\(#,##0\ &quot;$&quot;\)"/>
    <numFmt numFmtId="191" formatCode="&quot;$&quot;###,0&quot;.&quot;00_);[Red]\(&quot;$&quot;###,0&quot;.&quot;00\)"/>
    <numFmt numFmtId="192" formatCode="_ * #,##0.00_ ;_ * \-#,##0.00_ ;_ * &quot;-&quot;??_ ;_ @_ "/>
    <numFmt numFmtId="193" formatCode="#,##0.0_);\(#,##0.0\)"/>
    <numFmt numFmtId="194" formatCode="0.0%;[Red]\(0.0%\)"/>
    <numFmt numFmtId="195" formatCode="_ * #,##0.00_)&quot;£&quot;_ ;_ * \(#,##0.00\)&quot;£&quot;_ ;_ * &quot;-&quot;??_)&quot;£&quot;_ ;_ @_ "/>
    <numFmt numFmtId="196" formatCode="0.0%;\(0.0%\)"/>
    <numFmt numFmtId="197" formatCode="#,##0.000_);\(#,##0.000\)"/>
    <numFmt numFmtId="198" formatCode="_ &quot;\&quot;* #,##0_ ;_ &quot;\&quot;* \-#,##0_ ;_ &quot;\&quot;* &quot;-&quot;_ ;_ @_ "/>
    <numFmt numFmtId="199" formatCode="_ &quot;\&quot;* #,##0.00_ ;_ &quot;\&quot;* \-#,##0.00_ ;_ &quot;\&quot;* &quot;-&quot;??_ ;_ @_ "/>
    <numFmt numFmtId="200" formatCode="##.##%"/>
    <numFmt numFmtId="201" formatCode="General_)"/>
    <numFmt numFmtId="202" formatCode="_ * #,##0_)\ &quot;$&quot;_ ;_ * \(#,##0\)\ &quot;$&quot;_ ;_ * &quot;-&quot;_)\ &quot;$&quot;_ ;_ @_ "/>
    <numFmt numFmtId="203" formatCode="_ * #,##0.00_)\ _$_ ;_ * \(#,##0.00\)\ _$_ ;_ * &quot;-&quot;??_)\ _$_ ;_ @_ "/>
    <numFmt numFmtId="204" formatCode="_ * #,##0_)\ _$_ ;_ * \(#,##0\)\ _$_ ;_ * &quot;-&quot;_)\ _$_ ;_ @_ "/>
    <numFmt numFmtId="205" formatCode="&quot;¥&quot;#,##0;[Red]&quot;¥&quot;\-#,##0"/>
    <numFmt numFmtId="206" formatCode="##,###.##"/>
    <numFmt numFmtId="207" formatCode="#0.##"/>
    <numFmt numFmtId="208" formatCode="##,##0%"/>
    <numFmt numFmtId="209" formatCode="#,###%"/>
    <numFmt numFmtId="210" formatCode="##.##"/>
    <numFmt numFmtId="211" formatCode="###,###"/>
    <numFmt numFmtId="212" formatCode="###.###"/>
    <numFmt numFmtId="213" formatCode="##,###.####"/>
    <numFmt numFmtId="214" formatCode="_ * #,##0.00_ ;_ * &quot;\&quot;&quot;\&quot;&quot;\&quot;&quot;\&quot;&quot;\&quot;&quot;\&quot;\-#,##0.00_ ;_ * &quot;-&quot;??_ ;_ @_ "/>
    <numFmt numFmtId="215" formatCode="&quot;\&quot;#,##0.00;&quot;\&quot;&quot;\&quot;&quot;\&quot;&quot;\&quot;&quot;\&quot;&quot;\&quot;&quot;\&quot;&quot;\&quot;\-#,##0.00"/>
    <numFmt numFmtId="216" formatCode="_ * #,##0_ ;_ * &quot;\&quot;&quot;\&quot;&quot;\&quot;&quot;\&quot;&quot;\&quot;&quot;\&quot;\-#,##0_ ;_ * &quot;-&quot;_ ;_ @_ "/>
    <numFmt numFmtId="217" formatCode="\$#,##0\ ;\(\$#,##0\)"/>
    <numFmt numFmtId="218" formatCode="##,##0.##"/>
    <numFmt numFmtId="219" formatCode="_([$€-2]* #,##0.00_);_([$€-2]* \(#,##0.00\);_([$€-2]* &quot;-&quot;??_)"/>
    <numFmt numFmtId="220" formatCode="#,###"/>
    <numFmt numFmtId="221" formatCode="#,##0.00\ \ "/>
    <numFmt numFmtId="222" formatCode="_ * #,##0_ ;_ * \-#,##0_ ;_ * &quot;-&quot;??_ ;_ @_ "/>
    <numFmt numFmtId="223" formatCode="#,##0.00\ \ \ \ "/>
    <numFmt numFmtId="224" formatCode="#,##0.00\ "/>
    <numFmt numFmtId="225" formatCode="0\ \ \ \ "/>
    <numFmt numFmtId="226" formatCode="#,##0.00\ \ \ "/>
    <numFmt numFmtId="227" formatCode="_ &quot;¥&quot;* #,##0.00_ ;_ &quot;¥&quot;* \-#,##0.00_ ;_ &quot;¥&quot;* &quot;-&quot;??_ ;_ @_ "/>
    <numFmt numFmtId="228" formatCode="_ &quot;¥&quot;* #,##0_ ;_ &quot;¥&quot;* \-#,##0_ ;_ &quot;¥&quot;* &quot;-&quot;_ ;_ @_ "/>
    <numFmt numFmtId="229" formatCode="&quot;¥&quot;#,##0.00;&quot;¥&quot;\-#,##0.00"/>
    <numFmt numFmtId="230" formatCode="&quot;Số hàng DanhMuc = &quot;##"/>
    <numFmt numFmtId="231" formatCode="&quot;Số cột DanhMuc = &quot;##"/>
  </numFmts>
  <fonts count="208">
    <font>
      <sz val="10"/>
      <name val="Arial"/>
    </font>
    <font>
      <sz val="10"/>
      <name val="Arial"/>
      <family val="2"/>
    </font>
    <font>
      <sz val="10"/>
      <color indexed="8"/>
      <name val="Arial"/>
      <family val="2"/>
    </font>
    <font>
      <sz val="10"/>
      <name val="Arial"/>
      <family val="2"/>
    </font>
    <font>
      <sz val="10"/>
      <name val="Helv"/>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4"/>
      <name val="VNTime"/>
    </font>
    <font>
      <b/>
      <u/>
      <sz val="14"/>
      <color indexed="8"/>
      <name val=".VnBook-AntiquaH"/>
      <family val="2"/>
    </font>
    <font>
      <sz val="12"/>
      <name val=".VnTime"/>
      <family val="2"/>
    </font>
    <font>
      <sz val="12"/>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¼¸²Ã¼"/>
      <family val="3"/>
      <charset val="129"/>
    </font>
    <font>
      <sz val="12"/>
      <name val="¹UAAA¼"/>
      <family val="3"/>
      <charset val="129"/>
    </font>
    <font>
      <sz val="8"/>
      <name val="Times New Roman"/>
      <family val="1"/>
    </font>
    <font>
      <sz val="11"/>
      <color indexed="16"/>
      <name val="Calibri"/>
      <family val="2"/>
    </font>
    <font>
      <sz val="12"/>
      <name val="Tms Rmn"/>
    </font>
    <font>
      <sz val="11"/>
      <name val="µ¸¿ò"/>
      <family val="1"/>
    </font>
    <font>
      <sz val="10"/>
      <name val="MS Sans Serif"/>
      <family val="2"/>
    </font>
    <font>
      <sz val="10"/>
      <name val="Helv"/>
    </font>
    <font>
      <b/>
      <sz val="11"/>
      <color indexed="53"/>
      <name val="Calibri"/>
      <family val="2"/>
    </font>
    <font>
      <b/>
      <sz val="11"/>
      <color indexed="9"/>
      <name val="Calibri"/>
      <family val="2"/>
    </font>
    <font>
      <b/>
      <sz val="13"/>
      <name val="3C_Times_T"/>
    </font>
    <font>
      <sz val="11"/>
      <name val="Tms Rmn"/>
    </font>
    <font>
      <sz val="14"/>
      <name val="AngsanaUPC"/>
      <family val="1"/>
    </font>
    <font>
      <sz val="10"/>
      <name val="MS Serif"/>
      <family val="1"/>
    </font>
    <font>
      <sz val="12"/>
      <name val=".VnArial"/>
      <family val="2"/>
    </font>
    <font>
      <sz val="10"/>
      <color indexed="8"/>
      <name val="Arial"/>
      <family val="2"/>
    </font>
    <font>
      <b/>
      <sz val="11"/>
      <color indexed="8"/>
      <name val="Calibri"/>
      <family val="2"/>
    </font>
    <font>
      <sz val="10"/>
      <color indexed="16"/>
      <name val="MS Serif"/>
      <family val="1"/>
    </font>
    <font>
      <i/>
      <sz val="11"/>
      <color indexed="23"/>
      <name val="Calibri"/>
      <family val="2"/>
    </font>
    <font>
      <sz val="11"/>
      <color indexed="17"/>
      <name val="Calibri"/>
      <family val="2"/>
    </font>
    <font>
      <sz val="8"/>
      <name val="Arial"/>
      <family val="2"/>
    </font>
    <font>
      <b/>
      <sz val="12"/>
      <name val=".VnBook-AntiquaH"/>
      <family val="2"/>
    </font>
    <font>
      <b/>
      <sz val="12"/>
      <color indexed="9"/>
      <name val="Tms Rmn"/>
    </font>
    <font>
      <b/>
      <sz val="12"/>
      <name val="Arial"/>
      <family val="2"/>
    </font>
    <font>
      <b/>
      <sz val="18"/>
      <name val="Arial"/>
      <family val="2"/>
    </font>
    <font>
      <b/>
      <sz val="11"/>
      <color indexed="62"/>
      <name val="Calibri"/>
      <family val="2"/>
    </font>
    <font>
      <b/>
      <sz val="8"/>
      <name val="MS Sans Serif"/>
      <family val="2"/>
    </font>
    <font>
      <b/>
      <sz val="10"/>
      <name val=".VnTime"/>
      <family val="2"/>
    </font>
    <font>
      <u/>
      <sz val="10"/>
      <color indexed="12"/>
      <name val="Arial"/>
      <family val="2"/>
    </font>
    <font>
      <sz val="11"/>
      <color indexed="62"/>
      <name val="Calibri"/>
      <family val="2"/>
    </font>
    <font>
      <sz val="11"/>
      <color indexed="53"/>
      <name val="Calibri"/>
      <family val="2"/>
    </font>
    <font>
      <sz val="12"/>
      <name val="Arial"/>
      <family val="2"/>
    </font>
    <font>
      <sz val="11"/>
      <color indexed="60"/>
      <name val="Calibri"/>
      <family val="2"/>
    </font>
    <font>
      <sz val="7"/>
      <name val="Small Fonts"/>
      <family val="2"/>
    </font>
    <font>
      <sz val="12"/>
      <name val="???"/>
      <family val="1"/>
      <charset val="129"/>
    </font>
    <font>
      <sz val="10"/>
      <name val="VNtimes new roman"/>
      <family val="2"/>
    </font>
    <font>
      <sz val="12"/>
      <name val="바탕체"/>
      <family val="1"/>
      <charset val="129"/>
    </font>
    <font>
      <b/>
      <sz val="11"/>
      <name val="Arial"/>
      <family val="2"/>
    </font>
    <font>
      <b/>
      <sz val="11"/>
      <color indexed="63"/>
      <name val="Calibri"/>
      <family val="2"/>
    </font>
    <font>
      <sz val="12"/>
      <name val="Helv"/>
      <family val="2"/>
    </font>
    <font>
      <sz val="10"/>
      <name val="MS Sans Serif"/>
      <family val="2"/>
    </font>
    <font>
      <b/>
      <sz val="10"/>
      <name val="MS Sans Serif"/>
      <family val="2"/>
    </font>
    <font>
      <sz val="8"/>
      <name val="Wingdings"/>
      <charset val="2"/>
    </font>
    <font>
      <sz val="8"/>
      <name val="Helv"/>
    </font>
    <font>
      <b/>
      <sz val="18"/>
      <color indexed="62"/>
      <name val="Cambria"/>
      <family val="2"/>
    </font>
    <font>
      <sz val="8"/>
      <name val="MS Sans Serif"/>
      <family val="2"/>
    </font>
    <font>
      <b/>
      <sz val="8"/>
      <color indexed="8"/>
      <name val="Helv"/>
    </font>
    <font>
      <sz val="12"/>
      <name val="VNTime"/>
    </font>
    <font>
      <b/>
      <sz val="18"/>
      <color indexed="56"/>
      <name val="Cambria"/>
      <family val="2"/>
    </font>
    <font>
      <sz val="10"/>
      <name val=".VnAvant"/>
      <family val="2"/>
    </font>
    <font>
      <sz val="13"/>
      <name val=".VnTime"/>
      <family val="2"/>
    </font>
    <font>
      <sz val="14"/>
      <name val="VnTime"/>
      <family val="2"/>
    </font>
    <font>
      <b/>
      <sz val="8"/>
      <name val="VN Helvetica"/>
    </font>
    <font>
      <b/>
      <sz val="12"/>
      <name val=".VnTime"/>
      <family val="2"/>
    </font>
    <font>
      <b/>
      <sz val="10"/>
      <name val="VN AvantGBook"/>
    </font>
    <font>
      <b/>
      <sz val="16"/>
      <name val=".VnTime"/>
      <family val="2"/>
    </font>
    <font>
      <sz val="10"/>
      <name val=".VnTime"/>
      <family val="2"/>
    </font>
    <font>
      <sz val="9"/>
      <name val=".VnTime"/>
      <family val="2"/>
    </font>
    <font>
      <sz val="11"/>
      <color indexed="10"/>
      <name val="Calibri"/>
      <family val="2"/>
    </font>
    <font>
      <sz val="14"/>
      <name val=".VnArial"/>
      <family val="2"/>
    </font>
    <font>
      <sz val="14"/>
      <name val="뼻뮝"/>
      <family val="3"/>
    </font>
    <font>
      <sz val="12"/>
      <name val="바탕체"/>
      <family val="3"/>
    </font>
    <font>
      <sz val="12"/>
      <name val="뼻뮝"/>
      <family val="3"/>
    </font>
    <font>
      <sz val="11"/>
      <name val="돋움"/>
      <family val="3"/>
    </font>
    <font>
      <sz val="10"/>
      <name val="굴림체"/>
      <family val="3"/>
    </font>
    <font>
      <sz val="10"/>
      <name val=" "/>
      <family val="1"/>
      <charset val="136"/>
    </font>
    <font>
      <b/>
      <sz val="14"/>
      <name val=".VnTimeH"/>
      <family val="2"/>
    </font>
    <font>
      <b/>
      <sz val="14"/>
      <name val="Times New Roman"/>
      <family val="1"/>
    </font>
    <font>
      <b/>
      <sz val="12"/>
      <name val="Times New Roman"/>
      <family val="1"/>
    </font>
    <font>
      <b/>
      <sz val="13"/>
      <name val="Times New Roman"/>
      <family val="1"/>
    </font>
    <font>
      <sz val="13"/>
      <name val="Times New Roman"/>
      <family val="1"/>
    </font>
    <font>
      <i/>
      <sz val="13"/>
      <name val="Times New Roman"/>
      <family val="1"/>
    </font>
    <font>
      <sz val="10"/>
      <name val="Times New Roman"/>
      <family val="1"/>
    </font>
    <font>
      <b/>
      <u/>
      <sz val="12"/>
      <name val="Times New Roman"/>
      <family val="1"/>
    </font>
    <font>
      <sz val="11"/>
      <name val="Times New Roman"/>
      <family val="1"/>
    </font>
    <font>
      <sz val="13"/>
      <name val="Times New Roman"/>
      <family val="1"/>
      <charset val="163"/>
    </font>
    <font>
      <u/>
      <sz val="12"/>
      <color indexed="12"/>
      <name val="Times New Roman"/>
      <family val="1"/>
    </font>
    <font>
      <b/>
      <sz val="13"/>
      <name val="Times New Roman"/>
      <family val="1"/>
      <charset val="163"/>
    </font>
    <font>
      <sz val="13"/>
      <color indexed="12"/>
      <name val="Times New Roman"/>
      <family val="1"/>
      <charset val="163"/>
    </font>
    <font>
      <b/>
      <sz val="13"/>
      <color indexed="12"/>
      <name val="Times New Roman"/>
      <family val="1"/>
      <charset val="163"/>
    </font>
    <font>
      <b/>
      <sz val="13"/>
      <color indexed="10"/>
      <name val="Times New Roman"/>
      <family val="1"/>
      <charset val="163"/>
    </font>
    <font>
      <sz val="13"/>
      <color indexed="10"/>
      <name val="Times New Roman"/>
      <family val="1"/>
      <charset val="163"/>
    </font>
    <font>
      <sz val="10"/>
      <color indexed="8"/>
      <name val="Arial"/>
      <family val="2"/>
      <charset val="163"/>
    </font>
    <font>
      <i/>
      <sz val="13"/>
      <color indexed="12"/>
      <name val="Times New Roman"/>
      <family val="1"/>
      <charset val="163"/>
    </font>
    <font>
      <b/>
      <i/>
      <sz val="13"/>
      <color indexed="12"/>
      <name val="Times New Roman"/>
      <family val="1"/>
      <charset val="163"/>
    </font>
    <font>
      <sz val="12"/>
      <name val="VNI-Times"/>
    </font>
    <font>
      <b/>
      <sz val="10"/>
      <name val="SVNtimes new roman"/>
      <family val="2"/>
    </font>
    <font>
      <sz val="12"/>
      <name val="新細明體"/>
      <family val="3"/>
      <charset val="136"/>
    </font>
    <font>
      <sz val="11"/>
      <name val=" "/>
      <family val="3"/>
      <charset val="136"/>
    </font>
    <font>
      <sz val="10"/>
      <name val="VNI-Times"/>
    </font>
    <font>
      <sz val="14"/>
      <name val="AngsanaUPC"/>
      <family val="1"/>
    </font>
    <font>
      <sz val="11"/>
      <color indexed="8"/>
      <name val="Arial"/>
      <family val="2"/>
    </font>
    <font>
      <sz val="12"/>
      <color indexed="8"/>
      <name val=".VnTime"/>
      <family val="2"/>
    </font>
    <font>
      <sz val="11"/>
      <color indexed="9"/>
      <name val="Arial"/>
      <family val="2"/>
    </font>
    <font>
      <sz val="12"/>
      <color indexed="9"/>
      <name val=".VnTime"/>
      <family val="2"/>
    </font>
    <font>
      <sz val="11"/>
      <name val="VNtimes new roman"/>
      <family val="2"/>
    </font>
    <font>
      <sz val="9"/>
      <name val="Arial Narrow"/>
      <family val="2"/>
    </font>
    <font>
      <sz val="11"/>
      <color indexed="20"/>
      <name val="Arial"/>
      <family val="2"/>
    </font>
    <font>
      <sz val="11"/>
      <name val="¥ì¢¬¢¯o"/>
      <family val="3"/>
      <charset val="129"/>
    </font>
    <font>
      <sz val="11"/>
      <name val="￥i￠￢￠?o"/>
      <family val="3"/>
      <charset val="129"/>
    </font>
    <font>
      <sz val="11"/>
      <name val="µ¸¿ò"/>
      <charset val="129"/>
    </font>
    <font>
      <sz val="11"/>
      <name val="μ¸¿o"/>
      <family val="3"/>
      <charset val="129"/>
    </font>
    <font>
      <sz val="11"/>
      <name val="µ¸¿ò"/>
      <family val="3"/>
      <charset val="129"/>
    </font>
    <font>
      <b/>
      <sz val="11"/>
      <color indexed="52"/>
      <name val="Arial"/>
      <family val="2"/>
    </font>
    <font>
      <b/>
      <sz val="10"/>
      <name val="Helv"/>
      <family val="2"/>
    </font>
    <font>
      <b/>
      <sz val="8"/>
      <color indexed="12"/>
      <name val="Arial"/>
      <family val="2"/>
    </font>
    <font>
      <sz val="8"/>
      <color indexed="8"/>
      <name val="Arial"/>
      <family val="2"/>
    </font>
    <font>
      <sz val="8"/>
      <name val="SVNtimes new roman"/>
      <family val="2"/>
    </font>
    <font>
      <b/>
      <sz val="11"/>
      <color indexed="9"/>
      <name val="Arial"/>
      <family val="2"/>
    </font>
    <font>
      <sz val="10"/>
      <name val="Courier"/>
      <family val="3"/>
    </font>
    <font>
      <sz val="11"/>
      <name val="VNcentury Gothic"/>
    </font>
    <font>
      <b/>
      <sz val="15"/>
      <name val="VNcentury Gothic"/>
    </font>
    <font>
      <sz val="12"/>
      <name val="SVNtimes new roman"/>
      <family val="2"/>
    </font>
    <font>
      <sz val="12"/>
      <name val="???"/>
      <family val="3"/>
      <charset val="129"/>
    </font>
    <font>
      <sz val="10"/>
      <name val="SVNtimes new roman"/>
      <family val="2"/>
    </font>
    <font>
      <b/>
      <sz val="12"/>
      <color indexed="63"/>
      <name val=".VnTime"/>
      <family val="2"/>
    </font>
    <font>
      <sz val="12"/>
      <color indexed="62"/>
      <name val=".VnTime"/>
      <family val="2"/>
    </font>
    <font>
      <b/>
      <sz val="11"/>
      <color indexed="56"/>
      <name val=".VnTime"/>
      <family val="2"/>
    </font>
    <font>
      <i/>
      <sz val="11"/>
      <color indexed="23"/>
      <name val="Arial"/>
      <family val="2"/>
    </font>
    <font>
      <sz val="11"/>
      <color indexed="17"/>
      <name val="Arial"/>
      <family val="2"/>
    </font>
    <font>
      <b/>
      <sz val="12"/>
      <name val="Helv"/>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0"/>
      <name val="VNI-Helve"/>
    </font>
    <font>
      <b/>
      <sz val="12"/>
      <color indexed="9"/>
      <name val=".VnTime"/>
      <family val="2"/>
    </font>
    <font>
      <sz val="11"/>
      <color indexed="52"/>
      <name val="Arial"/>
      <family val="2"/>
    </font>
    <font>
      <sz val="12"/>
      <color indexed="9"/>
      <name val="Helv"/>
      <family val="2"/>
    </font>
    <font>
      <b/>
      <i/>
      <sz val="12"/>
      <name val=".VnAristote"/>
      <family val="2"/>
    </font>
    <font>
      <b/>
      <sz val="11"/>
      <name val="Helv"/>
      <family val="2"/>
    </font>
    <font>
      <sz val="11"/>
      <color indexed="60"/>
      <name val="Arial"/>
      <family val="2"/>
    </font>
    <font>
      <sz val="11"/>
      <color indexed="8"/>
      <name val="Times New Roman"/>
      <family val="1"/>
    </font>
    <font>
      <sz val="12"/>
      <color indexed="52"/>
      <name val=".VnTime"/>
      <family val="2"/>
    </font>
    <font>
      <sz val="14"/>
      <name val="System"/>
      <family val="2"/>
    </font>
    <font>
      <b/>
      <sz val="11"/>
      <color indexed="63"/>
      <name val="Arial"/>
      <family val="2"/>
    </font>
    <font>
      <b/>
      <sz val="10"/>
      <name val="VNI-Univer"/>
    </font>
    <font>
      <sz val="10"/>
      <name val="VNI-Univer"/>
    </font>
    <font>
      <b/>
      <sz val="12"/>
      <color indexed="52"/>
      <name val=".VnTime"/>
      <family val="2"/>
    </font>
    <font>
      <sz val="10"/>
      <name val=".VnArial Narrow"/>
      <family val="2"/>
    </font>
    <font>
      <b/>
      <sz val="18"/>
      <color indexed="56"/>
      <name val="Times New Roman"/>
      <family val="1"/>
    </font>
    <font>
      <sz val="12"/>
      <color indexed="17"/>
      <name val=".VnTime"/>
      <family val="2"/>
    </font>
    <font>
      <b/>
      <sz val="11"/>
      <color indexed="8"/>
      <name val="Arial"/>
      <family val="2"/>
    </font>
    <font>
      <sz val="12"/>
      <color indexed="60"/>
      <name val=".VnTime"/>
      <family val="2"/>
    </font>
    <font>
      <sz val="12"/>
      <color indexed="10"/>
      <name val=".VnTime"/>
      <family val="2"/>
    </font>
    <font>
      <i/>
      <sz val="12"/>
      <color indexed="23"/>
      <name val=".VnTime"/>
      <family val="2"/>
    </font>
    <font>
      <sz val="10"/>
      <name val="VNI-Helve-Condense"/>
    </font>
    <font>
      <sz val="11"/>
      <color indexed="10"/>
      <name val="Arial"/>
      <family val="2"/>
    </font>
    <font>
      <sz val="12"/>
      <color indexed="20"/>
      <name val=".VnTime"/>
      <family val="2"/>
    </font>
    <font>
      <sz val="16"/>
      <name val="AngsanaUPC"/>
      <family val="3"/>
    </font>
    <font>
      <sz val="12"/>
      <name val="바탕체"/>
      <family val="1"/>
    </font>
    <font>
      <sz val="10"/>
      <name val="FrutigerNext LT Regular"/>
      <family val="2"/>
    </font>
    <font>
      <sz val="14"/>
      <name val="ＭＳ 明朝"/>
      <family val="1"/>
    </font>
    <font>
      <sz val="14"/>
      <name val="Times New Roman"/>
      <family val="1"/>
    </font>
    <font>
      <b/>
      <sz val="12"/>
      <color indexed="10"/>
      <name val="Times New Roman"/>
      <family val="1"/>
    </font>
    <font>
      <i/>
      <sz val="12"/>
      <name val="Times New Roman"/>
      <family val="1"/>
    </font>
    <font>
      <sz val="14"/>
      <color indexed="12"/>
      <name val="Times New Roman"/>
      <family val="1"/>
    </font>
    <font>
      <u/>
      <sz val="14"/>
      <color indexed="12"/>
      <name val="Times New Roman"/>
      <family val="1"/>
    </font>
    <font>
      <b/>
      <sz val="11"/>
      <name val="Times New Roman"/>
      <family val="1"/>
    </font>
    <font>
      <b/>
      <sz val="12"/>
      <name val="Times New Roman"/>
      <family val="1"/>
      <charset val="163"/>
    </font>
    <font>
      <b/>
      <sz val="10"/>
      <name val="Times New Roman"/>
      <family val="1"/>
    </font>
    <font>
      <sz val="12"/>
      <color indexed="8"/>
      <name val="Times New Roman"/>
      <family val="1"/>
    </font>
    <font>
      <sz val="12"/>
      <name val="Times New Roman"/>
      <family val="1"/>
    </font>
    <font>
      <i/>
      <sz val="14"/>
      <name val="Times New Roman"/>
      <family val="1"/>
    </font>
    <font>
      <i/>
      <sz val="10"/>
      <color indexed="10"/>
      <name val="Times New Roman"/>
      <family val="1"/>
    </font>
    <font>
      <sz val="13"/>
      <color theme="3" tint="-0.249977111117893"/>
      <name val="Times New Roman"/>
      <family val="1"/>
      <charset val="163"/>
    </font>
    <font>
      <b/>
      <sz val="13"/>
      <color rgb="FFFF0000"/>
      <name val="Times New Roman"/>
      <family val="1"/>
      <charset val="163"/>
    </font>
    <font>
      <b/>
      <sz val="13"/>
      <color theme="3" tint="-0.249977111117893"/>
      <name val="Times New Roman"/>
      <family val="1"/>
      <charset val="163"/>
    </font>
    <font>
      <sz val="13"/>
      <color rgb="FFFF0000"/>
      <name val="Times New Roman"/>
      <family val="1"/>
      <charset val="163"/>
    </font>
    <font>
      <sz val="13"/>
      <color theme="3" tint="0.39997558519241921"/>
      <name val="Times New Roman"/>
      <family val="1"/>
      <charset val="163"/>
    </font>
    <font>
      <b/>
      <sz val="13"/>
      <color theme="3" tint="0.39997558519241921"/>
      <name val="Times New Roman"/>
      <family val="1"/>
      <charset val="163"/>
    </font>
    <font>
      <b/>
      <i/>
      <sz val="13"/>
      <color theme="3" tint="0.39997558519241921"/>
      <name val="Times New Roman"/>
      <family val="1"/>
      <charset val="163"/>
    </font>
    <font>
      <i/>
      <sz val="13"/>
      <color theme="3" tint="0.39997558519241921"/>
      <name val="Times New Roman"/>
      <family val="1"/>
      <charset val="163"/>
    </font>
    <font>
      <i/>
      <sz val="13"/>
      <color rgb="FF0000CC"/>
      <name val="Times New Roman"/>
      <family val="1"/>
    </font>
    <font>
      <sz val="9"/>
      <color rgb="FF000000"/>
      <name val="Times New Roman"/>
      <family val="1"/>
    </font>
    <font>
      <sz val="14"/>
      <color rgb="FFFF0000"/>
      <name val="Times New Roman"/>
      <family val="1"/>
    </font>
    <font>
      <sz val="10"/>
      <color rgb="FFFF0000"/>
      <name val="Times New Roman"/>
      <family val="1"/>
    </font>
    <font>
      <sz val="12"/>
      <color theme="1"/>
      <name val="Times New Roman"/>
      <family val="1"/>
    </font>
    <font>
      <sz val="11"/>
      <color rgb="FF0000FF"/>
      <name val="Times New Roman"/>
      <family val="1"/>
    </font>
    <font>
      <b/>
      <sz val="10"/>
      <name val="Arial"/>
      <family val="2"/>
    </font>
    <font>
      <b/>
      <sz val="10"/>
      <color rgb="FF0000FF"/>
      <name val="Arial"/>
      <family val="2"/>
    </font>
    <font>
      <b/>
      <sz val="10"/>
      <color rgb="FFFF0000"/>
      <name val="Arial"/>
      <family val="2"/>
    </font>
    <font>
      <b/>
      <sz val="10"/>
      <color theme="0"/>
      <name val="Arial"/>
      <family val="2"/>
    </font>
    <font>
      <b/>
      <sz val="10"/>
      <color rgb="FFC00000"/>
      <name val="Arial"/>
      <family val="2"/>
    </font>
    <font>
      <b/>
      <sz val="11"/>
      <color theme="1"/>
      <name val="Times New Roman"/>
      <family val="1"/>
    </font>
    <font>
      <b/>
      <sz val="10"/>
      <color rgb="FF800000"/>
      <name val="Arial"/>
      <family val="2"/>
    </font>
    <font>
      <sz val="12"/>
      <name val="Times New Roman"/>
      <family val="1"/>
      <charset val="163"/>
    </font>
    <font>
      <sz val="12"/>
      <color rgb="FFFF0000"/>
      <name val="Times New Roman"/>
      <family val="1"/>
      <charset val="163"/>
    </font>
  </fonts>
  <fills count="78">
    <fill>
      <patternFill patternType="none"/>
    </fill>
    <fill>
      <patternFill patternType="gray125"/>
    </fill>
    <fill>
      <patternFill patternType="solid">
        <fgColor indexed="22"/>
        <bgColor indexed="64"/>
      </patternFill>
    </fill>
    <fill>
      <patternFill patternType="solid">
        <fgColor indexed="22"/>
      </patternFill>
    </fill>
    <fill>
      <patternFill patternType="solid">
        <fgColor indexed="31"/>
      </patternFill>
    </fill>
    <fill>
      <patternFill patternType="solid">
        <fgColor indexed="31"/>
        <bgColor indexed="64"/>
      </patternFill>
    </fill>
    <fill>
      <patternFill patternType="solid">
        <fgColor indexed="45"/>
      </patternFill>
    </fill>
    <fill>
      <patternFill patternType="solid">
        <fgColor indexed="45"/>
        <bgColor indexed="64"/>
      </patternFill>
    </fill>
    <fill>
      <patternFill patternType="solid">
        <fgColor indexed="42"/>
      </patternFill>
    </fill>
    <fill>
      <patternFill patternType="solid">
        <fgColor indexed="42"/>
        <bgColor indexed="64"/>
      </patternFill>
    </fill>
    <fill>
      <patternFill patternType="solid">
        <fgColor indexed="46"/>
      </patternFill>
    </fill>
    <fill>
      <patternFill patternType="solid">
        <fgColor indexed="46"/>
        <bgColor indexed="64"/>
      </patternFill>
    </fill>
    <fill>
      <patternFill patternType="solid">
        <fgColor indexed="27"/>
      </patternFill>
    </fill>
    <fill>
      <patternFill patternType="solid">
        <fgColor indexed="27"/>
        <bgColor indexed="64"/>
      </patternFill>
    </fill>
    <fill>
      <patternFill patternType="solid">
        <fgColor indexed="47"/>
      </patternFill>
    </fill>
    <fill>
      <patternFill patternType="solid">
        <fgColor indexed="47"/>
        <bgColor indexed="64"/>
      </patternFill>
    </fill>
    <fill>
      <patternFill patternType="solid">
        <fgColor indexed="44"/>
      </patternFill>
    </fill>
    <fill>
      <patternFill patternType="solid">
        <fgColor indexed="44"/>
        <bgColor indexed="64"/>
      </patternFill>
    </fill>
    <fill>
      <patternFill patternType="solid">
        <fgColor indexed="29"/>
      </patternFill>
    </fill>
    <fill>
      <patternFill patternType="solid">
        <fgColor indexed="29"/>
        <bgColor indexed="64"/>
      </patternFill>
    </fill>
    <fill>
      <patternFill patternType="solid">
        <fgColor indexed="11"/>
      </patternFill>
    </fill>
    <fill>
      <patternFill patternType="solid">
        <fgColor indexed="11"/>
        <bgColor indexed="64"/>
      </patternFill>
    </fill>
    <fill>
      <patternFill patternType="solid">
        <fgColor indexed="51"/>
      </patternFill>
    </fill>
    <fill>
      <patternFill patternType="solid">
        <fgColor indexed="51"/>
        <bgColor indexed="64"/>
      </patternFill>
    </fill>
    <fill>
      <patternFill patternType="solid">
        <fgColor indexed="30"/>
      </patternFill>
    </fill>
    <fill>
      <patternFill patternType="solid">
        <fgColor indexed="30"/>
        <bgColor indexed="64"/>
      </patternFill>
    </fill>
    <fill>
      <patternFill patternType="solid">
        <fgColor indexed="36"/>
      </patternFill>
    </fill>
    <fill>
      <patternFill patternType="solid">
        <fgColor indexed="36"/>
        <bgColor indexed="64"/>
      </patternFill>
    </fill>
    <fill>
      <patternFill patternType="solid">
        <fgColor indexed="49"/>
      </patternFill>
    </fill>
    <fill>
      <patternFill patternType="solid">
        <fgColor indexed="49"/>
        <bgColor indexed="64"/>
      </patternFill>
    </fill>
    <fill>
      <patternFill patternType="solid">
        <fgColor indexed="52"/>
      </patternFill>
    </fill>
    <fill>
      <patternFill patternType="solid">
        <fgColor indexed="5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42"/>
        <bgColor indexed="42"/>
      </patternFill>
    </fill>
    <fill>
      <patternFill patternType="solid">
        <fgColor indexed="57"/>
        <bgColor indexed="64"/>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53"/>
        <bgColor indexed="64"/>
      </patternFill>
    </fill>
    <fill>
      <patternFill patternType="solid">
        <fgColor indexed="45"/>
        <bgColor indexed="45"/>
      </patternFill>
    </fill>
    <fill>
      <patternFill patternType="solid">
        <fgColor indexed="9"/>
        <bgColor indexed="9"/>
      </patternFill>
    </fill>
    <fill>
      <patternFill patternType="solid">
        <fgColor indexed="55"/>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6"/>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solid">
        <fgColor indexed="15"/>
      </patternFill>
    </fill>
    <fill>
      <patternFill patternType="solid">
        <fgColor indexed="55"/>
      </patternFill>
    </fill>
    <fill>
      <patternFill patternType="solid">
        <fgColor indexed="12"/>
      </patternFill>
    </fill>
    <fill>
      <patternFill patternType="solid">
        <fgColor indexed="43"/>
        <bgColor indexed="43"/>
      </patternFill>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darkVertical"/>
    </fill>
    <fill>
      <patternFill patternType="solid">
        <fgColor indexed="58"/>
        <bgColor indexed="64"/>
      </patternFill>
    </fill>
    <fill>
      <patternFill patternType="solid">
        <fgColor indexed="43"/>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1" tint="4.9989318521683403E-2"/>
        <bgColor indexed="64"/>
      </patternFill>
    </fill>
  </fills>
  <borders count="52">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4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right/>
      <top/>
      <bottom style="double">
        <color indexed="52"/>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right/>
      <top style="double">
        <color indexed="64"/>
      </top>
      <bottom/>
      <diagonal/>
    </border>
    <border>
      <left/>
      <right/>
      <top style="thin">
        <color indexed="62"/>
      </top>
      <bottom style="double">
        <color indexed="62"/>
      </bottom>
      <diagonal/>
    </border>
    <border>
      <left style="medium">
        <color indexed="9"/>
      </left>
      <right style="medium">
        <color indexed="9"/>
      </right>
      <top style="medium">
        <color indexed="9"/>
      </top>
      <bottom style="medium">
        <color indexed="9"/>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medium">
        <color indexed="43"/>
      </left>
      <right style="medium">
        <color indexed="64"/>
      </right>
      <top style="medium">
        <color indexed="43"/>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theme="0"/>
      </right>
      <top style="medium">
        <color indexed="64"/>
      </top>
      <bottom/>
      <diagonal/>
    </border>
    <border>
      <left style="medium">
        <color theme="0"/>
      </left>
      <right style="medium">
        <color indexed="64"/>
      </right>
      <top style="medium">
        <color indexed="64"/>
      </top>
      <bottom/>
      <diagonal/>
    </border>
  </borders>
  <cellStyleXfs count="517">
    <xf numFmtId="0" fontId="0" fillId="0" borderId="0"/>
    <xf numFmtId="170" fontId="105" fillId="0" borderId="0" applyFont="0" applyFill="0" applyBorder="0" applyAlignment="0" applyProtection="0"/>
    <xf numFmtId="200" fontId="106" fillId="0" borderId="1">
      <alignment horizontal="center"/>
      <protection hidden="1"/>
    </xf>
    <xf numFmtId="201" fontId="107"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pplyFont="0" applyFill="0" applyBorder="0" applyAlignment="0" applyProtection="0"/>
    <xf numFmtId="179" fontId="3" fillId="0" borderId="0" applyFont="0" applyFill="0" applyBorder="0" applyAlignment="0" applyProtection="0"/>
    <xf numFmtId="40" fontId="6" fillId="0" borderId="0" applyFont="0" applyFill="0" applyBorder="0" applyAlignment="0" applyProtection="0"/>
    <xf numFmtId="41" fontId="3" fillId="0" borderId="0" applyFont="0" applyFill="0" applyBorder="0" applyAlignment="0" applyProtection="0"/>
    <xf numFmtId="165" fontId="7" fillId="0" borderId="0" applyFont="0" applyFill="0" applyBorder="0" applyAlignment="0" applyProtection="0"/>
    <xf numFmtId="9" fontId="8" fillId="0" borderId="0" applyFont="0" applyFill="0" applyBorder="0" applyAlignment="0" applyProtection="0"/>
    <xf numFmtId="6" fontId="9" fillId="0" borderId="0" applyFont="0" applyFill="0" applyBorder="0" applyAlignment="0" applyProtection="0"/>
    <xf numFmtId="0" fontId="54" fillId="0" borderId="0" applyFont="0" applyFill="0" applyBorder="0" applyAlignment="0" applyProtection="0"/>
    <xf numFmtId="40" fontId="108" fillId="0" borderId="0" applyFont="0" applyFill="0" applyBorder="0" applyAlignment="0" applyProtection="0"/>
    <xf numFmtId="38" fontId="108" fillId="0" borderId="0" applyFont="0" applyFill="0" applyBorder="0" applyAlignment="0" applyProtection="0"/>
    <xf numFmtId="0" fontId="10" fillId="0" borderId="0"/>
    <xf numFmtId="0" fontId="4" fillId="0" borderId="0"/>
    <xf numFmtId="202" fontId="109" fillId="0" borderId="0" applyFont="0" applyFill="0" applyBorder="0" applyAlignment="0" applyProtection="0"/>
    <xf numFmtId="0" fontId="76" fillId="0" borderId="0" applyNumberFormat="0" applyFill="0" applyBorder="0" applyAlignment="0" applyProtection="0"/>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202" fontId="109" fillId="0" borderId="0" applyFont="0" applyFill="0" applyBorder="0" applyAlignment="0" applyProtection="0"/>
    <xf numFmtId="170" fontId="105" fillId="0" borderId="0" applyFont="0" applyFill="0" applyBorder="0" applyAlignment="0" applyProtection="0"/>
    <xf numFmtId="167" fontId="105" fillId="0" borderId="0" applyFont="0" applyFill="0" applyBorder="0" applyAlignment="0" applyProtection="0"/>
    <xf numFmtId="203" fontId="109" fillId="0" borderId="0" applyFont="0" applyFill="0" applyBorder="0" applyAlignment="0" applyProtection="0"/>
    <xf numFmtId="165" fontId="105" fillId="0" borderId="0" applyFont="0" applyFill="0" applyBorder="0" applyAlignment="0" applyProtection="0"/>
    <xf numFmtId="202" fontId="109" fillId="0" borderId="0" applyFont="0" applyFill="0" applyBorder="0" applyAlignment="0" applyProtection="0"/>
    <xf numFmtId="203" fontId="109" fillId="0" borderId="0" applyFont="0" applyFill="0" applyBorder="0" applyAlignment="0" applyProtection="0"/>
    <xf numFmtId="167" fontId="105" fillId="0" borderId="0" applyFont="0" applyFill="0" applyBorder="0" applyAlignment="0" applyProtection="0"/>
    <xf numFmtId="204" fontId="109" fillId="0" borderId="0" applyFont="0" applyFill="0" applyBorder="0" applyAlignment="0" applyProtection="0"/>
    <xf numFmtId="165" fontId="105" fillId="0" borderId="0" applyFont="0" applyFill="0" applyBorder="0" applyAlignment="0" applyProtection="0"/>
    <xf numFmtId="167" fontId="105" fillId="0" borderId="0" applyFont="0" applyFill="0" applyBorder="0" applyAlignment="0" applyProtection="0"/>
    <xf numFmtId="204" fontId="109" fillId="0" borderId="0" applyFont="0" applyFill="0" applyBorder="0" applyAlignment="0" applyProtection="0"/>
    <xf numFmtId="203" fontId="109" fillId="0" borderId="0" applyFont="0" applyFill="0" applyBorder="0" applyAlignment="0" applyProtection="0"/>
    <xf numFmtId="165" fontId="105" fillId="0" borderId="0" applyFont="0" applyFill="0" applyBorder="0" applyAlignment="0" applyProtection="0"/>
    <xf numFmtId="170" fontId="105" fillId="0" borderId="0" applyFont="0" applyFill="0" applyBorder="0" applyAlignment="0" applyProtection="0"/>
    <xf numFmtId="0" fontId="10" fillId="0" borderId="0"/>
    <xf numFmtId="165" fontId="105" fillId="0" borderId="0" applyFont="0" applyFill="0" applyBorder="0" applyAlignment="0" applyProtection="0"/>
    <xf numFmtId="204" fontId="109" fillId="0" borderId="0" applyFont="0" applyFill="0" applyBorder="0" applyAlignment="0" applyProtection="0"/>
    <xf numFmtId="203" fontId="109" fillId="0" borderId="0" applyFont="0" applyFill="0" applyBorder="0" applyAlignment="0" applyProtection="0"/>
    <xf numFmtId="170" fontId="105" fillId="0" borderId="0" applyFont="0" applyFill="0" applyBorder="0" applyAlignment="0" applyProtection="0"/>
    <xf numFmtId="167" fontId="105" fillId="0" borderId="0" applyFont="0" applyFill="0" applyBorder="0" applyAlignment="0" applyProtection="0"/>
    <xf numFmtId="0" fontId="35" fillId="0" borderId="0">
      <alignment vertical="top"/>
    </xf>
    <xf numFmtId="0" fontId="35" fillId="0" borderId="0">
      <alignment vertical="top"/>
    </xf>
    <xf numFmtId="205" fontId="107" fillId="0" borderId="0" applyFont="0" applyFill="0" applyBorder="0" applyAlignment="0" applyProtection="0"/>
    <xf numFmtId="0" fontId="110" fillId="0" borderId="0"/>
    <xf numFmtId="0" fontId="107" fillId="0" borderId="0"/>
    <xf numFmtId="0" fontId="107" fillId="0" borderId="0"/>
    <xf numFmtId="1" fontId="11" fillId="0" borderId="2" applyBorder="0" applyAlignment="0">
      <alignment horizontal="center"/>
    </xf>
    <xf numFmtId="0" fontId="3" fillId="0" borderId="0"/>
    <xf numFmtId="0" fontId="12" fillId="2" borderId="0"/>
    <xf numFmtId="0" fontId="12" fillId="3" borderId="0"/>
    <xf numFmtId="0" fontId="12" fillId="2" borderId="0"/>
    <xf numFmtId="0" fontId="13" fillId="0" borderId="3" applyFont="0" applyFill="0" applyAlignment="0"/>
    <xf numFmtId="9" fontId="14" fillId="0" borderId="0" applyFont="0" applyFill="0" applyBorder="0" applyAlignment="0" applyProtection="0"/>
    <xf numFmtId="0" fontId="15" fillId="2" borderId="0"/>
    <xf numFmtId="0" fontId="15" fillId="3" borderId="0"/>
    <xf numFmtId="0" fontId="15" fillId="2" borderId="0"/>
    <xf numFmtId="0" fontId="16" fillId="4" borderId="0" applyNumberFormat="0" applyBorder="0" applyAlignment="0" applyProtection="0"/>
    <xf numFmtId="0" fontId="111" fillId="5" borderId="0" applyNumberFormat="0" applyBorder="0" applyAlignment="0" applyProtection="0"/>
    <xf numFmtId="0" fontId="16" fillId="6" borderId="0" applyNumberFormat="0" applyBorder="0" applyAlignment="0" applyProtection="0"/>
    <xf numFmtId="0" fontId="111" fillId="7" borderId="0" applyNumberFormat="0" applyBorder="0" applyAlignment="0" applyProtection="0"/>
    <xf numFmtId="0" fontId="16" fillId="8" borderId="0" applyNumberFormat="0" applyBorder="0" applyAlignment="0" applyProtection="0"/>
    <xf numFmtId="0" fontId="111" fillId="9" borderId="0" applyNumberFormat="0" applyBorder="0" applyAlignment="0" applyProtection="0"/>
    <xf numFmtId="0" fontId="16" fillId="10" borderId="0" applyNumberFormat="0" applyBorder="0" applyAlignment="0" applyProtection="0"/>
    <xf numFmtId="0" fontId="111" fillId="11" borderId="0" applyNumberFormat="0" applyBorder="0" applyAlignment="0" applyProtection="0"/>
    <xf numFmtId="0" fontId="16" fillId="12" borderId="0" applyNumberFormat="0" applyBorder="0" applyAlignment="0" applyProtection="0"/>
    <xf numFmtId="0" fontId="111" fillId="13" borderId="0" applyNumberFormat="0" applyBorder="0" applyAlignment="0" applyProtection="0"/>
    <xf numFmtId="0" fontId="16" fillId="14" borderId="0" applyNumberFormat="0" applyBorder="0" applyAlignment="0" applyProtection="0"/>
    <xf numFmtId="0" fontId="111" fillId="15" borderId="0" applyNumberFormat="0" applyBorder="0" applyAlignment="0" applyProtection="0"/>
    <xf numFmtId="0" fontId="112" fillId="4" borderId="0" applyNumberFormat="0" applyBorder="0" applyAlignment="0" applyProtection="0"/>
    <xf numFmtId="0" fontId="112" fillId="6" borderId="0" applyNumberFormat="0" applyBorder="0" applyAlignment="0" applyProtection="0"/>
    <xf numFmtId="0" fontId="112" fillId="8" borderId="0" applyNumberFormat="0" applyBorder="0" applyAlignment="0" applyProtection="0"/>
    <xf numFmtId="0" fontId="112" fillId="10" borderId="0" applyNumberFormat="0" applyBorder="0" applyAlignment="0" applyProtection="0"/>
    <xf numFmtId="0" fontId="112" fillId="12" borderId="0" applyNumberFormat="0" applyBorder="0" applyAlignment="0" applyProtection="0"/>
    <xf numFmtId="0" fontId="112" fillId="14" borderId="0" applyNumberFormat="0" applyBorder="0" applyAlignment="0" applyProtection="0"/>
    <xf numFmtId="0" fontId="17" fillId="2" borderId="0"/>
    <xf numFmtId="0" fontId="17" fillId="3" borderId="0"/>
    <xf numFmtId="0" fontId="17" fillId="2" borderId="0"/>
    <xf numFmtId="0" fontId="110" fillId="0" borderId="0" applyFont="0" applyFill="0" applyBorder="0" applyAlignment="0" applyProtection="0"/>
    <xf numFmtId="0" fontId="110" fillId="0" borderId="0" applyFont="0" applyFill="0" applyBorder="0" applyAlignment="0" applyProtection="0"/>
    <xf numFmtId="0" fontId="18" fillId="0" borderId="0">
      <alignment wrapText="1"/>
    </xf>
    <xf numFmtId="0" fontId="16" fillId="16" borderId="0" applyNumberFormat="0" applyBorder="0" applyAlignment="0" applyProtection="0"/>
    <xf numFmtId="0" fontId="111" fillId="17" borderId="0" applyNumberFormat="0" applyBorder="0" applyAlignment="0" applyProtection="0"/>
    <xf numFmtId="0" fontId="16" fillId="18" borderId="0" applyNumberFormat="0" applyBorder="0" applyAlignment="0" applyProtection="0"/>
    <xf numFmtId="0" fontId="111" fillId="19" borderId="0" applyNumberFormat="0" applyBorder="0" applyAlignment="0" applyProtection="0"/>
    <xf numFmtId="0" fontId="16" fillId="20" borderId="0" applyNumberFormat="0" applyBorder="0" applyAlignment="0" applyProtection="0"/>
    <xf numFmtId="0" fontId="111" fillId="21" borderId="0" applyNumberFormat="0" applyBorder="0" applyAlignment="0" applyProtection="0"/>
    <xf numFmtId="0" fontId="16" fillId="10" borderId="0" applyNumberFormat="0" applyBorder="0" applyAlignment="0" applyProtection="0"/>
    <xf numFmtId="0" fontId="111" fillId="11" borderId="0" applyNumberFormat="0" applyBorder="0" applyAlignment="0" applyProtection="0"/>
    <xf numFmtId="0" fontId="16" fillId="16" borderId="0" applyNumberFormat="0" applyBorder="0" applyAlignment="0" applyProtection="0"/>
    <xf numFmtId="0" fontId="111" fillId="17" borderId="0" applyNumberFormat="0" applyBorder="0" applyAlignment="0" applyProtection="0"/>
    <xf numFmtId="0" fontId="16" fillId="22" borderId="0" applyNumberFormat="0" applyBorder="0" applyAlignment="0" applyProtection="0"/>
    <xf numFmtId="0" fontId="111" fillId="23" borderId="0" applyNumberFormat="0" applyBorder="0" applyAlignment="0" applyProtection="0"/>
    <xf numFmtId="0" fontId="112" fillId="16" borderId="0" applyNumberFormat="0" applyBorder="0" applyAlignment="0" applyProtection="0"/>
    <xf numFmtId="0" fontId="112" fillId="18" borderId="0" applyNumberFormat="0" applyBorder="0" applyAlignment="0" applyProtection="0"/>
    <xf numFmtId="0" fontId="112" fillId="20" borderId="0" applyNumberFormat="0" applyBorder="0" applyAlignment="0" applyProtection="0"/>
    <xf numFmtId="0" fontId="112" fillId="10" borderId="0" applyNumberFormat="0" applyBorder="0" applyAlignment="0" applyProtection="0"/>
    <xf numFmtId="0" fontId="112" fillId="16" borderId="0" applyNumberFormat="0" applyBorder="0" applyAlignment="0" applyProtection="0"/>
    <xf numFmtId="0" fontId="112" fillId="22" borderId="0" applyNumberFormat="0" applyBorder="0" applyAlignment="0" applyProtection="0"/>
    <xf numFmtId="0" fontId="107" fillId="0" borderId="0"/>
    <xf numFmtId="0" fontId="19" fillId="24" borderId="0" applyNumberFormat="0" applyBorder="0" applyAlignment="0" applyProtection="0"/>
    <xf numFmtId="0" fontId="113" fillId="25" borderId="0" applyNumberFormat="0" applyBorder="0" applyAlignment="0" applyProtection="0"/>
    <xf numFmtId="0" fontId="19" fillId="18" borderId="0" applyNumberFormat="0" applyBorder="0" applyAlignment="0" applyProtection="0"/>
    <xf numFmtId="0" fontId="113" fillId="19" borderId="0" applyNumberFormat="0" applyBorder="0" applyAlignment="0" applyProtection="0"/>
    <xf numFmtId="0" fontId="19" fillId="20" borderId="0" applyNumberFormat="0" applyBorder="0" applyAlignment="0" applyProtection="0"/>
    <xf numFmtId="0" fontId="113" fillId="21" borderId="0" applyNumberFormat="0" applyBorder="0" applyAlignment="0" applyProtection="0"/>
    <xf numFmtId="0" fontId="19" fillId="26" borderId="0" applyNumberFormat="0" applyBorder="0" applyAlignment="0" applyProtection="0"/>
    <xf numFmtId="0" fontId="113" fillId="27" borderId="0" applyNumberFormat="0" applyBorder="0" applyAlignment="0" applyProtection="0"/>
    <xf numFmtId="0" fontId="19" fillId="28" borderId="0" applyNumberFormat="0" applyBorder="0" applyAlignment="0" applyProtection="0"/>
    <xf numFmtId="0" fontId="113" fillId="29" borderId="0" applyNumberFormat="0" applyBorder="0" applyAlignment="0" applyProtection="0"/>
    <xf numFmtId="0" fontId="19" fillId="30" borderId="0" applyNumberFormat="0" applyBorder="0" applyAlignment="0" applyProtection="0"/>
    <xf numFmtId="0" fontId="113" fillId="31" borderId="0" applyNumberFormat="0" applyBorder="0" applyAlignment="0" applyProtection="0"/>
    <xf numFmtId="0" fontId="114" fillId="24" borderId="0" applyNumberFormat="0" applyBorder="0" applyAlignment="0" applyProtection="0"/>
    <xf numFmtId="0" fontId="114" fillId="18" borderId="0" applyNumberFormat="0" applyBorder="0" applyAlignment="0" applyProtection="0"/>
    <xf numFmtId="0" fontId="114" fillId="20" borderId="0" applyNumberFormat="0" applyBorder="0" applyAlignment="0" applyProtection="0"/>
    <xf numFmtId="0" fontId="114" fillId="26" borderId="0" applyNumberFormat="0" applyBorder="0" applyAlignment="0" applyProtection="0"/>
    <xf numFmtId="0" fontId="114" fillId="28" borderId="0" applyNumberFormat="0" applyBorder="0" applyAlignment="0" applyProtection="0"/>
    <xf numFmtId="0" fontId="114" fillId="30" borderId="0" applyNumberFormat="0" applyBorder="0" applyAlignment="0" applyProtection="0"/>
    <xf numFmtId="0" fontId="115" fillId="0" borderId="0"/>
    <xf numFmtId="0" fontId="19" fillId="32"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13" fillId="35" borderId="0" applyNumberFormat="0" applyBorder="0" applyAlignment="0" applyProtection="0"/>
    <xf numFmtId="0" fontId="19" fillId="36"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9" fillId="39" borderId="0" applyNumberFormat="0" applyBorder="0" applyAlignment="0" applyProtection="0"/>
    <xf numFmtId="0" fontId="113" fillId="40" borderId="0" applyNumberFormat="0" applyBorder="0" applyAlignment="0" applyProtection="0"/>
    <xf numFmtId="0" fontId="19" fillId="39" borderId="0" applyNumberFormat="0" applyBorder="0" applyAlignment="0" applyProtection="0"/>
    <xf numFmtId="0" fontId="16" fillId="37" borderId="0" applyNumberFormat="0" applyBorder="0" applyAlignment="0" applyProtection="0"/>
    <xf numFmtId="0" fontId="16" fillId="41" borderId="0" applyNumberFormat="0" applyBorder="0" applyAlignment="0" applyProtection="0"/>
    <xf numFmtId="0" fontId="19" fillId="38" borderId="0" applyNumberFormat="0" applyBorder="0" applyAlignment="0" applyProtection="0"/>
    <xf numFmtId="0" fontId="113" fillId="42" borderId="0" applyNumberFormat="0" applyBorder="0" applyAlignment="0" applyProtection="0"/>
    <xf numFmtId="0" fontId="19" fillId="32" borderId="0" applyNumberFormat="0" applyBorder="0" applyAlignment="0" applyProtection="0"/>
    <xf numFmtId="0" fontId="16" fillId="33" borderId="0" applyNumberFormat="0" applyBorder="0" applyAlignment="0" applyProtection="0"/>
    <xf numFmtId="0" fontId="16" fillId="38" borderId="0" applyNumberFormat="0" applyBorder="0" applyAlignment="0" applyProtection="0"/>
    <xf numFmtId="0" fontId="19" fillId="38" borderId="0" applyNumberFormat="0" applyBorder="0" applyAlignment="0" applyProtection="0"/>
    <xf numFmtId="0" fontId="113" fillId="27" borderId="0" applyNumberFormat="0" applyBorder="0" applyAlignment="0" applyProtection="0"/>
    <xf numFmtId="0" fontId="19" fillId="43" borderId="0" applyNumberFormat="0" applyBorder="0" applyAlignment="0" applyProtection="0"/>
    <xf numFmtId="0" fontId="16" fillId="44"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13" fillId="29" borderId="0" applyNumberFormat="0" applyBorder="0" applyAlignment="0" applyProtection="0"/>
    <xf numFmtId="0" fontId="19" fillId="45" borderId="0" applyNumberFormat="0" applyBorder="0" applyAlignment="0" applyProtection="0"/>
    <xf numFmtId="0" fontId="16" fillId="37" borderId="0" applyNumberFormat="0" applyBorder="0" applyAlignment="0" applyProtection="0"/>
    <xf numFmtId="0" fontId="16" fillId="46" borderId="0" applyNumberFormat="0" applyBorder="0" applyAlignment="0" applyProtection="0"/>
    <xf numFmtId="0" fontId="19" fillId="46" borderId="0" applyNumberFormat="0" applyBorder="0" applyAlignment="0" applyProtection="0"/>
    <xf numFmtId="0" fontId="113" fillId="47" borderId="0" applyNumberFormat="0" applyBorder="0" applyAlignment="0" applyProtection="0"/>
    <xf numFmtId="198" fontId="20" fillId="0" borderId="0" applyFont="0" applyFill="0" applyBorder="0" applyAlignment="0" applyProtection="0"/>
    <xf numFmtId="0" fontId="21" fillId="0" borderId="0" applyFont="0" applyFill="0" applyBorder="0" applyAlignment="0" applyProtection="0"/>
    <xf numFmtId="180" fontId="3" fillId="0" borderId="0" applyFont="0" applyFill="0" applyBorder="0" applyAlignment="0" applyProtection="0"/>
    <xf numFmtId="199" fontId="20" fillId="0" borderId="0" applyFont="0" applyFill="0" applyBorder="0" applyAlignment="0" applyProtection="0"/>
    <xf numFmtId="0" fontId="21" fillId="0" borderId="0" applyFont="0" applyFill="0" applyBorder="0" applyAlignment="0" applyProtection="0"/>
    <xf numFmtId="181" fontId="3" fillId="0" borderId="0" applyFont="0" applyFill="0" applyBorder="0" applyAlignment="0" applyProtection="0"/>
    <xf numFmtId="0" fontId="116" fillId="0" borderId="0" applyNumberFormat="0" applyFill="0" applyBorder="0" applyAlignment="0" applyProtection="0"/>
    <xf numFmtId="0" fontId="22" fillId="0" borderId="0">
      <alignment horizontal="center" wrapText="1"/>
      <protection locked="0"/>
    </xf>
    <xf numFmtId="175" fontId="20" fillId="0" borderId="0" applyFont="0" applyFill="0" applyBorder="0" applyAlignment="0" applyProtection="0"/>
    <xf numFmtId="0" fontId="21" fillId="0" borderId="0" applyFont="0" applyFill="0" applyBorder="0" applyAlignment="0" applyProtection="0"/>
    <xf numFmtId="182" fontId="3" fillId="0" borderId="0" applyFont="0" applyFill="0" applyBorder="0" applyAlignment="0" applyProtection="0"/>
    <xf numFmtId="192" fontId="20" fillId="0" borderId="0" applyFont="0" applyFill="0" applyBorder="0" applyAlignment="0" applyProtection="0"/>
    <xf numFmtId="0" fontId="21" fillId="0" borderId="0" applyFont="0" applyFill="0" applyBorder="0" applyAlignment="0" applyProtection="0"/>
    <xf numFmtId="168" fontId="3" fillId="0" borderId="0" applyFont="0" applyFill="0" applyBorder="0" applyAlignment="0" applyProtection="0"/>
    <xf numFmtId="170" fontId="105" fillId="0" borderId="0" applyFont="0" applyFill="0" applyBorder="0" applyAlignment="0" applyProtection="0"/>
    <xf numFmtId="0" fontId="23" fillId="48" borderId="0" applyNumberFormat="0" applyBorder="0" applyAlignment="0" applyProtection="0"/>
    <xf numFmtId="0" fontId="117" fillId="7" borderId="0" applyNumberFormat="0" applyBorder="0" applyAlignment="0" applyProtection="0"/>
    <xf numFmtId="0" fontId="24" fillId="0" borderId="0" applyNumberFormat="0" applyFill="0" applyBorder="0" applyAlignment="0" applyProtection="0"/>
    <xf numFmtId="0" fontId="21" fillId="0" borderId="0"/>
    <xf numFmtId="0" fontId="118" fillId="0" borderId="0"/>
    <xf numFmtId="0" fontId="119" fillId="0" borderId="0"/>
    <xf numFmtId="0" fontId="118" fillId="0" borderId="0"/>
    <xf numFmtId="0" fontId="120" fillId="0" borderId="0"/>
    <xf numFmtId="0" fontId="21" fillId="0" borderId="0"/>
    <xf numFmtId="0" fontId="25" fillId="0" borderId="0"/>
    <xf numFmtId="0" fontId="121" fillId="0" borderId="0"/>
    <xf numFmtId="0" fontId="122" fillId="0" borderId="0"/>
    <xf numFmtId="0" fontId="121" fillId="0" borderId="0"/>
    <xf numFmtId="0" fontId="122" fillId="0" borderId="0"/>
    <xf numFmtId="0" fontId="121" fillId="0" borderId="0"/>
    <xf numFmtId="0" fontId="122" fillId="0" borderId="0"/>
    <xf numFmtId="178" fontId="26" fillId="0" borderId="0" applyFill="0" applyBorder="0" applyAlignment="0"/>
    <xf numFmtId="193" fontId="27" fillId="0" borderId="0" applyFill="0" applyBorder="0" applyAlignment="0"/>
    <xf numFmtId="169" fontId="27" fillId="0" borderId="0" applyFill="0" applyBorder="0" applyAlignment="0"/>
    <xf numFmtId="194" fontId="27" fillId="0" borderId="0" applyFill="0" applyBorder="0" applyAlignment="0"/>
    <xf numFmtId="195" fontId="1"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28" fillId="49" borderId="4" applyNumberFormat="0" applyAlignment="0" applyProtection="0"/>
    <xf numFmtId="0" fontId="123" fillId="2" borderId="4" applyNumberFormat="0" applyAlignment="0" applyProtection="0"/>
    <xf numFmtId="0" fontId="124" fillId="0" borderId="0"/>
    <xf numFmtId="206" fontId="125" fillId="0" borderId="5" applyBorder="0"/>
    <xf numFmtId="206" fontId="126" fillId="0" borderId="3">
      <protection locked="0"/>
    </xf>
    <xf numFmtId="207" fontId="127" fillId="0" borderId="3"/>
    <xf numFmtId="0" fontId="29" fillId="39" borderId="6" applyNumberFormat="0" applyAlignment="0" applyProtection="0"/>
    <xf numFmtId="0" fontId="128" fillId="50" borderId="6" applyNumberFormat="0" applyAlignment="0" applyProtection="0"/>
    <xf numFmtId="4" fontId="105" fillId="0" borderId="0" applyAlignment="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1" fontId="27" fillId="0" borderId="0" applyFont="0" applyFill="0" applyBorder="0" applyAlignment="0" applyProtection="0"/>
    <xf numFmtId="43" fontId="76" fillId="0" borderId="0" applyFont="0" applyFill="0" applyBorder="0" applyAlignment="0" applyProtection="0"/>
    <xf numFmtId="187" fontId="32" fillId="0" borderId="0"/>
    <xf numFmtId="3" fontId="3" fillId="0" borderId="0" applyFont="0" applyFill="0" applyBorder="0" applyAlignment="0" applyProtection="0"/>
    <xf numFmtId="3" fontId="35" fillId="0" borderId="0" applyFont="0" applyFill="0" applyBorder="0" applyAlignment="0" applyProtection="0"/>
    <xf numFmtId="0" fontId="33" fillId="0" borderId="0" applyNumberFormat="0" applyAlignment="0">
      <alignment horizontal="left"/>
    </xf>
    <xf numFmtId="0" fontId="129" fillId="0" borderId="0" applyNumberFormat="0" applyAlignment="0"/>
    <xf numFmtId="208" fontId="130" fillId="0" borderId="0">
      <protection locked="0"/>
    </xf>
    <xf numFmtId="209" fontId="130" fillId="0" borderId="0">
      <protection locked="0"/>
    </xf>
    <xf numFmtId="210" fontId="131" fillId="0" borderId="7">
      <protection locked="0"/>
    </xf>
    <xf numFmtId="211" fontId="130" fillId="0" borderId="0">
      <protection locked="0"/>
    </xf>
    <xf numFmtId="212" fontId="130" fillId="0" borderId="0">
      <protection locked="0"/>
    </xf>
    <xf numFmtId="211" fontId="130" fillId="0" borderId="0" applyNumberFormat="0">
      <protection locked="0"/>
    </xf>
    <xf numFmtId="211" fontId="130" fillId="0" borderId="0">
      <protection locked="0"/>
    </xf>
    <xf numFmtId="206" fontId="132" fillId="0" borderId="1"/>
    <xf numFmtId="213" fontId="132" fillId="0" borderId="1"/>
    <xf numFmtId="214" fontId="133" fillId="0" borderId="0" applyFont="0" applyFill="0" applyBorder="0" applyAlignment="0" applyProtection="0"/>
    <xf numFmtId="215" fontId="133" fillId="0" borderId="0" applyFont="0" applyFill="0" applyBorder="0" applyAlignment="0" applyProtection="0"/>
    <xf numFmtId="193" fontId="27" fillId="0" borderId="0" applyFont="0" applyFill="0" applyBorder="0" applyAlignment="0" applyProtection="0"/>
    <xf numFmtId="216" fontId="3" fillId="0" borderId="0" applyFont="0" applyFill="0" applyBorder="0" applyAlignment="0" applyProtection="0"/>
    <xf numFmtId="174" fontId="34" fillId="0" borderId="0" applyFont="0" applyFill="0" applyBorder="0" applyAlignment="0" applyProtection="0"/>
    <xf numFmtId="217" fontId="35" fillId="0" borderId="0" applyFont="0" applyFill="0" applyBorder="0" applyAlignment="0" applyProtection="0"/>
    <xf numFmtId="189" fontId="32" fillId="0" borderId="0"/>
    <xf numFmtId="206" fontId="106" fillId="0" borderId="1">
      <alignment horizontal="center"/>
      <protection hidden="1"/>
    </xf>
    <xf numFmtId="218" fontId="134" fillId="0" borderId="1">
      <alignment horizontal="center"/>
      <protection hidden="1"/>
    </xf>
    <xf numFmtId="2" fontId="106" fillId="0" borderId="1">
      <alignment horizontal="center"/>
      <protection hidden="1"/>
    </xf>
    <xf numFmtId="0" fontId="3" fillId="0" borderId="0" applyFont="0" applyFill="0" applyBorder="0" applyAlignment="0" applyProtection="0"/>
    <xf numFmtId="0" fontId="35" fillId="0" borderId="0" applyFont="0" applyFill="0" applyBorder="0" applyAlignment="0" applyProtection="0"/>
    <xf numFmtId="14" fontId="35" fillId="0" borderId="0" applyFill="0" applyBorder="0" applyAlignment="0"/>
    <xf numFmtId="0" fontId="51" fillId="0" borderId="0" applyProtection="0"/>
    <xf numFmtId="0" fontId="135" fillId="3" borderId="8" applyNumberFormat="0" applyAlignment="0" applyProtection="0"/>
    <xf numFmtId="0" fontId="136" fillId="14" borderId="4" applyNumberFormat="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137" fillId="0" borderId="9" applyNumberFormat="0" applyFill="0" applyAlignment="0" applyProtection="0"/>
    <xf numFmtId="0" fontId="137" fillId="0" borderId="0" applyNumberForma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88" fontId="32" fillId="0" borderId="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37" fillId="0" borderId="0" applyNumberFormat="0" applyAlignment="0">
      <alignment horizontal="left"/>
    </xf>
    <xf numFmtId="219" fontId="35" fillId="0" borderId="0" applyFont="0" applyFill="0" applyBorder="0" applyAlignment="0" applyProtection="0"/>
    <xf numFmtId="219" fontId="35" fillId="0" borderId="0" applyFont="0" applyFill="0" applyBorder="0" applyAlignment="0" applyProtection="0"/>
    <xf numFmtId="0" fontId="38" fillId="0" borderId="0" applyNumberFormat="0" applyFill="0" applyBorder="0" applyAlignment="0" applyProtection="0"/>
    <xf numFmtId="0" fontId="138" fillId="0" borderId="0" applyNumberFormat="0" applyFill="0" applyBorder="0" applyAlignment="0" applyProtection="0"/>
    <xf numFmtId="2" fontId="3" fillId="0" borderId="0" applyFont="0" applyFill="0" applyBorder="0" applyAlignment="0" applyProtection="0"/>
    <xf numFmtId="2" fontId="35" fillId="0" borderId="0" applyFont="0" applyFill="0" applyBorder="0" applyAlignment="0" applyProtection="0"/>
    <xf numFmtId="0" fontId="3" fillId="54" borderId="10" applyNumberFormat="0" applyFont="0" applyAlignment="0" applyProtection="0"/>
    <xf numFmtId="0" fontId="39" fillId="41" borderId="0" applyNumberFormat="0" applyBorder="0" applyAlignment="0" applyProtection="0"/>
    <xf numFmtId="0" fontId="139" fillId="9" borderId="0" applyNumberFormat="0" applyBorder="0" applyAlignment="0" applyProtection="0"/>
    <xf numFmtId="38" fontId="40" fillId="2" borderId="0" applyNumberFormat="0" applyBorder="0" applyAlignment="0" applyProtection="0"/>
    <xf numFmtId="0" fontId="41" fillId="0" borderId="0" applyNumberFormat="0" applyFont="0" applyBorder="0" applyAlignment="0">
      <alignment horizontal="left" vertical="center"/>
    </xf>
    <xf numFmtId="0" fontId="42" fillId="55" borderId="0"/>
    <xf numFmtId="0" fontId="140" fillId="0" borderId="0">
      <alignment horizontal="left"/>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2">
      <alignment horizontal="left" vertical="center"/>
    </xf>
    <xf numFmtId="0" fontId="43" fillId="0" borderId="12">
      <alignment horizontal="left" vertical="center"/>
    </xf>
    <xf numFmtId="0" fontId="43" fillId="0" borderId="12">
      <alignment horizontal="left" vertical="center"/>
    </xf>
    <xf numFmtId="0" fontId="44" fillId="0" borderId="0" applyNumberFormat="0" applyFill="0" applyBorder="0" applyAlignment="0" applyProtection="0"/>
    <xf numFmtId="0" fontId="141" fillId="0" borderId="13" applyNumberFormat="0" applyFill="0" applyAlignment="0" applyProtection="0"/>
    <xf numFmtId="0" fontId="43" fillId="0" borderId="0" applyNumberFormat="0" applyFill="0" applyBorder="0" applyAlignment="0" applyProtection="0"/>
    <xf numFmtId="0" fontId="142" fillId="0" borderId="14" applyNumberFormat="0" applyFill="0" applyAlignment="0" applyProtection="0"/>
    <xf numFmtId="0" fontId="45" fillId="0" borderId="15" applyNumberFormat="0" applyFill="0" applyAlignment="0" applyProtection="0"/>
    <xf numFmtId="0" fontId="143" fillId="0" borderId="9" applyNumberFormat="0" applyFill="0" applyAlignment="0" applyProtection="0"/>
    <xf numFmtId="0" fontId="45" fillId="0" borderId="0" applyNumberFormat="0" applyFill="0" applyBorder="0" applyAlignment="0" applyProtection="0"/>
    <xf numFmtId="0" fontId="143" fillId="0" borderId="0" applyNumberFormat="0" applyFill="0" applyBorder="0" applyAlignment="0" applyProtection="0"/>
    <xf numFmtId="0" fontId="44" fillId="0" borderId="0" applyProtection="0"/>
    <xf numFmtId="0" fontId="43" fillId="0" borderId="0" applyProtection="0"/>
    <xf numFmtId="0" fontId="46" fillId="0" borderId="16">
      <alignment horizontal="center"/>
    </xf>
    <xf numFmtId="0" fontId="46" fillId="0" borderId="0">
      <alignment horizontal="center"/>
    </xf>
    <xf numFmtId="5" fontId="47" fillId="56" borderId="2" applyNumberFormat="0" applyAlignment="0">
      <alignment horizontal="left" vertical="top"/>
    </xf>
    <xf numFmtId="49" fontId="86" fillId="0" borderId="2">
      <alignment vertical="center"/>
    </xf>
    <xf numFmtId="0" fontId="48" fillId="0" borderId="0" applyNumberFormat="0" applyFill="0" applyBorder="0" applyAlignment="0" applyProtection="0">
      <alignment vertical="top"/>
      <protection locked="0"/>
    </xf>
    <xf numFmtId="0" fontId="96" fillId="0" borderId="0" applyNumberFormat="0" applyFill="0" applyBorder="0" applyAlignment="0" applyProtection="0">
      <alignment vertical="top"/>
      <protection locked="0"/>
    </xf>
    <xf numFmtId="204" fontId="109" fillId="0" borderId="0" applyFont="0" applyFill="0" applyBorder="0" applyAlignment="0" applyProtection="0"/>
    <xf numFmtId="0" fontId="49" fillId="46" borderId="4" applyNumberFormat="0" applyAlignment="0" applyProtection="0"/>
    <xf numFmtId="10" fontId="40" fillId="57" borderId="2" applyNumberFormat="0" applyBorder="0" applyAlignment="0" applyProtection="0"/>
    <xf numFmtId="0" fontId="144" fillId="15" borderId="4" applyNumberFormat="0" applyAlignment="0" applyProtection="0"/>
    <xf numFmtId="193" fontId="59" fillId="58" borderId="0"/>
    <xf numFmtId="2" fontId="145" fillId="0" borderId="17" applyBorder="0"/>
    <xf numFmtId="0" fontId="13" fillId="0" borderId="18" applyNumberFormat="0" applyFont="0" applyFill="0" applyAlignment="0" applyProtection="0"/>
    <xf numFmtId="0" fontId="13" fillId="0" borderId="19" applyNumberFormat="0" applyFont="0" applyFill="0" applyAlignment="0" applyProtection="0"/>
    <xf numFmtId="0" fontId="13" fillId="0" borderId="0"/>
    <xf numFmtId="0" fontId="146" fillId="59" borderId="6" applyNumberFormat="0" applyAlignment="0" applyProtection="0"/>
    <xf numFmtId="0" fontId="26" fillId="0" borderId="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0" fillId="0" borderId="20" applyNumberFormat="0" applyFill="0" applyAlignment="0" applyProtection="0"/>
    <xf numFmtId="0" fontId="147" fillId="0" borderId="20" applyNumberFormat="0" applyFill="0" applyAlignment="0" applyProtection="0"/>
    <xf numFmtId="193" fontId="148" fillId="60" borderId="0"/>
    <xf numFmtId="206" fontId="40" fillId="0" borderId="5" applyFont="0"/>
    <xf numFmtId="3" fontId="3" fillId="0" borderId="18"/>
    <xf numFmtId="38" fontId="26" fillId="0" borderId="0" applyFont="0" applyFill="0" applyBorder="0" applyAlignment="0" applyProtection="0"/>
    <xf numFmtId="40" fontId="26"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149" fillId="0" borderId="3"/>
    <xf numFmtId="0" fontId="150" fillId="0" borderId="16"/>
    <xf numFmtId="220" fontId="69" fillId="0" borderId="21"/>
    <xf numFmtId="190" fontId="26" fillId="0" borderId="0" applyFont="0" applyFill="0" applyBorder="0" applyAlignment="0" applyProtection="0"/>
    <xf numFmtId="191" fontId="26"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6" fontId="107" fillId="0" borderId="0" applyFont="0" applyFill="0" applyBorder="0" applyAlignment="0" applyProtection="0"/>
    <xf numFmtId="8" fontId="107" fillId="0" borderId="0" applyFont="0" applyFill="0" applyBorder="0" applyAlignment="0" applyProtection="0"/>
    <xf numFmtId="6" fontId="60" fillId="0" borderId="0" applyFont="0" applyFill="0" applyBorder="0" applyAlignment="0" applyProtection="0"/>
    <xf numFmtId="8" fontId="60" fillId="0" borderId="0" applyFont="0" applyFill="0" applyBorder="0" applyAlignment="0" applyProtection="0"/>
    <xf numFmtId="0" fontId="51" fillId="0" borderId="0" applyNumberFormat="0" applyFont="0" applyFill="0" applyAlignment="0"/>
    <xf numFmtId="0" fontId="35" fillId="0" borderId="0" applyNumberFormat="0" applyFont="0" applyFill="0" applyAlignment="0"/>
    <xf numFmtId="0" fontId="132" fillId="0" borderId="0">
      <alignment horizontal="justify" vertical="top"/>
    </xf>
    <xf numFmtId="0" fontId="52" fillId="61" borderId="0" applyNumberFormat="0" applyBorder="0" applyAlignment="0" applyProtection="0"/>
    <xf numFmtId="0" fontId="151" fillId="62" borderId="0" applyNumberFormat="0" applyBorder="0" applyAlignment="0" applyProtection="0"/>
    <xf numFmtId="0" fontId="92" fillId="0" borderId="0"/>
    <xf numFmtId="0" fontId="114" fillId="63" borderId="0" applyNumberFormat="0" applyBorder="0" applyAlignment="0" applyProtection="0"/>
    <xf numFmtId="0" fontId="114" fillId="64" borderId="0" applyNumberFormat="0" applyBorder="0" applyAlignment="0" applyProtection="0"/>
    <xf numFmtId="0" fontId="114" fillId="65" borderId="0" applyNumberFormat="0" applyBorder="0" applyAlignment="0" applyProtection="0"/>
    <xf numFmtId="0" fontId="114" fillId="26" borderId="0" applyNumberFormat="0" applyBorder="0" applyAlignment="0" applyProtection="0"/>
    <xf numFmtId="0" fontId="114" fillId="28" borderId="0" applyNumberFormat="0" applyBorder="0" applyAlignment="0" applyProtection="0"/>
    <xf numFmtId="0" fontId="114" fillId="66" borderId="0" applyNumberFormat="0" applyBorder="0" applyAlignment="0" applyProtection="0"/>
    <xf numFmtId="37" fontId="53" fillId="0" borderId="0"/>
    <xf numFmtId="0" fontId="107" fillId="40" borderId="22" applyNumberFormat="0" applyBorder="0" applyAlignment="0">
      <alignment vertical="top"/>
    </xf>
    <xf numFmtId="0" fontId="54" fillId="0" borderId="0"/>
    <xf numFmtId="176" fontId="55" fillId="0" borderId="0"/>
    <xf numFmtId="0" fontId="56"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152" fillId="0" borderId="0">
      <alignment vertical="top"/>
    </xf>
    <xf numFmtId="0" fontId="76" fillId="0" borderId="0"/>
    <xf numFmtId="0" fontId="3" fillId="0" borderId="0"/>
    <xf numFmtId="0" fontId="3" fillId="0" borderId="0"/>
    <xf numFmtId="0" fontId="10" fillId="0" borderId="0"/>
    <xf numFmtId="0" fontId="182" fillId="0" borderId="0"/>
    <xf numFmtId="0" fontId="102" fillId="0" borderId="0">
      <alignment vertical="top"/>
    </xf>
    <xf numFmtId="0" fontId="95" fillId="0" borderId="0"/>
    <xf numFmtId="0" fontId="13" fillId="0" borderId="0"/>
    <xf numFmtId="0" fontId="1" fillId="37" borderId="10" applyNumberFormat="0" applyFont="0" applyAlignment="0" applyProtection="0"/>
    <xf numFmtId="0" fontId="35" fillId="57" borderId="10" applyNumberFormat="0" applyFont="0" applyAlignment="0" applyProtection="0"/>
    <xf numFmtId="0" fontId="153" fillId="0" borderId="20" applyNumberFormat="0" applyFill="0" applyAlignment="0" applyProtection="0"/>
    <xf numFmtId="3" fontId="154" fillId="0" borderId="0" applyFont="0" applyFill="0" applyBorder="0" applyAlignment="0" applyProtection="0"/>
    <xf numFmtId="38" fontId="107" fillId="0" borderId="0" applyFon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3" fillId="0" borderId="0" applyFont="0" applyFill="0" applyBorder="0" applyAlignment="0" applyProtection="0"/>
    <xf numFmtId="0" fontId="92" fillId="0" borderId="0"/>
    <xf numFmtId="0" fontId="58" fillId="49" borderId="8" applyNumberFormat="0" applyAlignment="0" applyProtection="0"/>
    <xf numFmtId="0" fontId="155" fillId="2" borderId="8" applyNumberFormat="0" applyAlignment="0" applyProtection="0"/>
    <xf numFmtId="0" fontId="107" fillId="2" borderId="22" applyNumberFormat="0" applyBorder="0" applyAlignment="0">
      <alignment vertical="top"/>
    </xf>
    <xf numFmtId="14" fontId="22" fillId="0" borderId="0">
      <alignment horizontal="center" wrapText="1"/>
      <protection locked="0"/>
    </xf>
    <xf numFmtId="195" fontId="1" fillId="0" borderId="0" applyFont="0" applyFill="0" applyBorder="0" applyAlignment="0" applyProtection="0"/>
    <xf numFmtId="197" fontId="1" fillId="0" borderId="0" applyFont="0" applyFill="0" applyBorder="0" applyAlignment="0" applyProtection="0"/>
    <xf numFmtId="10" fontId="1" fillId="0" borderId="0" applyFont="0" applyFill="0" applyBorder="0" applyAlignment="0" applyProtection="0"/>
    <xf numFmtId="10" fontId="35" fillId="0" borderId="0" applyFont="0" applyFill="0" applyBorder="0" applyAlignment="0" applyProtection="0"/>
    <xf numFmtId="9" fontId="26" fillId="0" borderId="23" applyNumberFormat="0" applyBorder="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9" fillId="0" borderId="0"/>
    <xf numFmtId="0" fontId="60" fillId="0" borderId="0" applyNumberFormat="0" applyFont="0" applyFill="0" applyBorder="0" applyAlignment="0" applyProtection="0">
      <alignment horizontal="left"/>
    </xf>
    <xf numFmtId="0" fontId="61" fillId="0" borderId="16">
      <alignment horizontal="center"/>
    </xf>
    <xf numFmtId="1" fontId="1"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62" fillId="67" borderId="0" applyNumberFormat="0" applyFont="0" applyBorder="0" applyAlignment="0">
      <alignment horizontal="center"/>
    </xf>
    <xf numFmtId="14" fontId="63" fillId="0" borderId="0" applyNumberFormat="0" applyFill="0" applyBorder="0" applyAlignment="0" applyProtection="0">
      <alignment horizontal="left"/>
    </xf>
    <xf numFmtId="43" fontId="3" fillId="0" borderId="0" applyFont="0" applyFill="0" applyBorder="0" applyAlignment="0" applyProtection="0"/>
    <xf numFmtId="43" fontId="3" fillId="0" borderId="0" applyFont="0" applyFill="0" applyBorder="0" applyAlignment="0" applyProtection="0"/>
    <xf numFmtId="0" fontId="30" fillId="0" borderId="0" applyNumberFormat="0" applyFill="0" applyBorder="0" applyAlignment="0" applyProtection="0"/>
    <xf numFmtId="204" fontId="109" fillId="0" borderId="0" applyFont="0" applyFill="0" applyBorder="0" applyAlignment="0" applyProtection="0"/>
    <xf numFmtId="0" fontId="107" fillId="0" borderId="22" applyNumberFormat="0" applyBorder="0" applyAlignment="0">
      <alignment vertical="top"/>
    </xf>
    <xf numFmtId="0" fontId="62" fillId="1" borderId="12" applyNumberFormat="0" applyFont="0" applyAlignment="0">
      <alignment horizontal="center"/>
    </xf>
    <xf numFmtId="0" fontId="64" fillId="0" borderId="0" applyNumberFormat="0" applyFill="0" applyBorder="0" applyAlignment="0" applyProtection="0"/>
    <xf numFmtId="4" fontId="105" fillId="0" borderId="24" applyBorder="0"/>
    <xf numFmtId="2" fontId="105" fillId="0" borderId="24"/>
    <xf numFmtId="4" fontId="105" fillId="0" borderId="24" applyBorder="0"/>
    <xf numFmtId="0" fontId="65" fillId="0" borderId="0" applyNumberFormat="0" applyFill="0" applyBorder="0" applyAlignment="0">
      <alignment horizontal="center"/>
    </xf>
    <xf numFmtId="0" fontId="1" fillId="68" borderId="0"/>
    <xf numFmtId="0" fontId="107" fillId="0" borderId="22" applyNumberFormat="0" applyAlignment="0"/>
    <xf numFmtId="0" fontId="107" fillId="2" borderId="22" applyNumberFormat="0"/>
    <xf numFmtId="1" fontId="3" fillId="0" borderId="0"/>
    <xf numFmtId="0" fontId="2" fillId="0" borderId="0">
      <alignment vertical="top"/>
    </xf>
    <xf numFmtId="0" fontId="35" fillId="0" borderId="0">
      <alignment vertical="top"/>
    </xf>
    <xf numFmtId="0" fontId="35" fillId="0" borderId="0">
      <alignment vertical="top"/>
    </xf>
    <xf numFmtId="204" fontId="109" fillId="0" borderId="0" applyFont="0" applyFill="0" applyBorder="0" applyAlignment="0" applyProtection="0"/>
    <xf numFmtId="204" fontId="109" fillId="0" borderId="0" applyFont="0" applyFill="0" applyBorder="0" applyAlignment="0" applyProtection="0"/>
    <xf numFmtId="202" fontId="109" fillId="0" borderId="0" applyFont="0" applyFill="0" applyBorder="0" applyAlignment="0" applyProtection="0"/>
    <xf numFmtId="202" fontId="109" fillId="0" borderId="0" applyFont="0" applyFill="0" applyBorder="0" applyAlignment="0" applyProtection="0"/>
    <xf numFmtId="0" fontId="150" fillId="0" borderId="0"/>
    <xf numFmtId="40" fontId="66" fillId="0" borderId="0" applyBorder="0">
      <alignment horizontal="right"/>
    </xf>
    <xf numFmtId="221" fontId="109" fillId="0" borderId="17">
      <alignment horizontal="right" vertical="center"/>
    </xf>
    <xf numFmtId="222" fontId="3" fillId="0" borderId="17">
      <alignment horizontal="right" vertical="center"/>
    </xf>
    <xf numFmtId="223" fontId="156" fillId="2" borderId="25" applyFont="0" applyFill="0" applyBorder="0"/>
    <xf numFmtId="206" fontId="132" fillId="0" borderId="1">
      <protection hidden="1"/>
    </xf>
    <xf numFmtId="49" fontId="35" fillId="0" borderId="0" applyFill="0" applyBorder="0" applyAlignment="0"/>
    <xf numFmtId="185" fontId="1" fillId="0" borderId="0" applyFill="0" applyBorder="0" applyAlignment="0"/>
    <xf numFmtId="186" fontId="1" fillId="0" borderId="0" applyFill="0" applyBorder="0" applyAlignment="0"/>
    <xf numFmtId="224" fontId="157" fillId="0" borderId="17">
      <alignment horizontal="center"/>
    </xf>
    <xf numFmtId="0" fontId="34" fillId="0" borderId="0">
      <alignment vertical="center" wrapText="1"/>
      <protection locked="0"/>
    </xf>
    <xf numFmtId="0" fontId="67" fillId="0" borderId="26"/>
    <xf numFmtId="0" fontId="57" fillId="0" borderId="0" applyNumberFormat="0" applyFill="0" applyBorder="0" applyAlignment="0" applyProtection="0"/>
    <xf numFmtId="49" fontId="73" fillId="0" borderId="0">
      <alignment horizontal="justify" vertical="center" wrapText="1"/>
    </xf>
    <xf numFmtId="0" fontId="68" fillId="0" borderId="0" applyNumberFormat="0" applyFill="0" applyBorder="0" applyAlignment="0" applyProtection="0"/>
    <xf numFmtId="0" fontId="158" fillId="3" borderId="4" applyNumberFormat="0" applyAlignment="0" applyProtection="0"/>
    <xf numFmtId="0" fontId="159" fillId="0" borderId="3"/>
    <xf numFmtId="0" fontId="68" fillId="0" borderId="0" applyNumberFormat="0" applyFill="0" applyBorder="0" applyAlignment="0" applyProtection="0"/>
    <xf numFmtId="0" fontId="160" fillId="0" borderId="0" applyNumberFormat="0" applyFill="0" applyBorder="0" applyAlignment="0" applyProtection="0"/>
    <xf numFmtId="0" fontId="3" fillId="0" borderId="27" applyNumberFormat="0" applyFont="0" applyFill="0" applyAlignment="0" applyProtection="0"/>
    <xf numFmtId="0" fontId="161" fillId="8" borderId="0" applyNumberFormat="0" applyBorder="0" applyAlignment="0" applyProtection="0"/>
    <xf numFmtId="0" fontId="3" fillId="0" borderId="27" applyNumberFormat="0" applyFont="0" applyFill="0" applyAlignment="0" applyProtection="0"/>
    <xf numFmtId="0" fontId="162" fillId="0" borderId="28" applyNumberFormat="0" applyFill="0" applyAlignment="0" applyProtection="0"/>
    <xf numFmtId="0" fontId="69" fillId="0" borderId="29" applyNumberFormat="0" applyAlignment="0">
      <alignment horizontal="center"/>
    </xf>
    <xf numFmtId="0" fontId="163" fillId="69" borderId="0" applyNumberFormat="0" applyBorder="0" applyAlignment="0" applyProtection="0"/>
    <xf numFmtId="0" fontId="164" fillId="0" borderId="0" applyNumberFormat="0" applyFill="0" applyBorder="0" applyAlignment="0" applyProtection="0"/>
    <xf numFmtId="0" fontId="165" fillId="0" borderId="0" applyNumberFormat="0" applyFill="0" applyBorder="0" applyAlignment="0" applyProtection="0"/>
    <xf numFmtId="225" fontId="166" fillId="0" borderId="0"/>
    <xf numFmtId="226" fontId="166" fillId="0" borderId="2"/>
    <xf numFmtId="3" fontId="70" fillId="0" borderId="0" applyNumberFormat="0" applyBorder="0" applyAlignment="0" applyProtection="0">
      <alignment horizontal="centerContinuous"/>
      <protection locked="0"/>
    </xf>
    <xf numFmtId="3" fontId="71" fillId="0" borderId="0">
      <protection locked="0"/>
    </xf>
    <xf numFmtId="5" fontId="72" fillId="70" borderId="30">
      <alignment vertical="top"/>
    </xf>
    <xf numFmtId="0" fontId="73" fillId="71" borderId="2">
      <alignment horizontal="left" vertical="center"/>
    </xf>
    <xf numFmtId="6" fontId="74" fillId="72" borderId="30"/>
    <xf numFmtId="5" fontId="47" fillId="0" borderId="30">
      <alignment horizontal="left" vertical="top"/>
    </xf>
    <xf numFmtId="0" fontId="75" fillId="73" borderId="0">
      <alignment horizontal="left" vertical="center"/>
    </xf>
    <xf numFmtId="0" fontId="105" fillId="0" borderId="0" applyBorder="0"/>
    <xf numFmtId="5" fontId="76" fillId="0" borderId="24">
      <alignment horizontal="left" vertical="top"/>
    </xf>
    <xf numFmtId="0" fontId="77" fillId="0" borderId="24">
      <alignment horizontal="left" vertical="center"/>
    </xf>
    <xf numFmtId="164" fontId="1" fillId="0" borderId="0" applyFont="0" applyFill="0" applyBorder="0" applyAlignment="0" applyProtection="0"/>
    <xf numFmtId="166" fontId="1" fillId="0" borderId="0" applyFont="0" applyFill="0" applyBorder="0" applyAlignment="0" applyProtection="0"/>
    <xf numFmtId="0" fontId="78" fillId="0" borderId="0" applyNumberFormat="0" applyFill="0" applyBorder="0" applyAlignment="0" applyProtection="0"/>
    <xf numFmtId="0" fontId="167" fillId="0" borderId="0" applyNumberFormat="0" applyFill="0" applyBorder="0" applyAlignment="0" applyProtection="0"/>
    <xf numFmtId="0" fontId="168" fillId="6" borderId="0" applyNumberFormat="0" applyBorder="0" applyAlignment="0" applyProtection="0"/>
    <xf numFmtId="0" fontId="79" fillId="0" borderId="0" applyNumberFormat="0" applyFill="0" applyBorder="0" applyAlignment="0" applyProtection="0"/>
    <xf numFmtId="42" fontId="169" fillId="0" borderId="0" applyFont="0" applyFill="0" applyBorder="0" applyAlignment="0" applyProtection="0"/>
    <xf numFmtId="44" fontId="169" fillId="0" borderId="0" applyFont="0" applyFill="0" applyBorder="0" applyAlignment="0" applyProtection="0"/>
    <xf numFmtId="0" fontId="169" fillId="0" borderId="0"/>
    <xf numFmtId="0" fontId="85" fillId="0" borderId="0" applyFont="0" applyFill="0" applyBorder="0" applyAlignment="0" applyProtection="0"/>
    <xf numFmtId="0" fontId="85" fillId="0" borderId="0" applyFont="0" applyFill="0" applyBorder="0" applyAlignment="0" applyProtection="0"/>
    <xf numFmtId="0" fontId="10" fillId="0" borderId="0">
      <alignment vertical="center"/>
    </xf>
    <xf numFmtId="40" fontId="80" fillId="0" borderId="0" applyFont="0" applyFill="0" applyBorder="0" applyAlignment="0" applyProtection="0"/>
    <xf numFmtId="38" fontId="80"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9" fontId="81" fillId="0" borderId="0" applyFont="0" applyFill="0" applyBorder="0" applyAlignment="0" applyProtection="0"/>
    <xf numFmtId="0" fontId="8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0" fillId="0" borderId="0" applyFont="0" applyFill="0" applyBorder="0" applyAlignment="0" applyProtection="0"/>
    <xf numFmtId="0" fontId="170" fillId="0" borderId="0" applyFont="0" applyFill="0" applyBorder="0" applyAlignment="0" applyProtection="0"/>
    <xf numFmtId="173" fontId="83" fillId="0" borderId="0" applyFont="0" applyFill="0" applyBorder="0" applyAlignment="0" applyProtection="0"/>
    <xf numFmtId="172" fontId="83" fillId="0" borderId="0" applyFont="0" applyFill="0" applyBorder="0" applyAlignment="0" applyProtection="0"/>
    <xf numFmtId="0" fontId="84" fillId="0" borderId="0"/>
    <xf numFmtId="0" fontId="51" fillId="0" borderId="0"/>
    <xf numFmtId="0" fontId="107" fillId="19" borderId="22" applyNumberFormat="0" applyAlignment="0"/>
    <xf numFmtId="165" fontId="7" fillId="0" borderId="0" applyFont="0" applyFill="0" applyBorder="0" applyAlignment="0" applyProtection="0"/>
    <xf numFmtId="167" fontId="7" fillId="0" borderId="0" applyFont="0" applyFill="0" applyBorder="0" applyAlignment="0" applyProtection="0"/>
    <xf numFmtId="0" fontId="107" fillId="2" borderId="22" applyNumberFormat="0" applyAlignment="0"/>
    <xf numFmtId="0" fontId="171" fillId="0" borderId="0"/>
    <xf numFmtId="167" fontId="10" fillId="0" borderId="0" applyFont="0" applyFill="0" applyBorder="0" applyAlignment="0" applyProtection="0"/>
    <xf numFmtId="165" fontId="10" fillId="0" borderId="0" applyFont="0" applyFill="0" applyBorder="0" applyAlignment="0" applyProtection="0"/>
    <xf numFmtId="227" fontId="107" fillId="0" borderId="0" applyFont="0" applyFill="0" applyBorder="0" applyAlignment="0" applyProtection="0"/>
    <xf numFmtId="228" fontId="107" fillId="0" borderId="0" applyFont="0" applyFill="0" applyBorder="0" applyAlignment="0" applyProtection="0"/>
    <xf numFmtId="0" fontId="107" fillId="0" borderId="0"/>
    <xf numFmtId="0" fontId="172" fillId="0" borderId="0"/>
    <xf numFmtId="0" fontId="107" fillId="0" borderId="0"/>
    <xf numFmtId="170" fontId="7" fillId="0" borderId="0" applyFont="0" applyFill="0" applyBorder="0" applyAlignment="0" applyProtection="0"/>
    <xf numFmtId="170" fontId="107" fillId="0" borderId="0" applyFont="0" applyFill="0" applyBorder="0" applyAlignment="0" applyProtection="0"/>
    <xf numFmtId="171" fontId="7" fillId="0" borderId="0" applyFont="0" applyFill="0" applyBorder="0" applyAlignment="0" applyProtection="0"/>
    <xf numFmtId="175" fontId="107" fillId="0" borderId="0" applyFont="0" applyFill="0" applyBorder="0" applyAlignment="0" applyProtection="0"/>
    <xf numFmtId="229" fontId="107" fillId="0" borderId="0" applyFont="0" applyFill="0" applyBorder="0" applyAlignment="0" applyProtection="0"/>
    <xf numFmtId="0" fontId="94" fillId="0" borderId="0"/>
  </cellStyleXfs>
  <cellXfs count="270">
    <xf numFmtId="0" fontId="0" fillId="0" borderId="0" xfId="0"/>
    <xf numFmtId="0" fontId="10" fillId="0" borderId="0" xfId="0" applyFont="1"/>
    <xf numFmtId="0" fontId="89" fillId="0" borderId="0" xfId="0" applyFont="1"/>
    <xf numFmtId="0" fontId="90" fillId="0" borderId="0" xfId="0" applyFont="1"/>
    <xf numFmtId="0" fontId="87" fillId="0" borderId="0" xfId="0" applyFont="1" applyAlignment="1">
      <alignment horizontal="center"/>
    </xf>
    <xf numFmtId="0" fontId="89" fillId="0" borderId="0" xfId="0" applyFont="1" applyAlignment="1"/>
    <xf numFmtId="0" fontId="93" fillId="0" borderId="0" xfId="0" applyFont="1" applyAlignment="1">
      <alignment horizontal="center"/>
    </xf>
    <xf numFmtId="0" fontId="90" fillId="0" borderId="0" xfId="0" applyFont="1" applyAlignment="1"/>
    <xf numFmtId="0" fontId="95" fillId="0" borderId="0" xfId="373" applyAlignment="1">
      <alignment vertical="center"/>
    </xf>
    <xf numFmtId="0" fontId="97" fillId="0" borderId="0" xfId="373" applyFont="1" applyAlignment="1">
      <alignment horizontal="center" vertical="center"/>
    </xf>
    <xf numFmtId="0" fontId="97" fillId="0" borderId="0" xfId="373" applyFont="1" applyAlignment="1">
      <alignment vertical="center"/>
    </xf>
    <xf numFmtId="0" fontId="97" fillId="0" borderId="0" xfId="373" applyFont="1" applyAlignment="1">
      <alignment horizontal="left" vertical="center"/>
    </xf>
    <xf numFmtId="0" fontId="98" fillId="0" borderId="0" xfId="373" applyFont="1" applyAlignment="1">
      <alignment vertical="center"/>
    </xf>
    <xf numFmtId="0" fontId="99" fillId="0" borderId="0" xfId="373" applyFont="1" applyAlignment="1">
      <alignment vertical="center"/>
    </xf>
    <xf numFmtId="0" fontId="95" fillId="0" borderId="0" xfId="373" applyFont="1" applyAlignment="1">
      <alignment horizontal="left" vertical="center"/>
    </xf>
    <xf numFmtId="0" fontId="95" fillId="0" borderId="0" xfId="373" applyFont="1" applyAlignment="1">
      <alignment horizontal="right" vertical="center"/>
    </xf>
    <xf numFmtId="0" fontId="185" fillId="0" borderId="0" xfId="373" applyFont="1" applyAlignment="1">
      <alignment vertical="center"/>
    </xf>
    <xf numFmtId="0" fontId="186" fillId="0" borderId="0" xfId="373" applyFont="1" applyAlignment="1">
      <alignment vertical="center"/>
    </xf>
    <xf numFmtId="0" fontId="187" fillId="0" borderId="0" xfId="373" applyFont="1" applyAlignment="1">
      <alignment vertical="center"/>
    </xf>
    <xf numFmtId="0" fontId="97" fillId="74" borderId="0" xfId="373" applyFont="1" applyFill="1" applyAlignment="1">
      <alignment horizontal="center" vertical="center"/>
    </xf>
    <xf numFmtId="0" fontId="188" fillId="74" borderId="0" xfId="373" applyFont="1" applyFill="1" applyAlignment="1">
      <alignment horizontal="left" vertical="center"/>
    </xf>
    <xf numFmtId="0" fontId="188" fillId="74" borderId="0" xfId="373" applyFont="1" applyFill="1" applyAlignment="1">
      <alignment horizontal="right" vertical="center"/>
    </xf>
    <xf numFmtId="0" fontId="189" fillId="74" borderId="0" xfId="373" applyFont="1" applyFill="1" applyAlignment="1">
      <alignment vertical="center"/>
    </xf>
    <xf numFmtId="0" fontId="190" fillId="74" borderId="0" xfId="373" applyFont="1" applyFill="1" applyAlignment="1">
      <alignment vertical="center"/>
    </xf>
    <xf numFmtId="0" fontId="97" fillId="74" borderId="0" xfId="373" applyFont="1" applyFill="1" applyAlignment="1">
      <alignment vertical="center"/>
    </xf>
    <xf numFmtId="0" fontId="95" fillId="0" borderId="0" xfId="373" applyAlignment="1">
      <alignment horizontal="left" vertical="center"/>
    </xf>
    <xf numFmtId="0" fontId="100" fillId="0" borderId="0" xfId="373" applyFont="1" applyAlignment="1">
      <alignment horizontal="center" vertical="center"/>
    </xf>
    <xf numFmtId="0" fontId="101" fillId="0" borderId="0" xfId="373" applyFont="1" applyAlignment="1">
      <alignment vertical="center"/>
    </xf>
    <xf numFmtId="0" fontId="191" fillId="0" borderId="0" xfId="373" applyFont="1" applyAlignment="1">
      <alignment vertical="center"/>
    </xf>
    <xf numFmtId="0" fontId="190" fillId="0" borderId="0" xfId="373" applyFont="1" applyAlignment="1">
      <alignment vertical="center"/>
    </xf>
    <xf numFmtId="0" fontId="100" fillId="0" borderId="0" xfId="373" applyFont="1" applyAlignment="1">
      <alignment vertical="center"/>
    </xf>
    <xf numFmtId="0" fontId="189" fillId="0" borderId="0" xfId="373" applyFont="1" applyAlignment="1">
      <alignment vertical="center"/>
    </xf>
    <xf numFmtId="1" fontId="10" fillId="75" borderId="2" xfId="372" quotePrefix="1" applyNumberFormat="1" applyFont="1" applyFill="1" applyBorder="1" applyAlignment="1">
      <alignment horizontal="center" vertical="center" wrapText="1"/>
    </xf>
    <xf numFmtId="0" fontId="192" fillId="0" borderId="0" xfId="373" applyFont="1" applyAlignment="1">
      <alignment vertical="center"/>
    </xf>
    <xf numFmtId="0" fontId="193" fillId="0" borderId="0" xfId="373" applyFont="1" applyAlignment="1">
      <alignment horizontal="left" vertical="center"/>
    </xf>
    <xf numFmtId="0" fontId="95" fillId="0" borderId="0" xfId="373" applyAlignment="1">
      <alignment horizontal="right" vertical="center"/>
    </xf>
    <xf numFmtId="0" fontId="192" fillId="0" borderId="0" xfId="373" applyFont="1" applyAlignment="1">
      <alignment vertical="center" wrapText="1"/>
    </xf>
    <xf numFmtId="0" fontId="103" fillId="0" borderId="0" xfId="373" applyFont="1" applyAlignment="1">
      <alignment vertical="center"/>
    </xf>
    <xf numFmtId="0" fontId="104" fillId="0" borderId="0" xfId="373" applyFont="1" applyAlignment="1">
      <alignment vertical="center"/>
    </xf>
    <xf numFmtId="0" fontId="0" fillId="0" borderId="0" xfId="0" applyAlignment="1">
      <alignment vertical="center"/>
    </xf>
    <xf numFmtId="0" fontId="92" fillId="2" borderId="0" xfId="359" applyFont="1" applyFill="1" applyAlignment="1">
      <alignment horizontal="center"/>
    </xf>
    <xf numFmtId="230" fontId="174" fillId="0" borderId="2" xfId="359" applyNumberFormat="1" applyFont="1" applyBorder="1"/>
    <xf numFmtId="0" fontId="92" fillId="0" borderId="0" xfId="359" applyFont="1"/>
    <xf numFmtId="0" fontId="10" fillId="0" borderId="0" xfId="359" applyAlignment="1">
      <alignment horizontal="centerContinuous"/>
    </xf>
    <xf numFmtId="0" fontId="10" fillId="0" borderId="0" xfId="359"/>
    <xf numFmtId="0" fontId="88" fillId="0" borderId="0" xfId="359" applyFont="1" applyAlignment="1">
      <alignment horizontal="centerContinuous"/>
    </xf>
    <xf numFmtId="0" fontId="10" fillId="0" borderId="32" xfId="359" applyBorder="1" applyAlignment="1">
      <alignment horizontal="centerContinuous"/>
    </xf>
    <xf numFmtId="0" fontId="173" fillId="0" borderId="0" xfId="359" applyFont="1"/>
    <xf numFmtId="231" fontId="176" fillId="0" borderId="0" xfId="359" applyNumberFormat="1" applyFont="1"/>
    <xf numFmtId="0" fontId="10" fillId="0" borderId="0" xfId="359" applyAlignment="1">
      <alignment horizontal="centerContinuous" vertical="center"/>
    </xf>
    <xf numFmtId="0" fontId="177" fillId="2" borderId="33" xfId="305" applyFont="1" applyFill="1" applyBorder="1" applyAlignment="1" applyProtection="1">
      <alignment horizontal="center" vertical="center"/>
    </xf>
    <xf numFmtId="0" fontId="178" fillId="0" borderId="0" xfId="359" applyNumberFormat="1" applyFont="1"/>
    <xf numFmtId="0" fontId="94" fillId="0" borderId="0" xfId="359" applyFont="1"/>
    <xf numFmtId="0" fontId="178" fillId="0" borderId="0" xfId="359" applyFont="1"/>
    <xf numFmtId="0" fontId="88" fillId="0" borderId="0" xfId="359" applyFont="1"/>
    <xf numFmtId="0" fontId="10" fillId="0" borderId="0" xfId="359" applyFont="1"/>
    <xf numFmtId="0" fontId="180" fillId="0" borderId="0" xfId="359" applyFont="1"/>
    <xf numFmtId="0" fontId="92" fillId="0" borderId="0" xfId="359" quotePrefix="1" applyFont="1"/>
    <xf numFmtId="0" fontId="0" fillId="0" borderId="0" xfId="0" applyAlignment="1">
      <alignment horizontal="center" vertical="center"/>
    </xf>
    <xf numFmtId="0" fontId="90" fillId="0" borderId="0" xfId="359" applyFont="1"/>
    <xf numFmtId="0" fontId="10" fillId="0" borderId="0" xfId="0" applyFont="1" applyAlignment="1">
      <alignment wrapText="1"/>
    </xf>
    <xf numFmtId="0" fontId="194" fillId="0" borderId="0" xfId="0" applyFont="1" applyAlignment="1">
      <alignment horizontal="center" vertical="center" wrapText="1"/>
    </xf>
    <xf numFmtId="0" fontId="92" fillId="0" borderId="0" xfId="0" applyFont="1"/>
    <xf numFmtId="0" fontId="10" fillId="0" borderId="3" xfId="359" applyFont="1" applyBorder="1" applyAlignment="1">
      <alignment horizontal="left" vertical="center"/>
    </xf>
    <xf numFmtId="0" fontId="92" fillId="2" borderId="0" xfId="371" applyFont="1" applyFill="1" applyAlignment="1">
      <alignment horizontal="center"/>
    </xf>
    <xf numFmtId="230" fontId="174" fillId="0" borderId="2" xfId="371" applyNumberFormat="1" applyFont="1" applyBorder="1"/>
    <xf numFmtId="0" fontId="92" fillId="0" borderId="0" xfId="371" applyFont="1"/>
    <xf numFmtId="0" fontId="182" fillId="0" borderId="0" xfId="371" applyAlignment="1">
      <alignment horizontal="centerContinuous"/>
    </xf>
    <xf numFmtId="0" fontId="182" fillId="0" borderId="0" xfId="371"/>
    <xf numFmtId="0" fontId="88" fillId="0" borderId="0" xfId="371" applyFont="1" applyAlignment="1">
      <alignment horizontal="centerContinuous"/>
    </xf>
    <xf numFmtId="0" fontId="182" fillId="0" borderId="32" xfId="371" applyBorder="1" applyAlignment="1">
      <alignment horizontal="centerContinuous"/>
    </xf>
    <xf numFmtId="0" fontId="173" fillId="0" borderId="0" xfId="371" applyFont="1"/>
    <xf numFmtId="0" fontId="175" fillId="0" borderId="0" xfId="371" applyFont="1" applyAlignment="1">
      <alignment horizontal="right"/>
    </xf>
    <xf numFmtId="231" fontId="176" fillId="0" borderId="0" xfId="371" applyNumberFormat="1" applyFont="1"/>
    <xf numFmtId="0" fontId="182" fillId="0" borderId="0" xfId="371" applyAlignment="1">
      <alignment horizontal="centerContinuous" vertical="center"/>
    </xf>
    <xf numFmtId="0" fontId="87" fillId="0" borderId="0" xfId="371" applyFont="1" applyAlignment="1">
      <alignment horizontal="centerContinuous" vertical="center" wrapText="1"/>
    </xf>
    <xf numFmtId="0" fontId="178" fillId="0" borderId="0" xfId="371" applyNumberFormat="1" applyFont="1"/>
    <xf numFmtId="0" fontId="94" fillId="0" borderId="0" xfId="371" applyFont="1"/>
    <xf numFmtId="0" fontId="178" fillId="0" borderId="0" xfId="371" applyFont="1"/>
    <xf numFmtId="0" fontId="88" fillId="0" borderId="0" xfId="371" applyFont="1"/>
    <xf numFmtId="0" fontId="10" fillId="0" borderId="0" xfId="371" applyFont="1"/>
    <xf numFmtId="0" fontId="10" fillId="0" borderId="0" xfId="371" applyFont="1" applyAlignment="1">
      <alignment horizontal="left"/>
    </xf>
    <xf numFmtId="0" fontId="180" fillId="0" borderId="0" xfId="371" applyFont="1"/>
    <xf numFmtId="0" fontId="92" fillId="0" borderId="0" xfId="371" quotePrefix="1" applyFont="1"/>
    <xf numFmtId="0" fontId="10" fillId="0" borderId="0" xfId="371" quotePrefix="1" applyFont="1" applyAlignment="1">
      <alignment vertical="top" wrapText="1"/>
    </xf>
    <xf numFmtId="0" fontId="182" fillId="0" borderId="0" xfId="371" quotePrefix="1" applyAlignment="1">
      <alignment vertical="top" wrapText="1"/>
    </xf>
    <xf numFmtId="0" fontId="92" fillId="0" borderId="0" xfId="0" applyFont="1" applyAlignment="1">
      <alignment vertical="center"/>
    </xf>
    <xf numFmtId="0" fontId="92" fillId="0" borderId="0" xfId="0" applyFont="1" applyAlignment="1">
      <alignment vertical="top"/>
    </xf>
    <xf numFmtId="0" fontId="175" fillId="0" borderId="0" xfId="359" applyFont="1" applyAlignment="1">
      <alignment horizontal="right"/>
    </xf>
    <xf numFmtId="0" fontId="87" fillId="0" borderId="0" xfId="359" applyFont="1" applyAlignment="1">
      <alignment horizontal="centerContinuous" vertical="center" wrapText="1"/>
    </xf>
    <xf numFmtId="0" fontId="195" fillId="0" borderId="0" xfId="359" applyFont="1"/>
    <xf numFmtId="0" fontId="88" fillId="0" borderId="2" xfId="359" applyFont="1" applyBorder="1" applyAlignment="1">
      <alignment horizontal="left" vertical="center"/>
    </xf>
    <xf numFmtId="0" fontId="173" fillId="0" borderId="0" xfId="359" applyFont="1" applyAlignment="1">
      <alignment vertical="center"/>
    </xf>
    <xf numFmtId="0" fontId="10" fillId="0" borderId="0" xfId="359" applyAlignment="1">
      <alignment vertical="center"/>
    </xf>
    <xf numFmtId="0" fontId="10" fillId="0" borderId="21" xfId="359" applyFont="1" applyBorder="1" applyAlignment="1">
      <alignment horizontal="left" vertical="center"/>
    </xf>
    <xf numFmtId="0" fontId="10" fillId="0" borderId="31" xfId="359" applyFont="1" applyBorder="1" applyAlignment="1">
      <alignment horizontal="left" vertical="center"/>
    </xf>
    <xf numFmtId="0" fontId="183" fillId="0" borderId="0" xfId="359" applyFont="1"/>
    <xf numFmtId="0" fontId="10" fillId="0" borderId="0" xfId="359" applyFont="1" applyAlignment="1">
      <alignment horizontal="left"/>
    </xf>
    <xf numFmtId="0" fontId="10" fillId="0" borderId="0" xfId="359" quotePrefix="1" applyFont="1" applyAlignment="1">
      <alignment vertical="top" wrapText="1"/>
    </xf>
    <xf numFmtId="0" fontId="10" fillId="0" borderId="0" xfId="359" quotePrefix="1" applyAlignment="1">
      <alignment vertical="top" wrapText="1"/>
    </xf>
    <xf numFmtId="0" fontId="88" fillId="0" borderId="0" xfId="371" applyFont="1" applyAlignment="1">
      <alignment horizontal="centerContinuous" vertical="center"/>
    </xf>
    <xf numFmtId="0" fontId="195" fillId="0" borderId="0" xfId="371" applyFont="1"/>
    <xf numFmtId="0" fontId="175" fillId="0" borderId="0" xfId="371" applyFont="1" applyAlignment="1">
      <alignment horizontal="left"/>
    </xf>
    <xf numFmtId="0" fontId="196" fillId="0" borderId="0" xfId="371" applyFont="1"/>
    <xf numFmtId="0" fontId="173" fillId="0" borderId="0" xfId="371" applyFont="1" applyAlignment="1">
      <alignment vertical="center"/>
    </xf>
    <xf numFmtId="0" fontId="182" fillId="0" borderId="0" xfId="371" applyAlignment="1">
      <alignment vertical="center"/>
    </xf>
    <xf numFmtId="0" fontId="10" fillId="0" borderId="31" xfId="371" applyFont="1" applyBorder="1" applyAlignment="1">
      <alignment horizontal="left" vertical="center"/>
    </xf>
    <xf numFmtId="0" fontId="183" fillId="0" borderId="0" xfId="371" applyFont="1"/>
    <xf numFmtId="0" fontId="183" fillId="0" borderId="35" xfId="371" applyFont="1" applyBorder="1"/>
    <xf numFmtId="0" fontId="182" fillId="0" borderId="35" xfId="371" applyBorder="1"/>
    <xf numFmtId="0" fontId="88" fillId="0" borderId="2" xfId="371" applyFont="1" applyBorder="1" applyAlignment="1">
      <alignment horizontal="left" vertical="center"/>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88" fillId="0" borderId="35" xfId="371" applyFont="1" applyBorder="1" applyAlignment="1"/>
    <xf numFmtId="0" fontId="182" fillId="0" borderId="0" xfId="371" applyBorder="1" applyAlignment="1">
      <alignment horizontal="centerContinuous"/>
    </xf>
    <xf numFmtId="0" fontId="88" fillId="0" borderId="0" xfId="371" applyFont="1" applyBorder="1" applyAlignment="1">
      <alignment horizontal="center" vertical="center"/>
    </xf>
    <xf numFmtId="0" fontId="48" fillId="0" borderId="0" xfId="304" applyAlignment="1" applyProtection="1"/>
    <xf numFmtId="0" fontId="89" fillId="0" borderId="0" xfId="0" applyFont="1" applyAlignment="1">
      <alignment wrapText="1"/>
    </xf>
    <xf numFmtId="0" fontId="181" fillId="0" borderId="0" xfId="0" applyNumberFormat="1" applyFont="1" applyFill="1" applyBorder="1" applyAlignment="1" applyProtection="1"/>
    <xf numFmtId="0" fontId="181" fillId="0" borderId="0" xfId="0" applyFont="1" applyFill="1" applyBorder="1" applyAlignment="1">
      <alignment wrapText="1"/>
    </xf>
    <xf numFmtId="0" fontId="197" fillId="0" borderId="0" xfId="0" applyFont="1" applyFill="1" applyBorder="1" applyAlignment="1">
      <alignment wrapText="1"/>
    </xf>
    <xf numFmtId="0" fontId="10" fillId="0" borderId="0" xfId="0" applyFont="1" applyBorder="1" applyAlignment="1">
      <alignment horizontal="center" vertical="center"/>
    </xf>
    <xf numFmtId="0" fontId="197" fillId="0" borderId="0" xfId="0" applyNumberFormat="1" applyFont="1" applyFill="1" applyBorder="1" applyAlignment="1">
      <alignment wrapText="1"/>
    </xf>
    <xf numFmtId="0" fontId="0" fillId="0" borderId="0" xfId="0" applyBorder="1"/>
    <xf numFmtId="0" fontId="0" fillId="0" borderId="0" xfId="0" applyBorder="1" applyAlignment="1">
      <alignment horizontal="center" vertical="center"/>
    </xf>
    <xf numFmtId="0" fontId="94" fillId="0" borderId="2" xfId="0" applyFont="1" applyFill="1" applyBorder="1" applyAlignment="1">
      <alignment horizontal="center" vertical="center" wrapText="1"/>
    </xf>
    <xf numFmtId="0" fontId="94" fillId="0" borderId="2" xfId="0" applyNumberFormat="1" applyFont="1" applyFill="1" applyBorder="1" applyAlignment="1">
      <alignment horizontal="center" vertical="center" wrapText="1"/>
    </xf>
    <xf numFmtId="0" fontId="198" fillId="0" borderId="0" xfId="371" applyFont="1"/>
    <xf numFmtId="0" fontId="200" fillId="74" borderId="2" xfId="0" applyFont="1" applyFill="1" applyBorder="1" applyAlignment="1">
      <alignment horizontal="center" vertical="center"/>
    </xf>
    <xf numFmtId="0" fontId="199" fillId="0" borderId="41" xfId="0" applyFont="1" applyBorder="1" applyAlignment="1">
      <alignment horizontal="right" vertical="center"/>
    </xf>
    <xf numFmtId="0" fontId="199" fillId="0" borderId="42" xfId="0" applyFont="1" applyBorder="1" applyAlignment="1">
      <alignment horizontal="right" vertical="center"/>
    </xf>
    <xf numFmtId="0" fontId="200" fillId="74" borderId="43" xfId="0" applyFont="1" applyFill="1" applyBorder="1" applyAlignment="1">
      <alignment horizontal="center" vertical="center"/>
    </xf>
    <xf numFmtId="0" fontId="0" fillId="0" borderId="44" xfId="0" applyBorder="1"/>
    <xf numFmtId="0" fontId="199" fillId="76" borderId="45" xfId="0" applyFont="1" applyFill="1" applyBorder="1" applyAlignment="1">
      <alignment vertical="center"/>
    </xf>
    <xf numFmtId="0" fontId="201" fillId="0" borderId="17" xfId="0" applyFont="1" applyBorder="1" applyAlignment="1">
      <alignment vertical="center"/>
    </xf>
    <xf numFmtId="0" fontId="201" fillId="0" borderId="46" xfId="0" applyFont="1" applyBorder="1" applyAlignment="1">
      <alignment vertical="center"/>
    </xf>
    <xf numFmtId="0" fontId="0" fillId="0" borderId="47" xfId="0" applyBorder="1"/>
    <xf numFmtId="0" fontId="202" fillId="77" borderId="50" xfId="0" applyFont="1" applyFill="1" applyBorder="1" applyAlignment="1">
      <alignment horizontal="center" vertical="center"/>
    </xf>
    <xf numFmtId="0" fontId="202" fillId="77" borderId="51" xfId="0" applyFont="1" applyFill="1" applyBorder="1" applyAlignment="1">
      <alignment horizontal="center" vertical="center"/>
    </xf>
    <xf numFmtId="0" fontId="203" fillId="76" borderId="48" xfId="0" applyFont="1" applyFill="1" applyBorder="1" applyAlignment="1">
      <alignment vertical="center"/>
    </xf>
    <xf numFmtId="0" fontId="203" fillId="76" borderId="49" xfId="0" applyFont="1" applyFill="1" applyBorder="1" applyAlignment="1">
      <alignment vertical="center"/>
    </xf>
    <xf numFmtId="0" fontId="10" fillId="0" borderId="2" xfId="0" applyFont="1" applyBorder="1"/>
    <xf numFmtId="0" fontId="10" fillId="0" borderId="2" xfId="0" applyFont="1" applyFill="1" applyBorder="1"/>
    <xf numFmtId="14" fontId="204" fillId="0" borderId="0" xfId="0" applyNumberFormat="1" applyFont="1" applyAlignment="1">
      <alignment horizontal="center" vertical="center"/>
    </xf>
    <xf numFmtId="14" fontId="204" fillId="0" borderId="0" xfId="0" applyNumberFormat="1" applyFont="1" applyBorder="1" applyAlignment="1">
      <alignment horizontal="center" vertical="center"/>
    </xf>
    <xf numFmtId="0" fontId="88" fillId="0" borderId="0" xfId="0" applyFont="1" applyAlignment="1">
      <alignment horizontal="center" vertical="top" wrapText="1"/>
    </xf>
    <xf numFmtId="0" fontId="93" fillId="0" borderId="0" xfId="0" applyFont="1" applyAlignment="1">
      <alignment horizontal="center"/>
    </xf>
    <xf numFmtId="0" fontId="88" fillId="0" borderId="0" xfId="0" applyFont="1" applyAlignment="1"/>
    <xf numFmtId="0" fontId="93" fillId="0" borderId="0" xfId="0" applyFont="1" applyAlignment="1"/>
    <xf numFmtId="0" fontId="206" fillId="0" borderId="0" xfId="516" applyFont="1" applyFill="1" applyAlignment="1">
      <alignment vertical="center"/>
    </xf>
    <xf numFmtId="0" fontId="179" fillId="0" borderId="2" xfId="516" applyFont="1" applyFill="1" applyBorder="1" applyAlignment="1">
      <alignment horizontal="center" vertical="center"/>
    </xf>
    <xf numFmtId="0" fontId="179" fillId="0" borderId="30" xfId="516" applyFont="1" applyFill="1" applyBorder="1" applyAlignment="1">
      <alignment horizontal="center" vertical="center"/>
    </xf>
    <xf numFmtId="0" fontId="179" fillId="0" borderId="30" xfId="516" applyNumberFormat="1" applyFont="1" applyFill="1" applyBorder="1" applyAlignment="1">
      <alignment horizontal="center" vertical="center"/>
    </xf>
    <xf numFmtId="0" fontId="179" fillId="0" borderId="30" xfId="516" applyFont="1" applyFill="1" applyBorder="1" applyAlignment="1">
      <alignment horizontal="center" vertical="center" wrapText="1"/>
    </xf>
    <xf numFmtId="0" fontId="179" fillId="0" borderId="2" xfId="516" applyFont="1" applyFill="1" applyBorder="1" applyAlignment="1">
      <alignment horizontal="center" vertical="center" wrapText="1"/>
    </xf>
    <xf numFmtId="0" fontId="206" fillId="0" borderId="2" xfId="516" applyNumberFormat="1" applyFont="1" applyFill="1" applyBorder="1" applyAlignment="1">
      <alignment horizontal="center" vertical="center"/>
    </xf>
    <xf numFmtId="14" fontId="206" fillId="0" borderId="2" xfId="516" applyNumberFormat="1" applyFont="1" applyFill="1" applyBorder="1" applyAlignment="1">
      <alignment horizontal="center" vertical="center"/>
    </xf>
    <xf numFmtId="14" fontId="206" fillId="0" borderId="2" xfId="516" applyNumberFormat="1" applyFont="1" applyFill="1" applyBorder="1" applyAlignment="1">
      <alignment horizontal="center" vertical="center" wrapText="1"/>
    </xf>
    <xf numFmtId="14" fontId="206" fillId="0" borderId="2" xfId="516" quotePrefix="1" applyNumberFormat="1" applyFont="1" applyFill="1" applyBorder="1" applyAlignment="1">
      <alignment horizontal="center" vertical="center" wrapText="1"/>
    </xf>
    <xf numFmtId="0" fontId="206" fillId="0" borderId="2" xfId="516" quotePrefix="1" applyFont="1" applyFill="1" applyBorder="1" applyAlignment="1">
      <alignment horizontal="left" vertical="center" wrapText="1"/>
    </xf>
    <xf numFmtId="0" fontId="206" fillId="0" borderId="2" xfId="516" quotePrefix="1" applyFont="1" applyFill="1" applyBorder="1" applyAlignment="1">
      <alignment horizontal="center" vertical="center" wrapText="1"/>
    </xf>
    <xf numFmtId="0" fontId="206" fillId="0" borderId="2" xfId="516" applyFont="1" applyFill="1" applyBorder="1" applyAlignment="1">
      <alignment horizontal="center" vertical="center" wrapText="1"/>
    </xf>
    <xf numFmtId="0" fontId="206" fillId="0" borderId="2" xfId="516" applyFont="1" applyFill="1" applyBorder="1" applyAlignment="1">
      <alignment horizontal="center" vertical="center"/>
    </xf>
    <xf numFmtId="0" fontId="206" fillId="0" borderId="2" xfId="516" applyFont="1" applyFill="1" applyBorder="1" applyAlignment="1">
      <alignment vertical="center" wrapText="1"/>
    </xf>
    <xf numFmtId="0" fontId="206" fillId="0" borderId="2" xfId="516" applyFont="1" applyFill="1" applyBorder="1" applyAlignment="1">
      <alignment horizontal="left" vertical="center" wrapText="1"/>
    </xf>
    <xf numFmtId="0" fontId="206" fillId="0" borderId="0" xfId="516" applyFont="1" applyFill="1" applyAlignment="1">
      <alignment horizontal="center" vertical="center"/>
    </xf>
    <xf numFmtId="14" fontId="207" fillId="0" borderId="2" xfId="516" applyNumberFormat="1" applyFont="1" applyFill="1" applyBorder="1" applyAlignment="1">
      <alignment horizontal="center" vertical="center"/>
    </xf>
    <xf numFmtId="14" fontId="207" fillId="0" borderId="2" xfId="516" applyNumberFormat="1" applyFont="1" applyFill="1" applyBorder="1" applyAlignment="1">
      <alignment horizontal="center" vertical="center" wrapText="1"/>
    </xf>
    <xf numFmtId="0" fontId="207" fillId="0" borderId="2" xfId="516" applyFont="1" applyFill="1" applyBorder="1" applyAlignment="1">
      <alignment horizontal="left" vertical="center" wrapText="1"/>
    </xf>
    <xf numFmtId="0" fontId="207" fillId="0" borderId="2" xfId="516" quotePrefix="1" applyFont="1" applyFill="1" applyBorder="1" applyAlignment="1">
      <alignment horizontal="center" vertical="center" wrapText="1"/>
    </xf>
    <xf numFmtId="0" fontId="207" fillId="0" borderId="2" xfId="516" applyFont="1" applyFill="1" applyBorder="1" applyAlignment="1">
      <alignment horizontal="center" vertical="center" wrapText="1"/>
    </xf>
    <xf numFmtId="0" fontId="207" fillId="0" borderId="2" xfId="516" applyFont="1" applyFill="1" applyBorder="1" applyAlignment="1">
      <alignment horizontal="center" vertical="center"/>
    </xf>
    <xf numFmtId="0" fontId="207" fillId="0" borderId="2" xfId="516" applyFont="1" applyFill="1" applyBorder="1" applyAlignment="1">
      <alignment vertical="center" wrapText="1"/>
    </xf>
    <xf numFmtId="14" fontId="207" fillId="0" borderId="2" xfId="516" quotePrefix="1" applyNumberFormat="1" applyFont="1" applyFill="1" applyBorder="1" applyAlignment="1">
      <alignment horizontal="center" vertical="center"/>
    </xf>
    <xf numFmtId="14" fontId="206" fillId="0" borderId="2" xfId="516" quotePrefix="1" applyNumberFormat="1" applyFont="1" applyFill="1" applyBorder="1" applyAlignment="1">
      <alignment horizontal="center" vertical="center"/>
    </xf>
    <xf numFmtId="0" fontId="206" fillId="0" borderId="0" xfId="516" applyNumberFormat="1" applyFont="1" applyFill="1" applyAlignment="1">
      <alignment vertical="center"/>
    </xf>
    <xf numFmtId="0" fontId="93" fillId="0" borderId="0" xfId="0" applyFont="1" applyAlignment="1">
      <alignment horizontal="center"/>
    </xf>
    <xf numFmtId="0" fontId="88" fillId="0" borderId="0" xfId="0" applyFont="1" applyAlignment="1">
      <alignment horizontal="center" vertical="top" wrapText="1"/>
    </xf>
    <xf numFmtId="0" fontId="10" fillId="0" borderId="0" xfId="359" applyNumberFormat="1" applyFont="1" applyAlignment="1">
      <alignment vertical="center" wrapText="1"/>
    </xf>
    <xf numFmtId="0" fontId="88" fillId="0" borderId="0" xfId="0" applyFont="1" applyAlignment="1">
      <alignment horizontal="center" vertical="center" wrapText="1"/>
    </xf>
    <xf numFmtId="0" fontId="88" fillId="0" borderId="0" xfId="0" applyFont="1" applyAlignment="1">
      <alignment horizontal="center" vertical="center"/>
    </xf>
    <xf numFmtId="0" fontId="175" fillId="0" borderId="0" xfId="0" applyFont="1"/>
    <xf numFmtId="0" fontId="88" fillId="0" borderId="0" xfId="0" applyFont="1" applyAlignment="1">
      <alignment vertical="center"/>
    </xf>
    <xf numFmtId="0" fontId="199" fillId="76" borderId="39" xfId="0" applyFont="1" applyFill="1" applyBorder="1" applyAlignment="1">
      <alignment horizontal="center" vertical="center"/>
    </xf>
    <xf numFmtId="0" fontId="199" fillId="76" borderId="40" xfId="0" applyFont="1" applyFill="1" applyBorder="1" applyAlignment="1">
      <alignment horizontal="center" vertical="center"/>
    </xf>
    <xf numFmtId="0" fontId="189" fillId="0" borderId="0" xfId="373" applyFont="1" applyAlignment="1">
      <alignment horizontal="center" vertical="center" wrapText="1"/>
    </xf>
    <xf numFmtId="0" fontId="179" fillId="0" borderId="0" xfId="516" applyFont="1" applyFill="1" applyAlignment="1">
      <alignment horizontal="center" vertical="center"/>
    </xf>
    <xf numFmtId="0" fontId="179" fillId="0" borderId="0" xfId="516" applyFont="1" applyFill="1" applyBorder="1" applyAlignment="1">
      <alignment horizontal="center" vertical="center" wrapText="1"/>
    </xf>
    <xf numFmtId="0" fontId="88" fillId="0" borderId="0" xfId="0" applyFont="1" applyAlignment="1">
      <alignment horizontal="center"/>
    </xf>
    <xf numFmtId="0" fontId="93" fillId="0" borderId="0" xfId="0" applyFont="1" applyAlignment="1">
      <alignment horizontal="center"/>
    </xf>
    <xf numFmtId="0" fontId="94" fillId="0" borderId="0" xfId="359" applyNumberFormat="1" applyFont="1" applyAlignment="1">
      <alignment horizontal="left" wrapText="1"/>
    </xf>
    <xf numFmtId="0" fontId="10" fillId="0" borderId="0" xfId="0" applyFont="1" applyAlignment="1">
      <alignment horizontal="left"/>
    </xf>
    <xf numFmtId="0" fontId="91" fillId="0" borderId="0" xfId="0" applyFont="1" applyAlignment="1">
      <alignment horizontal="left"/>
    </xf>
    <xf numFmtId="0" fontId="89" fillId="0" borderId="0" xfId="0" applyFont="1" applyAlignment="1">
      <alignment horizontal="left"/>
    </xf>
    <xf numFmtId="0" fontId="91" fillId="0" borderId="0" xfId="0" applyFont="1" applyAlignment="1">
      <alignment horizontal="center"/>
    </xf>
    <xf numFmtId="0" fontId="89" fillId="0" borderId="0" xfId="0" applyFont="1" applyAlignment="1">
      <alignment horizontal="left" wrapText="1"/>
    </xf>
    <xf numFmtId="0" fontId="88" fillId="0" borderId="0" xfId="0" applyFont="1" applyAlignment="1">
      <alignment horizontal="center" vertical="top" wrapText="1"/>
    </xf>
    <xf numFmtId="0" fontId="194" fillId="0" borderId="0" xfId="0" applyFont="1" applyAlignment="1">
      <alignment horizontal="center" wrapText="1"/>
    </xf>
    <xf numFmtId="0" fontId="90" fillId="0" borderId="35" xfId="0" applyFont="1" applyBorder="1" applyAlignment="1">
      <alignment horizontal="left"/>
    </xf>
    <xf numFmtId="0" fontId="90" fillId="0" borderId="0" xfId="0" applyFont="1" applyBorder="1" applyAlignment="1">
      <alignment horizontal="left" vertical="top" wrapText="1"/>
    </xf>
    <xf numFmtId="0" fontId="90" fillId="0" borderId="0" xfId="0" applyFont="1" applyAlignment="1">
      <alignment horizontal="left" vertical="top" wrapText="1"/>
    </xf>
    <xf numFmtId="0" fontId="10" fillId="0" borderId="3" xfId="359" applyFont="1" applyBorder="1" applyAlignment="1">
      <alignment horizontal="center" vertical="center" wrapText="1"/>
    </xf>
    <xf numFmtId="0" fontId="10" fillId="0" borderId="3" xfId="359" applyFont="1" applyBorder="1" applyAlignment="1">
      <alignment horizontal="center" vertical="center"/>
    </xf>
    <xf numFmtId="0" fontId="88" fillId="0" borderId="35" xfId="359" applyFont="1" applyBorder="1" applyAlignment="1">
      <alignment horizontal="left" wrapText="1"/>
    </xf>
    <xf numFmtId="0" fontId="178" fillId="0" borderId="0" xfId="359" applyFont="1" applyAlignment="1">
      <alignment horizontal="center" vertical="center"/>
    </xf>
    <xf numFmtId="0" fontId="89" fillId="0" borderId="0" xfId="359" applyFont="1" applyAlignment="1">
      <alignment horizontal="center" vertical="center"/>
    </xf>
    <xf numFmtId="0" fontId="10" fillId="0" borderId="31" xfId="359" applyFont="1" applyBorder="1" applyAlignment="1">
      <alignment horizontal="center" vertical="center"/>
    </xf>
    <xf numFmtId="0" fontId="10" fillId="0" borderId="31" xfId="359" applyFont="1" applyBorder="1" applyAlignment="1">
      <alignment horizontal="center" vertical="center" wrapText="1"/>
    </xf>
    <xf numFmtId="0" fontId="10" fillId="0" borderId="21" xfId="359" applyFont="1" applyBorder="1" applyAlignment="1">
      <alignment horizontal="center" vertical="center"/>
    </xf>
    <xf numFmtId="0" fontId="10" fillId="0" borderId="21" xfId="359" applyFont="1" applyBorder="1" applyAlignment="1">
      <alignment horizontal="center" vertical="center" wrapText="1"/>
    </xf>
    <xf numFmtId="0" fontId="94" fillId="0" borderId="0" xfId="359" applyFont="1" applyAlignment="1">
      <alignment horizontal="left" wrapText="1"/>
    </xf>
    <xf numFmtId="0" fontId="88" fillId="0" borderId="17" xfId="359" applyFont="1" applyBorder="1" applyAlignment="1">
      <alignment horizontal="center" vertical="center" wrapText="1"/>
    </xf>
    <xf numFmtId="0" fontId="88" fillId="0" borderId="12" xfId="359" applyFont="1" applyBorder="1" applyAlignment="1">
      <alignment horizontal="center" vertical="center" wrapText="1"/>
    </xf>
    <xf numFmtId="0" fontId="88" fillId="0" borderId="34" xfId="359" applyFont="1" applyBorder="1" applyAlignment="1">
      <alignment horizontal="center" vertical="center" wrapText="1"/>
    </xf>
    <xf numFmtId="0" fontId="88" fillId="0" borderId="2" xfId="359" applyFont="1" applyBorder="1" applyAlignment="1">
      <alignment horizontal="center" vertical="center"/>
    </xf>
    <xf numFmtId="0" fontId="88" fillId="0" borderId="2" xfId="359" applyFont="1" applyBorder="1" applyAlignment="1">
      <alignment horizontal="center" vertical="center" wrapText="1"/>
    </xf>
    <xf numFmtId="0" fontId="10" fillId="0" borderId="3" xfId="371" applyFont="1" applyBorder="1" applyAlignment="1">
      <alignment horizontal="center" vertical="center"/>
    </xf>
    <xf numFmtId="0" fontId="10" fillId="0" borderId="3" xfId="371" applyFont="1" applyBorder="1" applyAlignment="1">
      <alignment horizontal="center" vertical="center" wrapText="1"/>
    </xf>
    <xf numFmtId="0" fontId="10" fillId="0" borderId="0" xfId="371" applyFont="1" applyAlignment="1">
      <alignment horizontal="center"/>
    </xf>
    <xf numFmtId="0" fontId="89" fillId="0" borderId="0" xfId="371" applyFont="1" applyAlignment="1">
      <alignment horizontal="center" vertical="center"/>
    </xf>
    <xf numFmtId="0" fontId="10" fillId="0" borderId="31" xfId="371" applyFont="1" applyBorder="1" applyAlignment="1">
      <alignment horizontal="center" vertical="center"/>
    </xf>
    <xf numFmtId="0" fontId="10" fillId="0" borderId="31" xfId="371" applyFont="1" applyBorder="1" applyAlignment="1">
      <alignment horizontal="center" vertical="center" wrapText="1"/>
    </xf>
    <xf numFmtId="0" fontId="88" fillId="0" borderId="0" xfId="371" applyFont="1" applyAlignment="1">
      <alignment horizontal="center" vertical="center"/>
    </xf>
    <xf numFmtId="0" fontId="88" fillId="0" borderId="2" xfId="371" applyFont="1" applyBorder="1" applyAlignment="1">
      <alignment horizontal="center" vertical="center" wrapText="1"/>
    </xf>
    <xf numFmtId="0" fontId="88" fillId="0" borderId="17" xfId="371" applyFont="1" applyBorder="1" applyAlignment="1">
      <alignment horizontal="center" vertical="center" wrapText="1"/>
    </xf>
    <xf numFmtId="0" fontId="88" fillId="0" borderId="34" xfId="371" applyFont="1" applyBorder="1" applyAlignment="1">
      <alignment horizontal="center" vertical="center" wrapText="1"/>
    </xf>
    <xf numFmtId="0" fontId="10" fillId="0" borderId="21" xfId="371" applyFont="1" applyBorder="1" applyAlignment="1">
      <alignment horizontal="center" vertical="center"/>
    </xf>
    <xf numFmtId="0" fontId="10" fillId="0" borderId="21" xfId="371" applyFont="1" applyBorder="1" applyAlignment="1">
      <alignment horizontal="center" vertical="center" wrapText="1"/>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88" fillId="0" borderId="35" xfId="371" applyFont="1" applyBorder="1" applyAlignment="1">
      <alignment horizontal="left" wrapText="1"/>
    </xf>
    <xf numFmtId="0" fontId="88" fillId="0" borderId="12" xfId="371" applyFont="1" applyBorder="1" applyAlignment="1">
      <alignment horizontal="center" vertical="center" wrapText="1"/>
    </xf>
    <xf numFmtId="0" fontId="88" fillId="0" borderId="2" xfId="371" applyFont="1" applyBorder="1" applyAlignment="1">
      <alignment horizontal="center" vertical="center"/>
    </xf>
    <xf numFmtId="0" fontId="10" fillId="0" borderId="36" xfId="0" applyFont="1" applyBorder="1" applyAlignment="1">
      <alignment horizontal="left" vertical="center"/>
    </xf>
    <xf numFmtId="0" fontId="10" fillId="0" borderId="37" xfId="0" applyFont="1" applyBorder="1" applyAlignment="1">
      <alignment horizontal="left" vertical="center"/>
    </xf>
    <xf numFmtId="0" fontId="10" fillId="0" borderId="38" xfId="0" applyFont="1" applyBorder="1" applyAlignment="1">
      <alignment horizontal="left" vertical="center"/>
    </xf>
    <xf numFmtId="0" fontId="10" fillId="0" borderId="21" xfId="0" applyFont="1" applyBorder="1" applyAlignment="1">
      <alignment horizontal="left" vertical="center"/>
    </xf>
    <xf numFmtId="0" fontId="94" fillId="0" borderId="0" xfId="371" applyFont="1" applyAlignment="1">
      <alignment horizontal="left" wrapText="1"/>
    </xf>
    <xf numFmtId="0" fontId="196" fillId="0" borderId="0" xfId="371" applyFont="1" applyAlignment="1">
      <alignment horizontal="left" wrapText="1"/>
    </xf>
    <xf numFmtId="0" fontId="10" fillId="0" borderId="0" xfId="371" applyFont="1" applyBorder="1" applyAlignment="1">
      <alignment horizontal="left" wrapText="1"/>
    </xf>
    <xf numFmtId="0" fontId="88" fillId="0" borderId="32" xfId="371" applyFont="1" applyBorder="1" applyAlignment="1">
      <alignment horizontal="left" wrapText="1"/>
    </xf>
    <xf numFmtId="0" fontId="10" fillId="0" borderId="0" xfId="0" quotePrefix="1" applyFont="1" applyAlignment="1">
      <alignment vertical="center" wrapText="1"/>
    </xf>
    <xf numFmtId="0" fontId="10" fillId="0" borderId="0" xfId="0" applyFont="1" applyAlignment="1">
      <alignment vertical="center" wrapText="1"/>
    </xf>
    <xf numFmtId="0" fontId="88" fillId="0" borderId="0" xfId="0" applyFont="1" applyAlignment="1">
      <alignment horizontal="center" wrapText="1"/>
    </xf>
    <xf numFmtId="0" fontId="10" fillId="0" borderId="0" xfId="0" applyFont="1" applyAlignment="1">
      <alignment horizontal="center"/>
    </xf>
    <xf numFmtId="0" fontId="88" fillId="0" borderId="0" xfId="0" applyFont="1" applyAlignment="1">
      <alignment horizontal="center" vertical="center"/>
    </xf>
    <xf numFmtId="0" fontId="88" fillId="0" borderId="0" xfId="0" applyFont="1" applyAlignment="1">
      <alignment vertical="center"/>
    </xf>
    <xf numFmtId="0" fontId="88" fillId="0" borderId="0" xfId="0" applyFont="1" applyAlignment="1">
      <alignment horizontal="left" wrapText="1"/>
    </xf>
    <xf numFmtId="0" fontId="10" fillId="0" borderId="0" xfId="0" applyFont="1" applyAlignment="1">
      <alignment horizontal="left" wrapText="1"/>
    </xf>
    <xf numFmtId="0" fontId="178" fillId="0" borderId="0" xfId="359" applyNumberFormat="1" applyFont="1" applyAlignment="1">
      <alignment horizontal="center" vertical="top" wrapText="1"/>
    </xf>
    <xf numFmtId="0" fontId="10" fillId="0" borderId="0" xfId="359" applyNumberFormat="1" applyFont="1" applyAlignment="1">
      <alignment horizontal="left" vertical="center" wrapText="1"/>
    </xf>
    <xf numFmtId="0" fontId="0" fillId="0" borderId="0" xfId="0" applyAlignment="1">
      <alignment horizontal="left" vertical="center" wrapText="1"/>
    </xf>
    <xf numFmtId="0" fontId="88" fillId="0" borderId="0" xfId="0" applyFont="1" applyAlignment="1">
      <alignment horizontal="left"/>
    </xf>
    <xf numFmtId="0" fontId="10" fillId="0" borderId="0" xfId="0" quotePrefix="1" applyFont="1" applyAlignment="1">
      <alignment horizontal="left"/>
    </xf>
    <xf numFmtId="0" fontId="88" fillId="0" borderId="0" xfId="0" quotePrefix="1" applyFont="1" applyAlignment="1">
      <alignment horizontal="left"/>
    </xf>
    <xf numFmtId="0" fontId="88" fillId="0" borderId="0" xfId="0" applyFont="1" applyAlignment="1">
      <alignment horizontal="left" vertical="center" wrapText="1"/>
    </xf>
    <xf numFmtId="0" fontId="10" fillId="0" borderId="0" xfId="0" applyFont="1" applyAlignment="1">
      <alignment horizontal="left" vertical="center" wrapText="1"/>
    </xf>
    <xf numFmtId="0" fontId="88" fillId="0" borderId="0" xfId="0" applyFont="1" applyAlignment="1">
      <alignment horizontal="center" vertical="center" wrapText="1"/>
    </xf>
    <xf numFmtId="0" fontId="89" fillId="0" borderId="0" xfId="0" applyFont="1" applyAlignment="1">
      <alignment horizontal="center"/>
    </xf>
    <xf numFmtId="0" fontId="10" fillId="0" borderId="0" xfId="0" quotePrefix="1" applyFont="1" applyAlignment="1">
      <alignment horizontal="left" vertical="top" wrapText="1"/>
    </xf>
    <xf numFmtId="0" fontId="10" fillId="0" borderId="0" xfId="0" applyFont="1" applyAlignment="1">
      <alignment horizontal="left" vertical="top" wrapText="1"/>
    </xf>
    <xf numFmtId="0" fontId="10" fillId="0" borderId="0" xfId="0" quotePrefix="1" applyFont="1" applyAlignment="1">
      <alignment horizontal="left" vertical="center" wrapText="1"/>
    </xf>
    <xf numFmtId="0" fontId="178" fillId="0" borderId="0" xfId="359" applyNumberFormat="1" applyFont="1" applyAlignment="1">
      <alignment horizontal="center" vertical="center" wrapText="1"/>
    </xf>
    <xf numFmtId="0" fontId="10" fillId="0" borderId="0" xfId="0" applyFont="1" applyAlignment="1">
      <alignment horizontal="center" vertical="top" wrapText="1"/>
    </xf>
    <xf numFmtId="0" fontId="10" fillId="0" borderId="0" xfId="0" applyFont="1" applyAlignment="1">
      <alignment horizontal="left" vertical="top"/>
    </xf>
    <xf numFmtId="0" fontId="10" fillId="0" borderId="0" xfId="0" quotePrefix="1" applyFont="1" applyAlignment="1">
      <alignment horizontal="left" vertical="top"/>
    </xf>
    <xf numFmtId="0" fontId="10" fillId="0" borderId="0" xfId="0" quotePrefix="1" applyFont="1" applyAlignment="1">
      <alignment horizontal="left"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top"/>
    </xf>
  </cellXfs>
  <cellStyles count="517">
    <cellStyle name="_x0001_" xfId="1"/>
    <cellStyle name="%" xfId="2"/>
    <cellStyle name="､@ｯ・ｰl･[ｨ｣ｿn" xfId="3"/>
    <cellStyle name="??" xfId="4"/>
    <cellStyle name="?? [ - ??1" xfId="5"/>
    <cellStyle name="?? [ - ??2" xfId="6"/>
    <cellStyle name="?? [ - ??3" xfId="7"/>
    <cellStyle name="?? [ - ??4" xfId="8"/>
    <cellStyle name="?? [ - ??5" xfId="9"/>
    <cellStyle name="?? [ - ??6" xfId="10"/>
    <cellStyle name="?? [ - ??7" xfId="11"/>
    <cellStyle name="?? [ - ??8" xfId="12"/>
    <cellStyle name="?? [0.00]_ Att. 1- Cover" xfId="13"/>
    <cellStyle name="?? [0]" xfId="14"/>
    <cellStyle name="???? [0.00]_PRODUCT DETAIL Q1" xfId="15"/>
    <cellStyle name="????_??" xfId="16"/>
    <cellStyle name="???[0]_00Q3902REV.1" xfId="17"/>
    <cellStyle name="???_???" xfId="18"/>
    <cellStyle name="??[0]_BRE" xfId="19"/>
    <cellStyle name="??_ ??? ???? " xfId="20"/>
    <cellStyle name="? [0.00]_Book5" xfId="21"/>
    <cellStyle name="?_Book5" xfId="22"/>
    <cellStyle name="_apgiatramtruc" xfId="23"/>
    <cellStyle name="_bao cao tuan tu01 10 2009 den 07 10 2009()" xfId="24"/>
    <cellStyle name="_Book1" xfId="25"/>
    <cellStyle name="_Các trạm đã làm xong Minh Chau" xfId="26"/>
    <cellStyle name="_ET_STYLE_NoName_00_" xfId="27"/>
    <cellStyle name="_ET_STYLE_NoName_00__1" xfId="28"/>
    <cellStyle name="_ET_STYLE_NoName_00__1 2" xfId="29"/>
    <cellStyle name="_ET_STYLE_NoName_00__1_010309" xfId="30"/>
    <cellStyle name="_ET_STYLE_NoName_00__1_100209" xfId="31"/>
    <cellStyle name="_ET_STYLE_NoName_00__1_110209" xfId="32"/>
    <cellStyle name="_ET_STYLE_NoName_00__130209" xfId="33"/>
    <cellStyle name="_ET_STYLE_NoName_00__130209 2" xfId="34"/>
    <cellStyle name="_ET_STYLE_NoName_00__130209_010309" xfId="35"/>
    <cellStyle name="_ET_STYLE_NoName_00__130209_010309_1" xfId="36"/>
    <cellStyle name="_ET_STYLE_NoName_00__Node mang thang 3 nam 2009" xfId="37"/>
    <cellStyle name="_KT (2)" xfId="38"/>
    <cellStyle name="_KT (2)_1" xfId="39"/>
    <cellStyle name="_KT (2)_2" xfId="40"/>
    <cellStyle name="_KT (2)_2_TG-TH" xfId="41"/>
    <cellStyle name="_KT (2)_3" xfId="42"/>
    <cellStyle name="_KT (2)_3_TG-TH" xfId="43"/>
    <cellStyle name="_KT (2)_4" xfId="44"/>
    <cellStyle name="_KT (2)_4_TG-TH" xfId="45"/>
    <cellStyle name="_KT (2)_5" xfId="46"/>
    <cellStyle name="_KT (2)_TG-TH" xfId="47"/>
    <cellStyle name="_KT_TG" xfId="48"/>
    <cellStyle name="_KT_TG_1" xfId="49"/>
    <cellStyle name="_KT_TG_2" xfId="50"/>
    <cellStyle name="_KT_TG_3" xfId="51"/>
    <cellStyle name="_KT_TG_4" xfId="52"/>
    <cellStyle name="_Node mạng TD tháng 8 năm 2009" xfId="53"/>
    <cellStyle name="_TG-TH" xfId="54"/>
    <cellStyle name="_TG-TH_1" xfId="55"/>
    <cellStyle name="_TG-TH_2" xfId="56"/>
    <cellStyle name="_TG-TH_3" xfId="57"/>
    <cellStyle name="_TG-TH_4" xfId="58"/>
    <cellStyle name="_THE-BTS-2009" xfId="59"/>
    <cellStyle name="_Tong hop cac tuyen ban giao " xfId="60"/>
    <cellStyle name="’Ê‰Ý_laroux" xfId="61"/>
    <cellStyle name="¤@¯ë_pldt" xfId="62"/>
    <cellStyle name="•W_Bx‹‹•”•iƒŠƒXƒg (2)" xfId="63"/>
    <cellStyle name="W_BxiXg (2)" xfId="64"/>
    <cellStyle name="0" xfId="65"/>
    <cellStyle name="0,0_x000d__x000a_NA_x000d__x000a_" xfId="66"/>
    <cellStyle name="1" xfId="67"/>
    <cellStyle name="1_Book1" xfId="68"/>
    <cellStyle name="1_Du Lieu ADSL Va PSTN" xfId="69"/>
    <cellStyle name="18" xfId="70"/>
    <cellStyle name="¹éºÐÀ²_±âÅ¸" xfId="71"/>
    <cellStyle name="2" xfId="72"/>
    <cellStyle name="2_Book1" xfId="73"/>
    <cellStyle name="2_Du Lieu ADSL Va PSTN" xfId="74"/>
    <cellStyle name="20% - Accent1" xfId="75" builtinId="30" customBuiltin="1"/>
    <cellStyle name="20% - Accent1 2" xfId="76"/>
    <cellStyle name="20% - Accent2" xfId="77" builtinId="34" customBuiltin="1"/>
    <cellStyle name="20% - Accent2 2" xfId="78"/>
    <cellStyle name="20% - Accent3" xfId="79" builtinId="38" customBuiltin="1"/>
    <cellStyle name="20% - Accent3 2" xfId="80"/>
    <cellStyle name="20% - Accent4" xfId="81" builtinId="42" customBuiltin="1"/>
    <cellStyle name="20% - Accent4 2" xfId="82"/>
    <cellStyle name="20% - Accent5" xfId="83" builtinId="46" customBuiltin="1"/>
    <cellStyle name="20% - Accent5 2" xfId="84"/>
    <cellStyle name="20% - Accent6" xfId="85" builtinId="50" customBuiltin="1"/>
    <cellStyle name="20% - Accent6 2" xfId="86"/>
    <cellStyle name="20% - Nhấn1" xfId="87"/>
    <cellStyle name="20% - Nhấn2" xfId="88"/>
    <cellStyle name="20% - Nhấn3" xfId="89"/>
    <cellStyle name="20% - Nhấn4" xfId="90"/>
    <cellStyle name="20% - Nhấn5" xfId="91"/>
    <cellStyle name="20% - Nhấn6" xfId="92"/>
    <cellStyle name="3" xfId="93"/>
    <cellStyle name="3_Book1" xfId="94"/>
    <cellStyle name="3_Du Lieu ADSL Va PSTN" xfId="95"/>
    <cellStyle name="³f¹ô[0]_pldt" xfId="96"/>
    <cellStyle name="³f¹ô_pldt" xfId="97"/>
    <cellStyle name="4" xfId="98"/>
    <cellStyle name="40% - Accent1" xfId="99" builtinId="31" customBuiltin="1"/>
    <cellStyle name="40% - Accent1 2" xfId="100"/>
    <cellStyle name="40% - Accent2" xfId="101" builtinId="35" customBuiltin="1"/>
    <cellStyle name="40% - Accent2 2" xfId="102"/>
    <cellStyle name="40% - Accent3" xfId="103" builtinId="39" customBuiltin="1"/>
    <cellStyle name="40% - Accent3 2" xfId="104"/>
    <cellStyle name="40% - Accent4" xfId="105" builtinId="43" customBuiltin="1"/>
    <cellStyle name="40% - Accent4 2" xfId="106"/>
    <cellStyle name="40% - Accent5" xfId="107" builtinId="47" customBuiltin="1"/>
    <cellStyle name="40% - Accent5 2" xfId="108"/>
    <cellStyle name="40% - Accent6" xfId="109" builtinId="51" customBuiltin="1"/>
    <cellStyle name="40% - Accent6 2" xfId="110"/>
    <cellStyle name="40% - Nhấn1" xfId="111"/>
    <cellStyle name="40% - Nhấn2" xfId="112"/>
    <cellStyle name="40% - Nhấn3" xfId="113"/>
    <cellStyle name="40% - Nhấn4" xfId="114"/>
    <cellStyle name="40% - Nhấn5" xfId="115"/>
    <cellStyle name="40% - Nhấn6" xfId="116"/>
    <cellStyle name="510T" xfId="117"/>
    <cellStyle name="60% - Accent1" xfId="118" builtinId="32" customBuiltin="1"/>
    <cellStyle name="60% - Accent1 2" xfId="119"/>
    <cellStyle name="60% - Accent2" xfId="120" builtinId="36" customBuiltin="1"/>
    <cellStyle name="60% - Accent2 2" xfId="121"/>
    <cellStyle name="60% - Accent3" xfId="122" builtinId="40" customBuiltin="1"/>
    <cellStyle name="60% - Accent3 2" xfId="123"/>
    <cellStyle name="60% - Accent4" xfId="124" builtinId="44" customBuiltin="1"/>
    <cellStyle name="60% - Accent4 2" xfId="125"/>
    <cellStyle name="60% - Accent5" xfId="126" builtinId="48" customBuiltin="1"/>
    <cellStyle name="60% - Accent5 2" xfId="127"/>
    <cellStyle name="60% - Accent6" xfId="128" builtinId="52" customBuiltin="1"/>
    <cellStyle name="60% - Accent6 2" xfId="129"/>
    <cellStyle name="60% - Nhấn1" xfId="130"/>
    <cellStyle name="60% - Nhấn2" xfId="131"/>
    <cellStyle name="60% - Nhấn3" xfId="132"/>
    <cellStyle name="60% - Nhấn4" xfId="133"/>
    <cellStyle name="60% - Nhấn5" xfId="134"/>
    <cellStyle name="60% - Nhấn6" xfId="135"/>
    <cellStyle name="a" xfId="136"/>
    <cellStyle name="Accent1" xfId="137" builtinId="29" customBuiltin="1"/>
    <cellStyle name="Accent1 - 20%" xfId="138"/>
    <cellStyle name="Accent1 - 40%" xfId="139"/>
    <cellStyle name="Accent1 - 60%" xfId="140"/>
    <cellStyle name="Accent1 2" xfId="141"/>
    <cellStyle name="Accent2" xfId="142" builtinId="33" customBuiltin="1"/>
    <cellStyle name="Accent2 - 20%" xfId="143"/>
    <cellStyle name="Accent2 - 40%" xfId="144"/>
    <cellStyle name="Accent2 - 60%" xfId="145"/>
    <cellStyle name="Accent2 2" xfId="146"/>
    <cellStyle name="Accent3" xfId="147" builtinId="37" customBuiltin="1"/>
    <cellStyle name="Accent3 - 20%" xfId="148"/>
    <cellStyle name="Accent3 - 40%" xfId="149"/>
    <cellStyle name="Accent3 - 60%" xfId="150"/>
    <cellStyle name="Accent3 2" xfId="151"/>
    <cellStyle name="Accent4" xfId="152" builtinId="41" customBuiltin="1"/>
    <cellStyle name="Accent4 - 20%" xfId="153"/>
    <cellStyle name="Accent4 - 40%" xfId="154"/>
    <cellStyle name="Accent4 - 60%" xfId="155"/>
    <cellStyle name="Accent4 2" xfId="156"/>
    <cellStyle name="Accent5" xfId="157" builtinId="45" customBuiltin="1"/>
    <cellStyle name="Accent5 - 20%" xfId="158"/>
    <cellStyle name="Accent5 - 40%" xfId="159"/>
    <cellStyle name="Accent5 - 60%" xfId="160"/>
    <cellStyle name="Accent5 2" xfId="161"/>
    <cellStyle name="Accent6" xfId="162" builtinId="49" customBuiltin="1"/>
    <cellStyle name="Accent6 - 20%" xfId="163"/>
    <cellStyle name="Accent6 - 40%" xfId="164"/>
    <cellStyle name="Accent6 - 60%" xfId="165"/>
    <cellStyle name="Accent6 2" xfId="166"/>
    <cellStyle name="ÅëÈ­ [0]_¿ì¹°Åë" xfId="167"/>
    <cellStyle name="AeE­ [0]_INQUIRY ¿?¾÷AßAø " xfId="168"/>
    <cellStyle name="ÅëÈ­ [0]_ÿÿÿÿÿÿ" xfId="169"/>
    <cellStyle name="ÅëÈ­_¿ì¹°Åë" xfId="170"/>
    <cellStyle name="AeE­_INQUIRY ¿?¾÷AßAø " xfId="171"/>
    <cellStyle name="ÅëÈ­_ÿÿÿÿÿÿ" xfId="172"/>
    <cellStyle name="Al" xfId="173"/>
    <cellStyle name="args.style" xfId="174"/>
    <cellStyle name="ÄÞ¸¶ [0]_¿ì¹°Åë" xfId="175"/>
    <cellStyle name="AÞ¸¶ [0]_INQUIRY ¿?¾÷AßAø " xfId="176"/>
    <cellStyle name="ÄÞ¸¶ [0]_ÿÿÿÿÿÿ" xfId="177"/>
    <cellStyle name="ÄÞ¸¶_¿ì¹°Åë" xfId="178"/>
    <cellStyle name="AÞ¸¶_INQUIRY ¿?¾÷AßAø " xfId="179"/>
    <cellStyle name="ÄÞ¸¶_ÿÿÿÿÿÿ" xfId="180"/>
    <cellStyle name="AutoFormat Options" xfId="181"/>
    <cellStyle name="Bad" xfId="182" builtinId="27" customBuiltin="1"/>
    <cellStyle name="Bad 2" xfId="183"/>
    <cellStyle name="Body" xfId="184"/>
    <cellStyle name="C?AØ_¿?¾÷CoE² " xfId="185"/>
    <cellStyle name="C¡ÍA¨ª_goldix(recap)" xfId="186"/>
    <cellStyle name="C¡IA¨ª_Recapbul" xfId="187"/>
    <cellStyle name="C¡ÍA¨ª_RECAPGOL" xfId="188"/>
    <cellStyle name="Ç¥ÁØ_#2(M17)_1" xfId="189"/>
    <cellStyle name="C￥AØ_¿μ¾÷CoE² " xfId="190"/>
    <cellStyle name="Ç¥ÁØ_°èÈ¹" xfId="191"/>
    <cellStyle name="C￥AØ_goldix(recap)" xfId="192"/>
    <cellStyle name="Ç¥ÁØ_goldix(recap)" xfId="193"/>
    <cellStyle name="C￥AØ_Recapatl" xfId="194"/>
    <cellStyle name="Ç¥ÁØ_Recapatl" xfId="195"/>
    <cellStyle name="C￥AØ_RECAPGOL" xfId="196"/>
    <cellStyle name="Ç¥ÁØ_RECAPGOL" xfId="197"/>
    <cellStyle name="Calc Currency (0)" xfId="198"/>
    <cellStyle name="Calc Currency (2)" xfId="199"/>
    <cellStyle name="Calc Percent (0)" xfId="200"/>
    <cellStyle name="Calc Percent (1)" xfId="201"/>
    <cellStyle name="Calc Percent (2)" xfId="202"/>
    <cellStyle name="Calc Units (0)" xfId="203"/>
    <cellStyle name="Calc Units (1)" xfId="204"/>
    <cellStyle name="Calc Units (2)" xfId="205"/>
    <cellStyle name="Calculation" xfId="206" builtinId="22" customBuiltin="1"/>
    <cellStyle name="Calculation 2" xfId="207"/>
    <cellStyle name="category" xfId="208"/>
    <cellStyle name="CC1" xfId="209"/>
    <cellStyle name="CC2" xfId="210"/>
    <cellStyle name="chchuyen" xfId="211"/>
    <cellStyle name="Check Cell" xfId="212" builtinId="23" customBuiltin="1"/>
    <cellStyle name="Check Cell 2" xfId="213"/>
    <cellStyle name="chu" xfId="214"/>
    <cellStyle name="Comma  - Style1" xfId="215"/>
    <cellStyle name="Comma  - Style2" xfId="216"/>
    <cellStyle name="Comma  - Style3" xfId="217"/>
    <cellStyle name="Comma  - Style4" xfId="218"/>
    <cellStyle name="Comma  - Style5" xfId="219"/>
    <cellStyle name="Comma  - Style6" xfId="220"/>
    <cellStyle name="Comma  - Style7" xfId="221"/>
    <cellStyle name="Comma  - Style8" xfId="222"/>
    <cellStyle name="Comma [00]" xfId="223"/>
    <cellStyle name="Comma 2" xfId="224"/>
    <cellStyle name="comma zerodec" xfId="225"/>
    <cellStyle name="Comma0" xfId="226"/>
    <cellStyle name="Comma0 2" xfId="227"/>
    <cellStyle name="Copied" xfId="228"/>
    <cellStyle name="COST1" xfId="229"/>
    <cellStyle name="CT1" xfId="230"/>
    <cellStyle name="CT2" xfId="231"/>
    <cellStyle name="CT4" xfId="232"/>
    <cellStyle name="CT5" xfId="233"/>
    <cellStyle name="ct7" xfId="234"/>
    <cellStyle name="ct8" xfId="235"/>
    <cellStyle name="cth1" xfId="236"/>
    <cellStyle name="Cthuc" xfId="237"/>
    <cellStyle name="Cthuc1" xfId="238"/>
    <cellStyle name="Curråncy [0]_FCST_RESULTS" xfId="239"/>
    <cellStyle name="Currency [0]ßmud plant bolted_RESULTS" xfId="240"/>
    <cellStyle name="Currency [00]" xfId="241"/>
    <cellStyle name="Currency![0]_FCSt (2)" xfId="242"/>
    <cellStyle name="Currency0" xfId="243"/>
    <cellStyle name="Currency0 2" xfId="244"/>
    <cellStyle name="Currency1" xfId="245"/>
    <cellStyle name="d" xfId="246"/>
    <cellStyle name="d%" xfId="247"/>
    <cellStyle name="d1" xfId="248"/>
    <cellStyle name="Date" xfId="249"/>
    <cellStyle name="Date 2" xfId="250"/>
    <cellStyle name="Date Short" xfId="251"/>
    <cellStyle name="Date_Book1" xfId="252"/>
    <cellStyle name="Đầu ra" xfId="253"/>
    <cellStyle name="Đầu vào" xfId="254"/>
    <cellStyle name="Đề mục 1" xfId="255"/>
    <cellStyle name="Đề mục 2" xfId="256"/>
    <cellStyle name="Đề mục 3" xfId="257"/>
    <cellStyle name="Đề mục 4" xfId="258"/>
    <cellStyle name="Dezimal [0]_Compiling Utility Macros" xfId="259"/>
    <cellStyle name="Dezimal_Compiling Utility Macros" xfId="260"/>
    <cellStyle name="Dollar (zero dec)" xfId="261"/>
    <cellStyle name="Emphasis 1" xfId="262"/>
    <cellStyle name="Emphasis 2" xfId="263"/>
    <cellStyle name="Emphasis 3" xfId="264"/>
    <cellStyle name="Enter Currency (0)" xfId="265"/>
    <cellStyle name="Enter Currency (2)" xfId="266"/>
    <cellStyle name="Enter Units (0)" xfId="267"/>
    <cellStyle name="Enter Units (1)" xfId="268"/>
    <cellStyle name="Enter Units (2)" xfId="269"/>
    <cellStyle name="Entered" xfId="270"/>
    <cellStyle name="Euro" xfId="271"/>
    <cellStyle name="Euro 2" xfId="272"/>
    <cellStyle name="Explanatory Text" xfId="273" builtinId="53" customBuiltin="1"/>
    <cellStyle name="Explanatory Text 2" xfId="274"/>
    <cellStyle name="Fixed" xfId="275"/>
    <cellStyle name="Fixed 2" xfId="276"/>
    <cellStyle name="Ghi chú" xfId="277"/>
    <cellStyle name="Good" xfId="278" builtinId="26" customBuiltin="1"/>
    <cellStyle name="Good 2" xfId="279"/>
    <cellStyle name="Grey" xfId="280"/>
    <cellStyle name="ha" xfId="281"/>
    <cellStyle name="Head 1" xfId="282"/>
    <cellStyle name="HEADER" xfId="283"/>
    <cellStyle name="Header1" xfId="284"/>
    <cellStyle name="Header1 2" xfId="285"/>
    <cellStyle name="Header1_010309" xfId="286"/>
    <cellStyle name="Header2" xfId="287"/>
    <cellStyle name="Header2 2" xfId="288"/>
    <cellStyle name="Header2_010309" xfId="289"/>
    <cellStyle name="Heading 1" xfId="290" builtinId="16" customBuiltin="1"/>
    <cellStyle name="Heading 1 2" xfId="291"/>
    <cellStyle name="Heading 2" xfId="292" builtinId="17" customBuiltin="1"/>
    <cellStyle name="Heading 2 2" xfId="293"/>
    <cellStyle name="Heading 3" xfId="294" builtinId="18" customBuiltin="1"/>
    <cellStyle name="Heading 3 2" xfId="295"/>
    <cellStyle name="Heading 4" xfId="296" builtinId="19" customBuiltin="1"/>
    <cellStyle name="Heading 4 2" xfId="297"/>
    <cellStyle name="HEADING1" xfId="298"/>
    <cellStyle name="HEADING2" xfId="299"/>
    <cellStyle name="HEADINGS" xfId="300"/>
    <cellStyle name="HEADINGSTOP" xfId="301"/>
    <cellStyle name="headoption" xfId="302"/>
    <cellStyle name="Hoa-Scholl" xfId="303"/>
    <cellStyle name="Hyperlink" xfId="304" builtinId="8"/>
    <cellStyle name="Hyperlink 2" xfId="305"/>
    <cellStyle name="i·0" xfId="306"/>
    <cellStyle name="Input" xfId="307" builtinId="20" customBuiltin="1"/>
    <cellStyle name="Input [yellow]" xfId="308"/>
    <cellStyle name="Input 2" xfId="309"/>
    <cellStyle name="Input Cells" xfId="310"/>
    <cellStyle name="k" xfId="311"/>
    <cellStyle name="KH ®Ëm" xfId="312"/>
    <cellStyle name="KH mê ngang" xfId="313"/>
    <cellStyle name="khanh" xfId="314"/>
    <cellStyle name="Kiểm tra Ô" xfId="315"/>
    <cellStyle name="Ledger 17 x 11 in" xfId="316"/>
    <cellStyle name="Link Currency (0)" xfId="317"/>
    <cellStyle name="Link Currency (2)" xfId="318"/>
    <cellStyle name="Link Units (0)" xfId="319"/>
    <cellStyle name="Link Units (1)" xfId="320"/>
    <cellStyle name="Link Units (2)" xfId="321"/>
    <cellStyle name="Linked Cell" xfId="322" builtinId="24" customBuiltin="1"/>
    <cellStyle name="Linked Cell 2" xfId="323"/>
    <cellStyle name="Linked Cells" xfId="324"/>
    <cellStyle name="luc" xfId="325"/>
    <cellStyle name="luc2" xfId="326"/>
    <cellStyle name="Millares [0]_Well Timing" xfId="327"/>
    <cellStyle name="Millares_Well Timing" xfId="328"/>
    <cellStyle name="Milliers [0]_      " xfId="329"/>
    <cellStyle name="Milliers_      " xfId="330"/>
    <cellStyle name="Môc" xfId="331"/>
    <cellStyle name="Model" xfId="332"/>
    <cellStyle name="moi" xfId="333"/>
    <cellStyle name="Moneda [0]_Well Timing" xfId="334"/>
    <cellStyle name="Moneda_Well Timing" xfId="335"/>
    <cellStyle name="Monétaire [0]_      " xfId="336"/>
    <cellStyle name="Monétaire_      " xfId="337"/>
    <cellStyle name="Mon彋aire [0]_AR1194" xfId="338"/>
    <cellStyle name="Mon彋aire_AR1194" xfId="339"/>
    <cellStyle name="Mon騁aire [0]_AR1194" xfId="340"/>
    <cellStyle name="Mon騁aire_AR1194" xfId="341"/>
    <cellStyle name="n" xfId="342"/>
    <cellStyle name="n 2" xfId="343"/>
    <cellStyle name="n1" xfId="344"/>
    <cellStyle name="Neutral" xfId="345" builtinId="28" customBuiltin="1"/>
    <cellStyle name="Neutral 2" xfId="346"/>
    <cellStyle name="New Times Roman" xfId="347"/>
    <cellStyle name="Nhấn1" xfId="348"/>
    <cellStyle name="Nhấn2" xfId="349"/>
    <cellStyle name="Nhấn3" xfId="350"/>
    <cellStyle name="Nhấn4" xfId="351"/>
    <cellStyle name="Nhấn5" xfId="352"/>
    <cellStyle name="Nhấn6" xfId="353"/>
    <cellStyle name="no dec" xfId="354"/>
    <cellStyle name="Non" xfId="355"/>
    <cellStyle name="Normal" xfId="0" builtinId="0"/>
    <cellStyle name="Normal - ??1" xfId="356"/>
    <cellStyle name="Normal - Style1" xfId="357"/>
    <cellStyle name="Normal - 유형1" xfId="358"/>
    <cellStyle name="Normal 2" xfId="359"/>
    <cellStyle name="Normal 2 2" xfId="360"/>
    <cellStyle name="Normal 2 3" xfId="361"/>
    <cellStyle name="Normal 2 4" xfId="362"/>
    <cellStyle name="Normal 2 5" xfId="363"/>
    <cellStyle name="Normal 2 6" xfId="364"/>
    <cellStyle name="Normal 2 7" xfId="365"/>
    <cellStyle name="Normal 2_Bao cao tinh hinh mang Mobile_Thang_05_2009" xfId="366"/>
    <cellStyle name="Normal 3" xfId="367"/>
    <cellStyle name="Normal 3 2" xfId="368"/>
    <cellStyle name="Normal 3_010309" xfId="369"/>
    <cellStyle name="Normal 4" xfId="370"/>
    <cellStyle name="Normal 5" xfId="371"/>
    <cellStyle name="Normal 6" xfId="516"/>
    <cellStyle name="Normal_Copy of TH nhu cau nhan su tai Tinh 21 04 2008 (chuan duyet)" xfId="372"/>
    <cellStyle name="Normal_Mẫu_BBNT_CSHT_trạm_BTS (sua)" xfId="373"/>
    <cellStyle name="Normal1" xfId="374"/>
    <cellStyle name="Note" xfId="375" builtinId="10" customBuiltin="1"/>
    <cellStyle name="Note 2" xfId="376"/>
    <cellStyle name="Ô Được nối kết" xfId="377"/>
    <cellStyle name="Œ…‹æØ‚è [0.00]_ÆÂ¹²" xfId="378"/>
    <cellStyle name="Œ…‹æØ‚è_laroux" xfId="379"/>
    <cellStyle name="oft Excel]_x000d__x000a_Comment=open=/f ‚ðw’è‚·‚é‚ÆAƒ†[ƒU[’è‹`ŠÖ”‚ðŠÖ”“\‚è•t‚¯‚Ìˆê——‚É“o˜^‚·‚é‚±‚Æ‚ª‚Å‚«‚Ü‚·B_x000d__x000a_Maximized" xfId="380"/>
    <cellStyle name="oft Excel]_x000d__x000a_Comment=open=/f ‚ðŽw’è‚·‚é‚ÆAƒ†[ƒU[’è‹`ŠÖ”‚ðŠÖ”“\‚è•t‚¯‚Ìˆê——‚É“o˜^‚·‚é‚±‚Æ‚ª‚Å‚«‚Ü‚·B_x000d__x000a_Maximized" xfId="381"/>
    <cellStyle name="omma [0]_Mktg Prog" xfId="382"/>
    <cellStyle name="ormal_Sheet1_1" xfId="383"/>
    <cellStyle name="Output" xfId="384" builtinId="21" customBuiltin="1"/>
    <cellStyle name="Output 2" xfId="385"/>
    <cellStyle name="P1D" xfId="386"/>
    <cellStyle name="per.style" xfId="387"/>
    <cellStyle name="Percent [0]" xfId="388"/>
    <cellStyle name="Percent [00]" xfId="389"/>
    <cellStyle name="Percent [2]" xfId="390"/>
    <cellStyle name="Percent [2] 2" xfId="391"/>
    <cellStyle name="PERCENTAGE" xfId="392"/>
    <cellStyle name="PrePop Currency (0)" xfId="393"/>
    <cellStyle name="PrePop Currency (2)" xfId="394"/>
    <cellStyle name="PrePop Units (0)" xfId="395"/>
    <cellStyle name="PrePop Units (1)" xfId="396"/>
    <cellStyle name="PrePop Units (2)" xfId="397"/>
    <cellStyle name="pricing" xfId="398"/>
    <cellStyle name="PSChar" xfId="399"/>
    <cellStyle name="PSHeading" xfId="400"/>
    <cellStyle name="Quantity" xfId="401"/>
    <cellStyle name="Quantity 2" xfId="402"/>
    <cellStyle name="Quantity_010309" xfId="403"/>
    <cellStyle name="regstoresfromspecstores" xfId="404"/>
    <cellStyle name="RevList" xfId="405"/>
    <cellStyle name="ri" xfId="406"/>
    <cellStyle name="ri 2" xfId="407"/>
    <cellStyle name="RowLevel_0" xfId="408"/>
    <cellStyle name="S—_x0008_" xfId="409"/>
    <cellStyle name="S1D" xfId="410"/>
    <cellStyle name="SHADEDSTORES" xfId="411"/>
    <cellStyle name="Sheet Title" xfId="412"/>
    <cellStyle name="so" xfId="413"/>
    <cellStyle name="SO%" xfId="414"/>
    <cellStyle name="so_Di doi ong quoc lo 26" xfId="415"/>
    <cellStyle name="specstores" xfId="416"/>
    <cellStyle name="Standard_Anpassen der Amortisation" xfId="417"/>
    <cellStyle name="STEP1" xfId="418"/>
    <cellStyle name="STEP2" xfId="419"/>
    <cellStyle name="STT" xfId="420"/>
    <cellStyle name="Style 1" xfId="421"/>
    <cellStyle name="Style 1 2" xfId="422"/>
    <cellStyle name="Style 1_010309" xfId="423"/>
    <cellStyle name="Style 2" xfId="424"/>
    <cellStyle name="Style 3" xfId="425"/>
    <cellStyle name="Style 4" xfId="426"/>
    <cellStyle name="Style 5" xfId="427"/>
    <cellStyle name="subhead" xfId="428"/>
    <cellStyle name="Subtotal" xfId="429"/>
    <cellStyle name="T" xfId="430"/>
    <cellStyle name="T_Book1" xfId="431"/>
    <cellStyle name="T_TK_HT" xfId="432"/>
    <cellStyle name="tde" xfId="433"/>
    <cellStyle name="Text Indent A" xfId="434"/>
    <cellStyle name="Text Indent B" xfId="435"/>
    <cellStyle name="Text Indent C" xfId="436"/>
    <cellStyle name="th" xfId="437"/>
    <cellStyle name="Thanh" xfId="438"/>
    <cellStyle name="þ_x001d_ð¤_x000c_¯þ_x0014__x000d_¨þU_x0001_À_x0004_ _x0015__x000f__x0001__x0001_" xfId="439"/>
    <cellStyle name="þ_x001d_ðK_x000c_Fý_x001b__x000d_9ýU_x0001_Ð_x0008_¦)_x0007__x0001__x0001_" xfId="440"/>
    <cellStyle name="Tiªu ®Ì" xfId="441"/>
    <cellStyle name="Tiêu đề" xfId="442"/>
    <cellStyle name="Tính toán" xfId="443"/>
    <cellStyle name="TiÓu môc" xfId="444"/>
    <cellStyle name="Title" xfId="445" builtinId="15" customBuiltin="1"/>
    <cellStyle name="Title 2" xfId="446"/>
    <cellStyle name="Tổng" xfId="447"/>
    <cellStyle name="Tốt" xfId="448"/>
    <cellStyle name="Total" xfId="449" builtinId="25" customBuiltin="1"/>
    <cellStyle name="Total 2" xfId="450"/>
    <cellStyle name="trang" xfId="451"/>
    <cellStyle name="Trung tính" xfId="452"/>
    <cellStyle name="Văn bản Cảnh báo" xfId="453"/>
    <cellStyle name="Văn bản Giải thích" xfId="454"/>
    <cellStyle name="viet" xfId="455"/>
    <cellStyle name="viet2" xfId="456"/>
    <cellStyle name="Vn Time 13" xfId="457"/>
    <cellStyle name="Vn Time 14" xfId="458"/>
    <cellStyle name="vnbo" xfId="459"/>
    <cellStyle name="vnhead1" xfId="460"/>
    <cellStyle name="vnhead2" xfId="461"/>
    <cellStyle name="vnhead3" xfId="462"/>
    <cellStyle name="vnhead4" xfId="463"/>
    <cellStyle name="VNITIMES" xfId="464"/>
    <cellStyle name="vntxt1" xfId="465"/>
    <cellStyle name="vntxt2" xfId="466"/>
    <cellStyle name="Währung [0]_Compiling Utility Macros" xfId="467"/>
    <cellStyle name="Währung_Compiling Utility Macros" xfId="468"/>
    <cellStyle name="Warning Text" xfId="469" builtinId="11" customBuiltin="1"/>
    <cellStyle name="Warning Text 2" xfId="470"/>
    <cellStyle name="Xấu" xfId="471"/>
    <cellStyle name="xuan" xfId="472"/>
    <cellStyle name="เครื่องหมายสกุลเงิน [0]_FTC_OFFER" xfId="473"/>
    <cellStyle name="เครื่องหมายสกุลเงิน_FTC_OFFER" xfId="474"/>
    <cellStyle name="ปกติ_FTC_OFFER" xfId="475"/>
    <cellStyle name=" [0.00]_ Att. 1- Cover" xfId="476"/>
    <cellStyle name="_ Att. 1- Cover" xfId="477"/>
    <cellStyle name="?_ Att. 1- Cover" xfId="478"/>
    <cellStyle name="똿뗦먛귟 [0.00]_PRODUCT DETAIL Q1" xfId="479"/>
    <cellStyle name="똿뗦먛귟_PRODUCT DETAIL Q1" xfId="480"/>
    <cellStyle name="믅됞 [0.00]_PRODUCT DETAIL Q1" xfId="481"/>
    <cellStyle name="믅됞_PRODUCT DETAIL Q1" xfId="482"/>
    <cellStyle name="백분율_95" xfId="483"/>
    <cellStyle name="뷭?_BOOKSHIP" xfId="484"/>
    <cellStyle name="콤마 [ - 유형1" xfId="485"/>
    <cellStyle name="콤마 [ - 유형2" xfId="486"/>
    <cellStyle name="콤마 [ - 유형3" xfId="487"/>
    <cellStyle name="콤마 [ - 유형4" xfId="488"/>
    <cellStyle name="콤마 [ - 유형5" xfId="489"/>
    <cellStyle name="콤마 [ - 유형6" xfId="490"/>
    <cellStyle name="콤마 [ - 유형7" xfId="491"/>
    <cellStyle name="콤마 [ - 유형8" xfId="492"/>
    <cellStyle name="콤마 [0]_ 비목별 월별기술 " xfId="493"/>
    <cellStyle name="콤마_ 비목별 월별기술 " xfId="494"/>
    <cellStyle name="통화 [0]_1202" xfId="495"/>
    <cellStyle name="통화_1202" xfId="496"/>
    <cellStyle name="표준_(정보부문)월별인원계획" xfId="497"/>
    <cellStyle name="一般_00Q3902REV.1" xfId="498"/>
    <cellStyle name="不要処理" xfId="499"/>
    <cellStyle name="千分位[0]_00Q3902REV.1" xfId="500"/>
    <cellStyle name="千分位_00Q3902REV.1" xfId="501"/>
    <cellStyle name="帳票" xfId="502"/>
    <cellStyle name="常规_sheet" xfId="503"/>
    <cellStyle name="桁?切? [0.00]_pldt" xfId="504"/>
    <cellStyle name="桁?切?_pldt" xfId="505"/>
    <cellStyle name="桁区切り [0.00]_185W TW 外注部品国産化LIST(BG)" xfId="506"/>
    <cellStyle name="桁区切り_185W TW 外注部品国産化LIST(BG)" xfId="507"/>
    <cellStyle name="標?_外?Ａ最終" xfId="508"/>
    <cellStyle name="標準_176w11h-4" xfId="509"/>
    <cellStyle name="標準8" xfId="510"/>
    <cellStyle name="貨幣 [0]_00Q3902REV.1" xfId="511"/>
    <cellStyle name="貨幣[0]_06生管" xfId="512"/>
    <cellStyle name="貨幣_00Q3902REV.1" xfId="513"/>
    <cellStyle name="通貨 [0.00]_185W TW 外注部品国産化LIST(BG)" xfId="514"/>
    <cellStyle name="通貨_185W TW 外注部品国産化LIST(BG)" xfId="51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0</xdr:colOff>
          <xdr:row>4</xdr:row>
          <xdr:rowOff>0</xdr:rowOff>
        </xdr:from>
        <xdr:to>
          <xdr:col>7</xdr:col>
          <xdr:colOff>428625</xdr:colOff>
          <xdr:row>4</xdr:row>
          <xdr:rowOff>190500</xdr:rowOff>
        </xdr:to>
        <xdr:sp macro="" textlink="">
          <xdr:nvSpPr>
            <xdr:cNvPr id="19459" name="Button 3" hidden="1">
              <a:extLst>
                <a:ext uri="{63B3BB69-23CF-44E3-9099-C40C66FF867C}">
                  <a14:compatExt spid="_x0000_s1945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vi-VN" sz="1000" b="1" i="0" u="none" strike="noStrike" baseline="0">
                  <a:solidFill>
                    <a:srgbClr val="800000"/>
                  </a:solidFill>
                  <a:latin typeface="Arial"/>
                  <a:cs typeface="Arial"/>
                </a:rPr>
                <a:t>Bấm để In (Ctrl+l)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uyen-476mo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HBT-1"/>
      <sheetName val="HBT-2"/>
      <sheetName val="DTH-1"/>
      <sheetName val="DTH-2"/>
      <sheetName val="LTTo-1"/>
      <sheetName val="PLEIKU RO"/>
      <sheetName val="NT"/>
      <sheetName val="HTK"/>
      <sheetName val="PDP-1"/>
      <sheetName val="phu_kien"/>
      <sheetName val="DZ_hathe"/>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f0000000"/>
      <sheetName val="g0000000"/>
      <sheetName val="h0000000"/>
      <sheetName val="i0000000"/>
      <sheetName val="j0000000"/>
      <sheetName val="k0000000"/>
      <sheetName val="l0000000"/>
      <sheetName val="m0000000"/>
      <sheetName val="n0000000"/>
      <sheetName val="o0000000"/>
      <sheetName val="p0000000"/>
      <sheetName val="q0000000"/>
      <sheetName val="r0000000"/>
      <sheetName val="s0000000"/>
      <sheetName val="t0000000"/>
      <sheetName val="u0000000"/>
      <sheetName val="v0000000"/>
      <sheetName val="w0000000"/>
      <sheetName val="x0000000"/>
      <sheetName val="y0000000"/>
      <sheetName val="z0000000"/>
      <sheetName val="01000000"/>
      <sheetName val="11000000"/>
      <sheetName val="21000000"/>
      <sheetName val="31000000"/>
      <sheetName val="41000000"/>
      <sheetName val="51000000"/>
      <sheetName val="XL4Poppy"/>
      <sheetName val="Ttin"/>
      <sheetName val="DanhMuc"/>
      <sheetName val="danh sach cell loi card"/>
      <sheetName val="danh sach cell loi TS"/>
      <sheetName val="Sheet2"/>
      <sheetName val="Sheet3"/>
      <sheetName val="Le Minh Duc t5"/>
      <sheetName val="Bui Van Manh t5"/>
      <sheetName val="Nguyen Huu Thinh t 4"/>
      <sheetName val="Nguyen Dang Dung t5-t6"/>
      <sheetName val="Nguyen Van Tho t5"/>
      <sheetName val="Nguyen Duc Ngoc t6"/>
      <sheetName val="Duong Thanh Ba t6"/>
      <sheetName val="Ngo quy dang t6"/>
      <sheetName val="Ho sy doan"/>
      <sheetName val="dinh thi trang nhung t7"/>
      <sheetName val="p thi hang t1"/>
      <sheetName val="dang thi hoa xx t1,l2"/>
      <sheetName val="dang thi hoa xx t1,l1"/>
      <sheetName val="ngo quy dang t1"/>
      <sheetName val="nguyen duc ngoc t1"/>
      <sheetName val="nguyen bien cuong t1 "/>
      <sheetName val="hoang van quy t1"/>
      <sheetName val="dang thi hoa t5"/>
      <sheetName val="LMin Đức (2)"/>
      <sheetName val="Đ H Lam, thanh hoá t7"/>
      <sheetName val="V M Hùng, thanh hoá,t7"/>
      <sheetName val="Ng Hữu Thịnh nge an t7"/>
      <sheetName val="Nguyễn Văn Tố (2)"/>
      <sheetName val="Nguyễn Việt Chiến T4-T5"/>
      <sheetName val="Nguyễn Văn Tố T4-T5 l2"/>
      <sheetName val="Nguyễn Văn Tố T4-T5 l1"/>
      <sheetName val="LMin Đức, NG Q TAN, T7"/>
      <sheetName val="Đinh Thị Trang Nhung t7"/>
      <sheetName val="Pham Thi Hang t3"/>
      <sheetName val="Pham Thi Hang t4"/>
      <sheetName val="dang hong lam t5"/>
      <sheetName val="DANG THI HOA DIEN THOAI T7"/>
      <sheetName val="Nguyen Van Tho t2"/>
      <sheetName val="DINH THI TRANG NHUNG T3"/>
      <sheetName val="ĐO NHU BINH, CMCT,T4"/>
      <sheetName val="DINH THI TRANG NHUNG T6"/>
      <sheetName val="dang thi hoa t6"/>
      <sheetName val="dang thi hoa t7"/>
      <sheetName val="pham thi hang t7"/>
      <sheetName val="DANG TH HOA T5"/>
      <sheetName val="Nguyễn Quang Tân.Yên Bái t6"/>
      <sheetName val="Nguyễn Hữu Thịnh. Yên Bái t6"/>
      <sheetName val="Hồ sĩ đoàn Strang tt3-t5 l2"/>
      <sheetName val="Hồ sĩ đoàn Strang tt3-t5 l1"/>
      <sheetName val="Ng Đức Viet, sóc trăng t3-t5,L2"/>
      <sheetName val="Ng ĐứcViet, sóc trăng t3-t5, L1"/>
      <sheetName val="Ng Đức Việt  (4)"/>
      <sheetName val="Ng Đức Việt t3"/>
      <sheetName val="HO SY DOAN T6 "/>
      <sheetName val="Nguyễn Đức Ngọc Binh Duong T4 "/>
      <sheetName val="dang thi hoa"/>
      <sheetName val="DINH THI TRANG NHUNG T4"/>
      <sheetName val="Đặnh Hồng Lam T2"/>
      <sheetName val="Đào Mạnh Duy, da nang kh hoa t5"/>
      <sheetName val="D THI HOA t4"/>
      <sheetName val="LMinh Đức, phu tho t3"/>
      <sheetName val="LMinh Đức"/>
      <sheetName val="Hoàng Văn Quý t3"/>
      <sheetName val="DANG THI HOA,thai nguyen t3"/>
      <sheetName val="Nguyễn Đức Việt (4)"/>
      <sheetName val="ng duc viet, Thoa, t4"/>
      <sheetName val="ng duc viet, thoa t2"/>
      <sheetName val="tran duc anh"/>
      <sheetName val="p thi hang t5"/>
      <sheetName val="mai van thu, dnangt3"/>
      <sheetName val="Ng Tú Anh, Đ nẵng"/>
      <sheetName val="Ng Tú Anh, ĐNẵng"/>
      <sheetName val="ng duc viet, dnang t1"/>
      <sheetName val="Đ thi HOA, d nang t1"/>
      <sheetName val="Pha Thi hang t2"/>
      <sheetName val="Pham T hang t1"/>
      <sheetName val="Pham thi hang t1"/>
      <sheetName val="Dương Thành Ba,d nang t1"/>
      <sheetName val="phan van hung t1"/>
      <sheetName val="Nguyễn Đức Việt t1"/>
      <sheetName val="D T hoa t1"/>
      <sheetName val="D T T nhung t1"/>
      <sheetName val="Trần quang ninh"/>
      <sheetName val="lê Minh Đức, Phú Thọ t1"/>
      <sheetName val="VQKhải Khanh hoa t1"/>
      <sheetName val="BVMạnh-KHoà t1"/>
      <sheetName val="nguyen bien cuong, khanh hoa t1"/>
      <sheetName val="~         "/>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K251"/>
  <sheetViews>
    <sheetView tabSelected="1" topLeftCell="B1" zoomScaleNormal="100" workbookViewId="0">
      <selection activeCell="H5" sqref="H5"/>
    </sheetView>
  </sheetViews>
  <sheetFormatPr defaultRowHeight="22.5" customHeight="1"/>
  <cols>
    <col min="3" max="3" width="9.28515625" bestFit="1" customWidth="1"/>
    <col min="4" max="4" width="10.28515625" customWidth="1"/>
    <col min="5" max="5" width="61.140625" customWidth="1"/>
    <col min="6" max="6" width="14.85546875" style="58" customWidth="1"/>
    <col min="7" max="7" width="15.85546875" bestFit="1" customWidth="1"/>
    <col min="8" max="8" width="6.5703125" customWidth="1"/>
    <col min="9" max="9" width="8.42578125" bestFit="1" customWidth="1"/>
    <col min="10" max="10" width="11.140625" bestFit="1" customWidth="1"/>
    <col min="11" max="11" width="15.5703125" bestFit="1" customWidth="1"/>
  </cols>
  <sheetData>
    <row r="1" spans="2:11" ht="22.5" customHeight="1" thickBot="1"/>
    <row r="2" spans="2:11" ht="22.5" customHeight="1" thickBot="1">
      <c r="G2" s="183" t="s">
        <v>119</v>
      </c>
      <c r="H2" s="184"/>
      <c r="I2" s="133" t="s">
        <v>122</v>
      </c>
      <c r="J2" s="139" t="s">
        <v>124</v>
      </c>
      <c r="K2" s="140" t="s">
        <v>123</v>
      </c>
    </row>
    <row r="3" spans="2:11" ht="22.5" customHeight="1">
      <c r="C3" s="125">
        <v>1</v>
      </c>
      <c r="D3" s="126" t="s">
        <v>125</v>
      </c>
      <c r="E3" s="125" t="s">
        <v>126</v>
      </c>
      <c r="F3" s="143">
        <v>41774</v>
      </c>
      <c r="G3" s="129" t="s">
        <v>120</v>
      </c>
      <c r="H3" s="128">
        <v>1</v>
      </c>
      <c r="I3" s="134" t="str">
        <f>VLOOKUP(H3,$C$3:$E$158,2)</f>
        <v>TTH105</v>
      </c>
      <c r="J3" s="137">
        <v>1</v>
      </c>
      <c r="K3" s="138" t="str">
        <f>VLOOKUP(J3,$C$3:$E$158,2)</f>
        <v>TTH105</v>
      </c>
    </row>
    <row r="4" spans="2:11" ht="22.5" customHeight="1" thickBot="1">
      <c r="B4" s="118"/>
      <c r="C4" s="125">
        <v>2</v>
      </c>
      <c r="D4" s="126" t="s">
        <v>127</v>
      </c>
      <c r="E4" s="125" t="s">
        <v>128</v>
      </c>
      <c r="F4" s="143">
        <v>41774</v>
      </c>
      <c r="G4" s="130" t="s">
        <v>121</v>
      </c>
      <c r="H4" s="131">
        <v>1</v>
      </c>
      <c r="I4" s="135" t="str">
        <f>VLOOKUP(H4,$C$3:$E$158,2)</f>
        <v>TTH105</v>
      </c>
      <c r="J4" s="136"/>
      <c r="K4" s="132"/>
    </row>
    <row r="5" spans="2:11" ht="22.5" customHeight="1">
      <c r="B5" s="118"/>
      <c r="C5" s="125">
        <v>3</v>
      </c>
      <c r="D5" s="126" t="s">
        <v>130</v>
      </c>
      <c r="E5" s="125" t="s">
        <v>131</v>
      </c>
      <c r="F5" s="144">
        <f>F3+1</f>
        <v>41775</v>
      </c>
    </row>
    <row r="6" spans="2:11" ht="22.5" customHeight="1">
      <c r="B6" s="118"/>
      <c r="C6" s="125">
        <v>4</v>
      </c>
      <c r="D6" s="126" t="s">
        <v>132</v>
      </c>
      <c r="E6" s="125" t="s">
        <v>133</v>
      </c>
      <c r="F6" s="144">
        <f>F4+1</f>
        <v>41775</v>
      </c>
    </row>
    <row r="7" spans="2:11" ht="22.5" customHeight="1">
      <c r="B7" s="118"/>
      <c r="C7" s="125">
        <v>5</v>
      </c>
      <c r="D7" s="126" t="s">
        <v>134</v>
      </c>
      <c r="E7" s="125" t="s">
        <v>135</v>
      </c>
      <c r="F7" s="144">
        <f t="shared" ref="F7:F43" si="0">F5+1</f>
        <v>41776</v>
      </c>
    </row>
    <row r="8" spans="2:11" ht="15.75">
      <c r="B8" s="118"/>
      <c r="C8" s="125">
        <v>6</v>
      </c>
      <c r="D8" s="126" t="s">
        <v>136</v>
      </c>
      <c r="E8" s="125" t="s">
        <v>137</v>
      </c>
      <c r="F8" s="144">
        <f t="shared" si="0"/>
        <v>41776</v>
      </c>
    </row>
    <row r="9" spans="2:11" ht="22.5" customHeight="1">
      <c r="B9" s="118"/>
      <c r="C9" s="125">
        <v>7</v>
      </c>
      <c r="D9" s="126" t="s">
        <v>138</v>
      </c>
      <c r="E9" s="125" t="s">
        <v>139</v>
      </c>
      <c r="F9" s="144">
        <f t="shared" si="0"/>
        <v>41777</v>
      </c>
    </row>
    <row r="10" spans="2:11" ht="22.5" customHeight="1">
      <c r="B10" s="118"/>
      <c r="C10" s="125">
        <v>8</v>
      </c>
      <c r="D10" s="126" t="s">
        <v>140</v>
      </c>
      <c r="E10" s="125" t="s">
        <v>141</v>
      </c>
      <c r="F10" s="144">
        <f t="shared" si="0"/>
        <v>41777</v>
      </c>
    </row>
    <row r="11" spans="2:11" ht="22.5" customHeight="1">
      <c r="B11" s="118"/>
      <c r="C11" s="125">
        <v>9</v>
      </c>
      <c r="D11" s="126" t="s">
        <v>142</v>
      </c>
      <c r="E11" s="125" t="s">
        <v>143</v>
      </c>
      <c r="F11" s="144">
        <f t="shared" si="0"/>
        <v>41778</v>
      </c>
    </row>
    <row r="12" spans="2:11" ht="22.5" customHeight="1">
      <c r="B12" s="118"/>
      <c r="C12" s="125">
        <v>10</v>
      </c>
      <c r="D12" s="126" t="s">
        <v>144</v>
      </c>
      <c r="E12" s="125" t="s">
        <v>145</v>
      </c>
      <c r="F12" s="144">
        <f t="shared" si="0"/>
        <v>41778</v>
      </c>
    </row>
    <row r="13" spans="2:11" ht="22.5" customHeight="1">
      <c r="B13" s="118"/>
      <c r="C13" s="125">
        <v>11</v>
      </c>
      <c r="D13" s="126" t="s">
        <v>146</v>
      </c>
      <c r="E13" s="125" t="s">
        <v>147</v>
      </c>
      <c r="F13" s="144">
        <f t="shared" si="0"/>
        <v>41779</v>
      </c>
    </row>
    <row r="14" spans="2:11" ht="22.5" customHeight="1">
      <c r="B14" s="118"/>
      <c r="C14" s="125">
        <v>12</v>
      </c>
      <c r="D14" s="126" t="s">
        <v>148</v>
      </c>
      <c r="E14" s="125" t="s">
        <v>149</v>
      </c>
      <c r="F14" s="144">
        <f t="shared" si="0"/>
        <v>41779</v>
      </c>
    </row>
    <row r="15" spans="2:11" ht="22.5" customHeight="1">
      <c r="B15" s="118"/>
      <c r="C15" s="125">
        <v>13</v>
      </c>
      <c r="D15" s="126" t="s">
        <v>150</v>
      </c>
      <c r="E15" s="125" t="s">
        <v>151</v>
      </c>
      <c r="F15" s="144">
        <f t="shared" si="0"/>
        <v>41780</v>
      </c>
    </row>
    <row r="16" spans="2:11" ht="22.5" customHeight="1">
      <c r="B16" s="118"/>
      <c r="C16" s="125">
        <v>14</v>
      </c>
      <c r="D16" s="126" t="s">
        <v>152</v>
      </c>
      <c r="E16" s="125" t="s">
        <v>153</v>
      </c>
      <c r="F16" s="144">
        <f t="shared" si="0"/>
        <v>41780</v>
      </c>
    </row>
    <row r="17" spans="1:7" ht="22.5" customHeight="1">
      <c r="B17" s="118"/>
      <c r="C17" s="125">
        <v>15</v>
      </c>
      <c r="D17" s="126" t="s">
        <v>154</v>
      </c>
      <c r="E17" s="125" t="s">
        <v>155</v>
      </c>
      <c r="F17" s="144">
        <f t="shared" si="0"/>
        <v>41781</v>
      </c>
    </row>
    <row r="18" spans="1:7" ht="22.5" customHeight="1">
      <c r="B18" s="118"/>
      <c r="C18" s="125">
        <v>16</v>
      </c>
      <c r="D18" s="126" t="s">
        <v>156</v>
      </c>
      <c r="E18" s="125" t="s">
        <v>157</v>
      </c>
      <c r="F18" s="144">
        <f t="shared" si="0"/>
        <v>41781</v>
      </c>
    </row>
    <row r="19" spans="1:7" ht="22.5" customHeight="1">
      <c r="B19" s="118"/>
      <c r="C19" s="125">
        <v>17</v>
      </c>
      <c r="D19" s="126" t="s">
        <v>159</v>
      </c>
      <c r="E19" s="125" t="s">
        <v>160</v>
      </c>
      <c r="F19" s="144">
        <f t="shared" si="0"/>
        <v>41782</v>
      </c>
    </row>
    <row r="20" spans="1:7" ht="22.5" customHeight="1">
      <c r="B20" s="118"/>
      <c r="C20" s="125">
        <v>18</v>
      </c>
      <c r="D20" s="126" t="s">
        <v>161</v>
      </c>
      <c r="E20" s="125" t="s">
        <v>162</v>
      </c>
      <c r="F20" s="144">
        <f t="shared" si="0"/>
        <v>41782</v>
      </c>
    </row>
    <row r="21" spans="1:7" ht="22.5" customHeight="1">
      <c r="B21" s="118"/>
      <c r="C21" s="125">
        <v>19</v>
      </c>
      <c r="D21" s="126" t="s">
        <v>163</v>
      </c>
      <c r="E21" s="125" t="s">
        <v>164</v>
      </c>
      <c r="F21" s="144">
        <f t="shared" si="0"/>
        <v>41783</v>
      </c>
    </row>
    <row r="22" spans="1:7" ht="15.75">
      <c r="A22" s="123"/>
      <c r="B22" s="118"/>
      <c r="C22" s="125">
        <v>20</v>
      </c>
      <c r="D22" s="126" t="s">
        <v>166</v>
      </c>
      <c r="E22" s="125" t="s">
        <v>167</v>
      </c>
      <c r="F22" s="144">
        <f t="shared" si="0"/>
        <v>41783</v>
      </c>
      <c r="G22" s="123"/>
    </row>
    <row r="23" spans="1:7" ht="26.25" customHeight="1">
      <c r="A23" s="123"/>
      <c r="B23" s="122"/>
      <c r="C23" s="125">
        <v>21</v>
      </c>
      <c r="D23" s="126" t="s">
        <v>168</v>
      </c>
      <c r="E23" s="125" t="s">
        <v>169</v>
      </c>
      <c r="F23" s="144">
        <f t="shared" si="0"/>
        <v>41784</v>
      </c>
      <c r="G23" s="123"/>
    </row>
    <row r="24" spans="1:7" ht="22.5" customHeight="1">
      <c r="A24" s="123"/>
      <c r="B24" s="122"/>
      <c r="C24" s="125">
        <v>22</v>
      </c>
      <c r="D24" s="126" t="s">
        <v>56</v>
      </c>
      <c r="E24" s="125" t="s">
        <v>57</v>
      </c>
      <c r="F24" s="144">
        <f t="shared" si="0"/>
        <v>41784</v>
      </c>
      <c r="G24" s="123"/>
    </row>
    <row r="25" spans="1:7" ht="22.5" customHeight="1">
      <c r="A25" s="123"/>
      <c r="B25" s="122"/>
      <c r="C25" s="125">
        <v>23</v>
      </c>
      <c r="D25" s="126" t="s">
        <v>170</v>
      </c>
      <c r="E25" s="125" t="s">
        <v>171</v>
      </c>
      <c r="F25" s="144">
        <f t="shared" si="0"/>
        <v>41785</v>
      </c>
      <c r="G25" s="123"/>
    </row>
    <row r="26" spans="1:7" ht="22.5" customHeight="1">
      <c r="A26" s="123"/>
      <c r="B26" s="122"/>
      <c r="C26" s="125">
        <v>24</v>
      </c>
      <c r="D26" s="126" t="s">
        <v>173</v>
      </c>
      <c r="E26" s="125" t="s">
        <v>174</v>
      </c>
      <c r="F26" s="144">
        <f t="shared" si="0"/>
        <v>41785</v>
      </c>
      <c r="G26" s="123"/>
    </row>
    <row r="27" spans="1:7" ht="22.5" customHeight="1">
      <c r="A27" s="123"/>
      <c r="B27" s="122"/>
      <c r="C27" s="125">
        <v>25</v>
      </c>
      <c r="D27" s="126" t="s">
        <v>176</v>
      </c>
      <c r="E27" s="125" t="s">
        <v>177</v>
      </c>
      <c r="F27" s="144">
        <f t="shared" si="0"/>
        <v>41786</v>
      </c>
      <c r="G27" s="123"/>
    </row>
    <row r="28" spans="1:7" ht="22.5" customHeight="1">
      <c r="A28" s="123"/>
      <c r="B28" s="122"/>
      <c r="C28" s="125">
        <v>26</v>
      </c>
      <c r="D28" s="126" t="s">
        <v>178</v>
      </c>
      <c r="E28" s="125" t="s">
        <v>179</v>
      </c>
      <c r="F28" s="144">
        <f t="shared" si="0"/>
        <v>41786</v>
      </c>
      <c r="G28" s="123"/>
    </row>
    <row r="29" spans="1:7" ht="22.5" customHeight="1">
      <c r="A29" s="123"/>
      <c r="B29" s="122"/>
      <c r="C29" s="125">
        <v>27</v>
      </c>
      <c r="D29" s="126" t="s">
        <v>180</v>
      </c>
      <c r="E29" s="125" t="s">
        <v>181</v>
      </c>
      <c r="F29" s="144">
        <f t="shared" si="0"/>
        <v>41787</v>
      </c>
      <c r="G29" s="123"/>
    </row>
    <row r="30" spans="1:7" ht="22.5" customHeight="1">
      <c r="A30" s="123"/>
      <c r="B30" s="122"/>
      <c r="C30" s="125">
        <v>28</v>
      </c>
      <c r="D30" s="126" t="s">
        <v>183</v>
      </c>
      <c r="E30" s="125" t="s">
        <v>184</v>
      </c>
      <c r="F30" s="144">
        <f t="shared" si="0"/>
        <v>41787</v>
      </c>
      <c r="G30" s="123"/>
    </row>
    <row r="31" spans="1:7" ht="22.5" customHeight="1">
      <c r="A31" s="123"/>
      <c r="B31" s="122"/>
      <c r="C31" s="125">
        <v>29</v>
      </c>
      <c r="D31" s="126" t="s">
        <v>185</v>
      </c>
      <c r="E31" s="125" t="s">
        <v>186</v>
      </c>
      <c r="F31" s="144">
        <f t="shared" si="0"/>
        <v>41788</v>
      </c>
      <c r="G31" s="123"/>
    </row>
    <row r="32" spans="1:7" ht="22.5" customHeight="1">
      <c r="A32" s="123"/>
      <c r="B32" s="122"/>
      <c r="C32" s="125">
        <v>30</v>
      </c>
      <c r="D32" s="126" t="s">
        <v>187</v>
      </c>
      <c r="E32" s="125" t="s">
        <v>188</v>
      </c>
      <c r="F32" s="144">
        <f t="shared" si="0"/>
        <v>41788</v>
      </c>
      <c r="G32" s="123"/>
    </row>
    <row r="33" spans="1:7" ht="22.5" customHeight="1">
      <c r="A33" s="123"/>
      <c r="B33" s="122"/>
      <c r="C33" s="125">
        <v>31</v>
      </c>
      <c r="D33" s="126" t="s">
        <v>189</v>
      </c>
      <c r="E33" s="125" t="s">
        <v>190</v>
      </c>
      <c r="F33" s="144">
        <f t="shared" si="0"/>
        <v>41789</v>
      </c>
      <c r="G33" s="123"/>
    </row>
    <row r="34" spans="1:7" ht="22.5" customHeight="1">
      <c r="A34" s="123"/>
      <c r="B34" s="122"/>
      <c r="C34" s="125">
        <v>32</v>
      </c>
      <c r="D34" s="126" t="s">
        <v>191</v>
      </c>
      <c r="E34" s="125" t="s">
        <v>192</v>
      </c>
      <c r="F34" s="144">
        <f t="shared" si="0"/>
        <v>41789</v>
      </c>
      <c r="G34" s="123"/>
    </row>
    <row r="35" spans="1:7" ht="22.5" customHeight="1">
      <c r="A35" s="123"/>
      <c r="B35" s="122"/>
      <c r="C35" s="125">
        <v>33</v>
      </c>
      <c r="D35" s="126" t="s">
        <v>194</v>
      </c>
      <c r="E35" s="125" t="s">
        <v>195</v>
      </c>
      <c r="F35" s="144">
        <f t="shared" si="0"/>
        <v>41790</v>
      </c>
      <c r="G35" s="123"/>
    </row>
    <row r="36" spans="1:7" ht="22.5" customHeight="1">
      <c r="A36" s="123"/>
      <c r="B36" s="122"/>
      <c r="C36" s="125">
        <v>34</v>
      </c>
      <c r="D36" s="126" t="s">
        <v>198</v>
      </c>
      <c r="E36" s="125" t="s">
        <v>199</v>
      </c>
      <c r="F36" s="144">
        <f t="shared" si="0"/>
        <v>41790</v>
      </c>
      <c r="G36" s="123"/>
    </row>
    <row r="37" spans="1:7" ht="22.5" customHeight="1">
      <c r="A37" s="123"/>
      <c r="B37" s="122"/>
      <c r="C37" s="125">
        <v>35</v>
      </c>
      <c r="D37" s="126" t="s">
        <v>203</v>
      </c>
      <c r="E37" s="125" t="s">
        <v>204</v>
      </c>
      <c r="F37" s="144">
        <f t="shared" si="0"/>
        <v>41791</v>
      </c>
      <c r="G37" s="123"/>
    </row>
    <row r="38" spans="1:7" ht="22.5" customHeight="1">
      <c r="A38" s="123"/>
      <c r="B38" s="122"/>
      <c r="C38" s="125">
        <v>36</v>
      </c>
      <c r="D38" s="126" t="s">
        <v>205</v>
      </c>
      <c r="E38" s="125" t="s">
        <v>206</v>
      </c>
      <c r="F38" s="144">
        <f t="shared" si="0"/>
        <v>41791</v>
      </c>
      <c r="G38" s="123"/>
    </row>
    <row r="39" spans="1:7" ht="22.5" customHeight="1">
      <c r="A39" s="123"/>
      <c r="B39" s="122"/>
      <c r="C39" s="125">
        <v>37</v>
      </c>
      <c r="D39" s="126" t="s">
        <v>207</v>
      </c>
      <c r="E39" s="125" t="s">
        <v>208</v>
      </c>
      <c r="F39" s="144">
        <f t="shared" si="0"/>
        <v>41792</v>
      </c>
      <c r="G39" s="123"/>
    </row>
    <row r="40" spans="1:7" ht="22.5" customHeight="1">
      <c r="A40" s="123"/>
      <c r="B40" s="122"/>
      <c r="C40" s="125">
        <v>38</v>
      </c>
      <c r="D40" s="126" t="s">
        <v>210</v>
      </c>
      <c r="E40" s="125" t="s">
        <v>211</v>
      </c>
      <c r="F40" s="144">
        <f t="shared" si="0"/>
        <v>41792</v>
      </c>
      <c r="G40" s="123"/>
    </row>
    <row r="41" spans="1:7" ht="22.5" customHeight="1">
      <c r="A41" s="123"/>
      <c r="B41" s="122"/>
      <c r="C41" s="125">
        <v>39</v>
      </c>
      <c r="D41" s="126" t="s">
        <v>212</v>
      </c>
      <c r="E41" s="125" t="s">
        <v>213</v>
      </c>
      <c r="F41" s="144">
        <f t="shared" si="0"/>
        <v>41793</v>
      </c>
      <c r="G41" s="123"/>
    </row>
    <row r="42" spans="1:7" ht="22.5" customHeight="1">
      <c r="A42" s="123"/>
      <c r="B42" s="122"/>
      <c r="C42" s="125">
        <v>40</v>
      </c>
      <c r="D42" s="126" t="s">
        <v>216</v>
      </c>
      <c r="E42" s="125" t="s">
        <v>217</v>
      </c>
      <c r="F42" s="144">
        <f t="shared" si="0"/>
        <v>41793</v>
      </c>
      <c r="G42" s="123"/>
    </row>
    <row r="43" spans="1:7" ht="22.5" customHeight="1">
      <c r="A43" s="123"/>
      <c r="B43" s="122"/>
      <c r="C43" s="125">
        <v>41</v>
      </c>
      <c r="D43" s="126" t="s">
        <v>218</v>
      </c>
      <c r="E43" s="125" t="s">
        <v>219</v>
      </c>
      <c r="F43" s="144">
        <f t="shared" si="0"/>
        <v>41794</v>
      </c>
      <c r="G43" s="123"/>
    </row>
    <row r="44" spans="1:7" ht="22.5" customHeight="1">
      <c r="A44" s="123"/>
      <c r="B44" s="122"/>
      <c r="C44" s="125">
        <v>42</v>
      </c>
      <c r="D44" s="141" t="s">
        <v>129</v>
      </c>
      <c r="E44" s="125"/>
      <c r="F44" s="121"/>
      <c r="G44" s="123"/>
    </row>
    <row r="45" spans="1:7" ht="22.5" customHeight="1">
      <c r="A45" s="123"/>
      <c r="B45" s="122"/>
      <c r="C45" s="125">
        <v>43</v>
      </c>
      <c r="D45" s="142" t="s">
        <v>158</v>
      </c>
      <c r="E45" s="125"/>
      <c r="F45" s="121"/>
      <c r="G45" s="123"/>
    </row>
    <row r="46" spans="1:7" ht="22.5" customHeight="1">
      <c r="A46" s="123"/>
      <c r="B46" s="122"/>
      <c r="C46" s="125">
        <v>44</v>
      </c>
      <c r="D46" s="141" t="s">
        <v>165</v>
      </c>
      <c r="E46" s="125"/>
      <c r="F46" s="121"/>
      <c r="G46" s="123"/>
    </row>
    <row r="47" spans="1:7" ht="22.5" customHeight="1">
      <c r="A47" s="123"/>
      <c r="B47" s="122"/>
      <c r="C47" s="125">
        <v>45</v>
      </c>
      <c r="D47" s="141" t="s">
        <v>172</v>
      </c>
      <c r="E47" s="125"/>
      <c r="F47" s="121"/>
      <c r="G47" s="123"/>
    </row>
    <row r="48" spans="1:7" ht="22.5" customHeight="1">
      <c r="A48" s="123"/>
      <c r="B48" s="122"/>
      <c r="C48" s="125">
        <v>46</v>
      </c>
      <c r="D48" s="141" t="s">
        <v>175</v>
      </c>
      <c r="E48" s="125"/>
      <c r="F48" s="121"/>
      <c r="G48" s="123"/>
    </row>
    <row r="49" spans="1:7" ht="22.5" customHeight="1">
      <c r="A49" s="123"/>
      <c r="B49" s="122"/>
      <c r="C49" s="125">
        <v>47</v>
      </c>
      <c r="D49" s="141" t="s">
        <v>182</v>
      </c>
      <c r="E49" s="125"/>
      <c r="F49" s="121"/>
      <c r="G49" s="123"/>
    </row>
    <row r="50" spans="1:7" ht="22.5" customHeight="1">
      <c r="A50" s="123"/>
      <c r="B50" s="122"/>
      <c r="C50" s="125">
        <v>48</v>
      </c>
      <c r="D50" s="141" t="s">
        <v>193</v>
      </c>
      <c r="E50" s="125"/>
      <c r="F50" s="121"/>
      <c r="G50" s="123"/>
    </row>
    <row r="51" spans="1:7" ht="22.5" customHeight="1">
      <c r="A51" s="123"/>
      <c r="B51" s="122"/>
      <c r="C51" s="125">
        <v>49</v>
      </c>
      <c r="D51" s="141" t="s">
        <v>196</v>
      </c>
      <c r="E51" s="125"/>
      <c r="F51" s="121"/>
      <c r="G51" s="123"/>
    </row>
    <row r="52" spans="1:7" ht="22.5" customHeight="1">
      <c r="A52" s="123"/>
      <c r="B52" s="122"/>
      <c r="C52" s="125">
        <v>50</v>
      </c>
      <c r="D52" s="141" t="s">
        <v>197</v>
      </c>
      <c r="E52" s="125"/>
      <c r="F52" s="121"/>
      <c r="G52" s="123"/>
    </row>
    <row r="53" spans="1:7" ht="22.5" customHeight="1">
      <c r="A53" s="123"/>
      <c r="B53" s="122"/>
      <c r="C53" s="125">
        <v>51</v>
      </c>
      <c r="D53" s="141" t="s">
        <v>200</v>
      </c>
      <c r="E53" s="125"/>
      <c r="F53" s="121"/>
      <c r="G53" s="123"/>
    </row>
    <row r="54" spans="1:7" ht="22.5" customHeight="1">
      <c r="A54" s="123"/>
      <c r="B54" s="122"/>
      <c r="C54" s="125">
        <v>52</v>
      </c>
      <c r="D54" s="141" t="s">
        <v>201</v>
      </c>
      <c r="E54" s="125"/>
      <c r="F54" s="121"/>
      <c r="G54" s="123"/>
    </row>
    <row r="55" spans="1:7" ht="22.5" customHeight="1">
      <c r="A55" s="123"/>
      <c r="B55" s="122"/>
      <c r="C55" s="125">
        <v>53</v>
      </c>
      <c r="D55" s="141" t="s">
        <v>202</v>
      </c>
      <c r="E55" s="125"/>
      <c r="F55" s="121"/>
      <c r="G55" s="123"/>
    </row>
    <row r="56" spans="1:7" ht="22.5" customHeight="1">
      <c r="A56" s="123"/>
      <c r="B56" s="122"/>
      <c r="C56" s="125">
        <v>54</v>
      </c>
      <c r="D56" s="141" t="s">
        <v>209</v>
      </c>
      <c r="E56" s="125"/>
      <c r="F56" s="121"/>
      <c r="G56" s="123"/>
    </row>
    <row r="57" spans="1:7" ht="22.5" customHeight="1">
      <c r="A57" s="123"/>
      <c r="B57" s="122"/>
      <c r="C57" s="125">
        <v>55</v>
      </c>
      <c r="D57" s="141" t="s">
        <v>214</v>
      </c>
      <c r="E57" s="125"/>
      <c r="F57" s="121"/>
      <c r="G57" s="123"/>
    </row>
    <row r="58" spans="1:7" ht="22.5" customHeight="1">
      <c r="A58" s="123"/>
      <c r="B58" s="122"/>
      <c r="C58" s="125">
        <v>56</v>
      </c>
      <c r="D58" s="141" t="s">
        <v>215</v>
      </c>
      <c r="E58" s="125"/>
      <c r="F58" s="121"/>
      <c r="G58" s="123"/>
    </row>
    <row r="59" spans="1:7" ht="22.5" customHeight="1">
      <c r="A59" s="123"/>
      <c r="B59" s="122"/>
      <c r="C59" s="125">
        <v>57</v>
      </c>
      <c r="D59" s="126"/>
      <c r="E59" s="125"/>
      <c r="F59" s="121"/>
      <c r="G59" s="123"/>
    </row>
    <row r="60" spans="1:7" ht="22.5" customHeight="1">
      <c r="A60" s="123"/>
      <c r="B60" s="122"/>
      <c r="C60" s="125">
        <v>58</v>
      </c>
      <c r="D60" s="126"/>
      <c r="E60" s="125"/>
      <c r="F60" s="121"/>
      <c r="G60" s="123"/>
    </row>
    <row r="61" spans="1:7" ht="22.5" customHeight="1">
      <c r="A61" s="123"/>
      <c r="B61" s="122"/>
      <c r="C61" s="125">
        <v>59</v>
      </c>
      <c r="D61" s="126"/>
      <c r="E61" s="125"/>
      <c r="F61" s="121"/>
      <c r="G61" s="123"/>
    </row>
    <row r="62" spans="1:7" ht="22.5" customHeight="1">
      <c r="A62" s="123"/>
      <c r="B62" s="122"/>
      <c r="C62" s="125">
        <v>60</v>
      </c>
      <c r="D62" s="126"/>
      <c r="E62" s="125"/>
      <c r="F62" s="121"/>
      <c r="G62" s="123"/>
    </row>
    <row r="63" spans="1:7" ht="22.5" customHeight="1">
      <c r="A63" s="123"/>
      <c r="B63" s="122"/>
      <c r="C63" s="125">
        <v>61</v>
      </c>
      <c r="D63" s="126"/>
      <c r="E63" s="125"/>
      <c r="F63" s="121"/>
      <c r="G63" s="123"/>
    </row>
    <row r="64" spans="1:7" ht="22.5" customHeight="1">
      <c r="A64" s="123"/>
      <c r="B64" s="122"/>
      <c r="C64" s="125">
        <v>62</v>
      </c>
      <c r="D64" s="126"/>
      <c r="E64" s="125"/>
      <c r="F64" s="121"/>
      <c r="G64" s="123"/>
    </row>
    <row r="65" spans="1:7" ht="22.5" customHeight="1">
      <c r="A65" s="123"/>
      <c r="B65" s="122"/>
      <c r="C65" s="125">
        <v>63</v>
      </c>
      <c r="D65" s="119"/>
      <c r="E65" s="120"/>
      <c r="F65" s="121"/>
      <c r="G65" s="123"/>
    </row>
    <row r="66" spans="1:7" ht="22.5" customHeight="1">
      <c r="A66" s="123"/>
      <c r="B66" s="122"/>
      <c r="C66" s="125">
        <v>64</v>
      </c>
      <c r="D66" s="119"/>
      <c r="E66" s="120"/>
      <c r="F66" s="121"/>
      <c r="G66" s="123"/>
    </row>
    <row r="67" spans="1:7" ht="22.5" customHeight="1">
      <c r="A67" s="123"/>
      <c r="B67" s="122"/>
      <c r="C67" s="125">
        <v>65</v>
      </c>
      <c r="D67" s="119"/>
      <c r="E67" s="120"/>
      <c r="F67" s="121"/>
      <c r="G67" s="123"/>
    </row>
    <row r="68" spans="1:7" ht="22.5" customHeight="1">
      <c r="A68" s="123"/>
      <c r="B68" s="122"/>
      <c r="C68" s="125">
        <v>66</v>
      </c>
      <c r="D68" s="119"/>
      <c r="E68" s="120"/>
      <c r="F68" s="121"/>
      <c r="G68" s="123"/>
    </row>
    <row r="69" spans="1:7" ht="22.5" customHeight="1">
      <c r="A69" s="123"/>
      <c r="B69" s="122"/>
      <c r="C69" s="125">
        <v>67</v>
      </c>
      <c r="D69" s="119"/>
      <c r="E69" s="120"/>
      <c r="F69" s="121"/>
      <c r="G69" s="123"/>
    </row>
    <row r="70" spans="1:7" ht="22.5" customHeight="1">
      <c r="A70" s="123"/>
      <c r="B70" s="122"/>
      <c r="C70" s="125">
        <v>68</v>
      </c>
      <c r="D70" s="119"/>
      <c r="E70" s="120"/>
      <c r="F70" s="121"/>
      <c r="G70" s="123"/>
    </row>
    <row r="71" spans="1:7" ht="22.5" customHeight="1">
      <c r="A71" s="123"/>
      <c r="B71" s="122"/>
      <c r="C71" s="125">
        <v>69</v>
      </c>
      <c r="D71" s="119"/>
      <c r="E71" s="120"/>
      <c r="F71" s="121"/>
      <c r="G71" s="123"/>
    </row>
    <row r="72" spans="1:7" ht="22.5" customHeight="1">
      <c r="A72" s="123"/>
      <c r="B72" s="122"/>
      <c r="C72" s="125">
        <v>70</v>
      </c>
      <c r="D72" s="119"/>
      <c r="E72" s="120"/>
      <c r="F72" s="121"/>
      <c r="G72" s="123"/>
    </row>
    <row r="73" spans="1:7" ht="22.5" customHeight="1">
      <c r="A73" s="123"/>
      <c r="B73" s="122"/>
      <c r="C73" s="125">
        <v>71</v>
      </c>
      <c r="D73" s="119"/>
      <c r="E73" s="120"/>
      <c r="F73" s="121"/>
      <c r="G73" s="123"/>
    </row>
    <row r="74" spans="1:7" ht="22.5" customHeight="1">
      <c r="A74" s="123"/>
      <c r="B74" s="122"/>
      <c r="C74" s="125">
        <v>72</v>
      </c>
      <c r="D74" s="119"/>
      <c r="E74" s="120"/>
      <c r="F74" s="121"/>
      <c r="G74" s="123"/>
    </row>
    <row r="75" spans="1:7" ht="22.5" customHeight="1">
      <c r="A75" s="123"/>
      <c r="B75" s="122"/>
      <c r="C75" s="125">
        <v>73</v>
      </c>
      <c r="D75" s="119"/>
      <c r="E75" s="120"/>
      <c r="F75" s="121"/>
      <c r="G75" s="123"/>
    </row>
    <row r="76" spans="1:7" ht="22.5" customHeight="1">
      <c r="A76" s="123"/>
      <c r="B76" s="122"/>
      <c r="C76" s="125">
        <v>74</v>
      </c>
      <c r="D76" s="119"/>
      <c r="E76" s="120"/>
      <c r="F76" s="121"/>
      <c r="G76" s="123"/>
    </row>
    <row r="77" spans="1:7" ht="22.5" customHeight="1">
      <c r="A77" s="123"/>
      <c r="B77" s="122"/>
      <c r="C77" s="125">
        <v>75</v>
      </c>
      <c r="D77" s="119"/>
      <c r="E77" s="120"/>
      <c r="F77" s="121"/>
      <c r="G77" s="123"/>
    </row>
    <row r="78" spans="1:7" ht="22.5" customHeight="1">
      <c r="A78" s="123"/>
      <c r="B78" s="122"/>
      <c r="C78" s="125">
        <v>76</v>
      </c>
      <c r="D78" s="119"/>
      <c r="E78" s="120"/>
      <c r="F78" s="121"/>
      <c r="G78" s="123"/>
    </row>
    <row r="79" spans="1:7" ht="22.5" customHeight="1">
      <c r="A79" s="123"/>
      <c r="B79" s="122"/>
      <c r="C79" s="125">
        <v>77</v>
      </c>
      <c r="D79" s="119"/>
      <c r="E79" s="120"/>
      <c r="F79" s="121"/>
      <c r="G79" s="123"/>
    </row>
    <row r="80" spans="1:7" ht="22.5" customHeight="1">
      <c r="A80" s="123"/>
      <c r="B80" s="122"/>
      <c r="C80" s="125">
        <v>78</v>
      </c>
      <c r="D80" s="119"/>
      <c r="E80" s="120"/>
      <c r="F80" s="121"/>
      <c r="G80" s="123"/>
    </row>
    <row r="81" spans="1:7" ht="22.5" customHeight="1">
      <c r="A81" s="123"/>
      <c r="B81" s="122"/>
      <c r="C81" s="125">
        <v>79</v>
      </c>
      <c r="D81" s="119"/>
      <c r="E81" s="120"/>
      <c r="F81" s="121"/>
      <c r="G81" s="123"/>
    </row>
    <row r="82" spans="1:7" ht="22.5" customHeight="1">
      <c r="A82" s="123"/>
      <c r="B82" s="122"/>
      <c r="C82" s="125">
        <v>80</v>
      </c>
      <c r="D82" s="119"/>
      <c r="E82" s="120"/>
      <c r="F82" s="121"/>
      <c r="G82" s="123"/>
    </row>
    <row r="83" spans="1:7" ht="22.5" customHeight="1">
      <c r="A83" s="123"/>
      <c r="B83" s="122"/>
      <c r="C83" s="125">
        <v>81</v>
      </c>
      <c r="D83" s="119"/>
      <c r="E83" s="120"/>
      <c r="F83" s="121"/>
      <c r="G83" s="123"/>
    </row>
    <row r="84" spans="1:7" ht="22.5" customHeight="1">
      <c r="A84" s="123"/>
      <c r="B84" s="122"/>
      <c r="C84" s="125">
        <v>82</v>
      </c>
      <c r="D84" s="119"/>
      <c r="E84" s="120"/>
      <c r="F84" s="121"/>
      <c r="G84" s="123"/>
    </row>
    <row r="85" spans="1:7" ht="22.5" customHeight="1">
      <c r="A85" s="123"/>
      <c r="B85" s="122"/>
      <c r="C85" s="125">
        <v>83</v>
      </c>
      <c r="D85" s="119"/>
      <c r="E85" s="120"/>
      <c r="F85" s="121"/>
      <c r="G85" s="123"/>
    </row>
    <row r="86" spans="1:7" ht="22.5" customHeight="1">
      <c r="A86" s="123"/>
      <c r="B86" s="122"/>
      <c r="C86" s="125">
        <v>84</v>
      </c>
      <c r="D86" s="119"/>
      <c r="E86" s="120"/>
      <c r="F86" s="121"/>
      <c r="G86" s="123"/>
    </row>
    <row r="87" spans="1:7" ht="22.5" customHeight="1">
      <c r="A87" s="123"/>
      <c r="B87" s="122"/>
      <c r="C87" s="125">
        <v>85</v>
      </c>
      <c r="D87" s="119"/>
      <c r="E87" s="120"/>
      <c r="F87" s="121"/>
      <c r="G87" s="123"/>
    </row>
    <row r="88" spans="1:7" ht="22.5" customHeight="1">
      <c r="A88" s="123"/>
      <c r="B88" s="122"/>
      <c r="C88" s="125">
        <v>86</v>
      </c>
      <c r="D88" s="119"/>
      <c r="E88" s="120"/>
      <c r="F88" s="121"/>
      <c r="G88" s="123"/>
    </row>
    <row r="89" spans="1:7" ht="22.5" customHeight="1">
      <c r="A89" s="123"/>
      <c r="B89" s="122"/>
      <c r="C89" s="125">
        <v>87</v>
      </c>
      <c r="D89" s="119"/>
      <c r="E89" s="120"/>
      <c r="F89" s="121"/>
      <c r="G89" s="123"/>
    </row>
    <row r="90" spans="1:7" ht="22.5" customHeight="1">
      <c r="A90" s="123"/>
      <c r="B90" s="122"/>
      <c r="C90" s="125">
        <v>88</v>
      </c>
      <c r="D90" s="119"/>
      <c r="E90" s="120"/>
      <c r="F90" s="121"/>
      <c r="G90" s="123"/>
    </row>
    <row r="91" spans="1:7" ht="22.5" customHeight="1">
      <c r="A91" s="123"/>
      <c r="B91" s="122"/>
      <c r="C91" s="125">
        <v>89</v>
      </c>
      <c r="D91" s="119"/>
      <c r="E91" s="120"/>
      <c r="F91" s="121"/>
      <c r="G91" s="123"/>
    </row>
    <row r="92" spans="1:7" ht="22.5" customHeight="1">
      <c r="A92" s="123"/>
      <c r="B92" s="122"/>
      <c r="C92" s="125">
        <v>90</v>
      </c>
      <c r="D92" s="119"/>
      <c r="E92" s="120"/>
      <c r="F92" s="121"/>
      <c r="G92" s="123"/>
    </row>
    <row r="93" spans="1:7" ht="22.5" customHeight="1">
      <c r="A93" s="123"/>
      <c r="B93" s="122"/>
      <c r="C93" s="125">
        <v>91</v>
      </c>
      <c r="D93" s="119"/>
      <c r="E93" s="120"/>
      <c r="F93" s="121"/>
      <c r="G93" s="123"/>
    </row>
    <row r="94" spans="1:7" ht="22.5" customHeight="1">
      <c r="A94" s="123"/>
      <c r="B94" s="122"/>
      <c r="C94" s="125">
        <v>92</v>
      </c>
      <c r="D94" s="119"/>
      <c r="E94" s="120"/>
      <c r="F94" s="121"/>
      <c r="G94" s="123"/>
    </row>
    <row r="95" spans="1:7" ht="22.5" customHeight="1">
      <c r="A95" s="123"/>
      <c r="B95" s="122"/>
      <c r="C95" s="125">
        <v>93</v>
      </c>
      <c r="D95" s="119"/>
      <c r="E95" s="120"/>
      <c r="F95" s="121"/>
      <c r="G95" s="123"/>
    </row>
    <row r="96" spans="1:7" ht="22.5" customHeight="1">
      <c r="A96" s="123"/>
      <c r="B96" s="122"/>
      <c r="C96" s="125">
        <v>94</v>
      </c>
      <c r="D96" s="119"/>
      <c r="E96" s="120"/>
      <c r="F96" s="121"/>
      <c r="G96" s="123"/>
    </row>
    <row r="97" spans="1:7" ht="22.5" customHeight="1">
      <c r="A97" s="123"/>
      <c r="B97" s="122"/>
      <c r="C97" s="125">
        <v>95</v>
      </c>
      <c r="D97" s="119"/>
      <c r="E97" s="120"/>
      <c r="F97" s="121"/>
      <c r="G97" s="123"/>
    </row>
    <row r="98" spans="1:7" ht="22.5" customHeight="1">
      <c r="A98" s="123"/>
      <c r="B98" s="122"/>
      <c r="C98" s="125">
        <v>96</v>
      </c>
      <c r="D98" s="119"/>
      <c r="E98" s="120"/>
      <c r="F98" s="121"/>
      <c r="G98" s="123"/>
    </row>
    <row r="99" spans="1:7" ht="22.5" customHeight="1">
      <c r="A99" s="123"/>
      <c r="B99" s="122"/>
      <c r="C99" s="125">
        <v>97</v>
      </c>
      <c r="D99" s="119"/>
      <c r="E99" s="120"/>
      <c r="F99" s="121"/>
      <c r="G99" s="123"/>
    </row>
    <row r="100" spans="1:7" ht="22.5" customHeight="1">
      <c r="A100" s="123"/>
      <c r="B100" s="122"/>
      <c r="C100" s="125">
        <v>98</v>
      </c>
      <c r="D100" s="119"/>
      <c r="E100" s="120"/>
      <c r="F100" s="121"/>
      <c r="G100" s="123"/>
    </row>
    <row r="101" spans="1:7" ht="22.5" customHeight="1">
      <c r="A101" s="123"/>
      <c r="B101" s="122"/>
      <c r="C101" s="118"/>
      <c r="D101" s="119"/>
      <c r="E101" s="120"/>
      <c r="F101" s="121"/>
      <c r="G101" s="123"/>
    </row>
    <row r="102" spans="1:7" ht="22.5" customHeight="1">
      <c r="A102" s="123"/>
      <c r="B102" s="122"/>
      <c r="C102" s="118"/>
      <c r="D102" s="119"/>
      <c r="E102" s="120"/>
      <c r="F102" s="121"/>
      <c r="G102" s="123"/>
    </row>
    <row r="103" spans="1:7" ht="22.5" customHeight="1">
      <c r="A103" s="123"/>
      <c r="B103" s="122"/>
      <c r="C103" s="118"/>
      <c r="D103" s="119"/>
      <c r="E103" s="120"/>
      <c r="F103" s="121"/>
      <c r="G103" s="123"/>
    </row>
    <row r="104" spans="1:7" ht="22.5" customHeight="1">
      <c r="A104" s="123"/>
      <c r="B104" s="122"/>
      <c r="C104" s="118"/>
      <c r="D104" s="119"/>
      <c r="E104" s="120"/>
      <c r="F104" s="121"/>
      <c r="G104" s="123"/>
    </row>
    <row r="105" spans="1:7" ht="22.5" customHeight="1">
      <c r="A105" s="123"/>
      <c r="B105" s="122"/>
      <c r="C105" s="118"/>
      <c r="D105" s="119"/>
      <c r="E105" s="120"/>
      <c r="F105" s="121"/>
      <c r="G105" s="123"/>
    </row>
    <row r="106" spans="1:7" ht="22.5" customHeight="1">
      <c r="A106" s="123"/>
      <c r="B106" s="122"/>
      <c r="C106" s="118"/>
      <c r="D106" s="119"/>
      <c r="E106" s="120"/>
      <c r="F106" s="121"/>
      <c r="G106" s="123"/>
    </row>
    <row r="107" spans="1:7" ht="22.5" customHeight="1">
      <c r="A107" s="123"/>
      <c r="B107" s="122"/>
      <c r="C107" s="118"/>
      <c r="D107" s="119"/>
      <c r="E107" s="120"/>
      <c r="F107" s="121"/>
      <c r="G107" s="123"/>
    </row>
    <row r="108" spans="1:7" ht="22.5" customHeight="1">
      <c r="A108" s="123"/>
      <c r="B108" s="122"/>
      <c r="C108" s="118"/>
      <c r="D108" s="119"/>
      <c r="E108" s="120"/>
      <c r="F108" s="121"/>
      <c r="G108" s="123"/>
    </row>
    <row r="109" spans="1:7" ht="22.5" customHeight="1">
      <c r="A109" s="123"/>
      <c r="B109" s="122"/>
      <c r="C109" s="118"/>
      <c r="D109" s="119"/>
      <c r="E109" s="120"/>
      <c r="F109" s="121"/>
      <c r="G109" s="123"/>
    </row>
    <row r="110" spans="1:7" ht="22.5" customHeight="1">
      <c r="A110" s="123"/>
      <c r="B110" s="122"/>
      <c r="C110" s="118"/>
      <c r="D110" s="119"/>
      <c r="E110" s="120"/>
      <c r="F110" s="121"/>
      <c r="G110" s="123"/>
    </row>
    <row r="111" spans="1:7" ht="22.5" customHeight="1">
      <c r="A111" s="123"/>
      <c r="B111" s="122"/>
      <c r="C111" s="118"/>
      <c r="D111" s="119"/>
      <c r="E111" s="120"/>
      <c r="F111" s="121"/>
      <c r="G111" s="123"/>
    </row>
    <row r="112" spans="1:7" ht="22.5" customHeight="1">
      <c r="A112" s="123"/>
      <c r="B112" s="122"/>
      <c r="C112" s="118"/>
      <c r="D112" s="119"/>
      <c r="E112" s="120"/>
      <c r="F112" s="121"/>
      <c r="G112" s="123"/>
    </row>
    <row r="113" spans="1:7" ht="22.5" customHeight="1">
      <c r="A113" s="123"/>
      <c r="B113" s="122"/>
      <c r="C113" s="118"/>
      <c r="D113" s="119"/>
      <c r="E113" s="120"/>
      <c r="F113" s="121"/>
      <c r="G113" s="123"/>
    </row>
    <row r="114" spans="1:7" ht="22.5" customHeight="1">
      <c r="A114" s="123"/>
      <c r="B114" s="122"/>
      <c r="C114" s="118"/>
      <c r="D114" s="119"/>
      <c r="E114" s="120"/>
      <c r="F114" s="121"/>
      <c r="G114" s="123"/>
    </row>
    <row r="115" spans="1:7" ht="22.5" customHeight="1">
      <c r="A115" s="123"/>
      <c r="B115" s="122"/>
      <c r="C115" s="118"/>
      <c r="D115" s="119"/>
      <c r="E115" s="120"/>
      <c r="F115" s="121"/>
      <c r="G115" s="123"/>
    </row>
    <row r="116" spans="1:7" ht="22.5" customHeight="1">
      <c r="A116" s="123"/>
      <c r="B116" s="122"/>
      <c r="C116" s="118"/>
      <c r="D116" s="119"/>
      <c r="E116" s="120"/>
      <c r="F116" s="121"/>
      <c r="G116" s="123"/>
    </row>
    <row r="117" spans="1:7" ht="22.5" customHeight="1">
      <c r="A117" s="123"/>
      <c r="B117" s="122"/>
      <c r="C117" s="118"/>
      <c r="D117" s="119"/>
      <c r="E117" s="120"/>
      <c r="F117" s="121"/>
      <c r="G117" s="123"/>
    </row>
    <row r="118" spans="1:7" ht="22.5" customHeight="1">
      <c r="A118" s="123"/>
      <c r="B118" s="122"/>
      <c r="C118" s="118"/>
      <c r="D118" s="119"/>
      <c r="E118" s="120"/>
      <c r="F118" s="121"/>
      <c r="G118" s="123"/>
    </row>
    <row r="119" spans="1:7" ht="22.5" customHeight="1">
      <c r="A119" s="123"/>
      <c r="B119" s="122"/>
      <c r="C119" s="118"/>
      <c r="D119" s="119"/>
      <c r="E119" s="120"/>
      <c r="F119" s="121"/>
      <c r="G119" s="123"/>
    </row>
    <row r="120" spans="1:7" ht="22.5" customHeight="1">
      <c r="A120" s="123"/>
      <c r="B120" s="122"/>
      <c r="C120" s="118"/>
      <c r="D120" s="119"/>
      <c r="E120" s="120"/>
      <c r="F120" s="121"/>
      <c r="G120" s="123"/>
    </row>
    <row r="121" spans="1:7" ht="22.5" customHeight="1">
      <c r="A121" s="123"/>
      <c r="B121" s="122"/>
      <c r="C121" s="118"/>
      <c r="D121" s="119"/>
      <c r="E121" s="120"/>
      <c r="F121" s="121"/>
      <c r="G121" s="123"/>
    </row>
    <row r="122" spans="1:7" ht="22.5" customHeight="1">
      <c r="A122" s="123"/>
      <c r="B122" s="122"/>
      <c r="C122" s="118"/>
      <c r="D122" s="119"/>
      <c r="E122" s="120"/>
      <c r="F122" s="121"/>
      <c r="G122" s="123"/>
    </row>
    <row r="123" spans="1:7" ht="22.5" customHeight="1">
      <c r="A123" s="123"/>
      <c r="B123" s="122"/>
      <c r="C123" s="118"/>
      <c r="D123" s="119"/>
      <c r="E123" s="120"/>
      <c r="F123" s="121"/>
      <c r="G123" s="123"/>
    </row>
    <row r="124" spans="1:7" ht="22.5" customHeight="1">
      <c r="A124" s="123"/>
      <c r="B124" s="122"/>
      <c r="C124" s="118"/>
      <c r="D124" s="119"/>
      <c r="E124" s="120"/>
      <c r="F124" s="121"/>
      <c r="G124" s="123"/>
    </row>
    <row r="125" spans="1:7" ht="22.5" customHeight="1">
      <c r="A125" s="123"/>
      <c r="B125" s="122"/>
      <c r="C125" s="118"/>
      <c r="D125" s="119"/>
      <c r="E125" s="120"/>
      <c r="F125" s="121"/>
      <c r="G125" s="123"/>
    </row>
    <row r="126" spans="1:7" ht="22.5" customHeight="1">
      <c r="A126" s="123"/>
      <c r="B126" s="122"/>
      <c r="C126" s="118"/>
      <c r="D126" s="119"/>
      <c r="E126" s="120"/>
      <c r="F126" s="121"/>
      <c r="G126" s="123"/>
    </row>
    <row r="127" spans="1:7" ht="22.5" customHeight="1">
      <c r="A127" s="123"/>
      <c r="B127" s="122"/>
      <c r="C127" s="118"/>
      <c r="D127" s="119"/>
      <c r="E127" s="120"/>
      <c r="F127" s="121"/>
      <c r="G127" s="123"/>
    </row>
    <row r="128" spans="1:7" ht="22.5" customHeight="1">
      <c r="A128" s="123"/>
      <c r="B128" s="122"/>
      <c r="C128" s="118"/>
      <c r="D128" s="119"/>
      <c r="E128" s="120"/>
      <c r="F128" s="121"/>
      <c r="G128" s="123"/>
    </row>
    <row r="129" spans="1:7" ht="22.5" customHeight="1">
      <c r="A129" s="123"/>
      <c r="B129" s="122"/>
      <c r="C129" s="118"/>
      <c r="D129" s="119"/>
      <c r="E129" s="120"/>
      <c r="F129" s="121"/>
      <c r="G129" s="123"/>
    </row>
    <row r="130" spans="1:7" ht="22.5" customHeight="1">
      <c r="A130" s="123"/>
      <c r="B130" s="122"/>
      <c r="C130" s="118"/>
      <c r="D130" s="119"/>
      <c r="E130" s="120"/>
      <c r="F130" s="121"/>
      <c r="G130" s="123"/>
    </row>
    <row r="131" spans="1:7" ht="22.5" customHeight="1">
      <c r="A131" s="123"/>
      <c r="B131" s="122"/>
      <c r="C131" s="118"/>
      <c r="D131" s="119"/>
      <c r="E131" s="120"/>
      <c r="F131" s="121"/>
      <c r="G131" s="123"/>
    </row>
    <row r="132" spans="1:7" ht="22.5" customHeight="1">
      <c r="A132" s="123"/>
      <c r="B132" s="122"/>
      <c r="C132" s="118"/>
      <c r="D132" s="119"/>
      <c r="E132" s="120"/>
      <c r="F132" s="121"/>
      <c r="G132" s="123"/>
    </row>
    <row r="133" spans="1:7" ht="22.5" customHeight="1">
      <c r="A133" s="123"/>
      <c r="B133" s="122"/>
      <c r="C133" s="118"/>
      <c r="D133" s="119"/>
      <c r="E133" s="120"/>
      <c r="F133" s="121"/>
      <c r="G133" s="123"/>
    </row>
    <row r="134" spans="1:7" ht="22.5" customHeight="1">
      <c r="A134" s="123"/>
      <c r="B134" s="122"/>
      <c r="C134" s="118"/>
      <c r="D134" s="119"/>
      <c r="E134" s="120"/>
      <c r="F134" s="121"/>
      <c r="G134" s="123"/>
    </row>
    <row r="135" spans="1:7" ht="22.5" customHeight="1">
      <c r="A135" s="123"/>
      <c r="B135" s="122"/>
      <c r="C135" s="118"/>
      <c r="D135" s="119"/>
      <c r="E135" s="120"/>
      <c r="F135" s="121"/>
      <c r="G135" s="123"/>
    </row>
    <row r="136" spans="1:7" ht="22.5" customHeight="1">
      <c r="A136" s="123"/>
      <c r="B136" s="122"/>
      <c r="C136" s="118"/>
      <c r="D136" s="119"/>
      <c r="E136" s="120"/>
      <c r="F136" s="121"/>
      <c r="G136" s="123"/>
    </row>
    <row r="137" spans="1:7" ht="22.5" customHeight="1">
      <c r="A137" s="123"/>
      <c r="B137" s="122"/>
      <c r="C137" s="118"/>
      <c r="D137" s="119"/>
      <c r="E137" s="120"/>
      <c r="F137" s="121"/>
      <c r="G137" s="123"/>
    </row>
    <row r="138" spans="1:7" ht="22.5" customHeight="1">
      <c r="A138" s="123"/>
      <c r="B138" s="122"/>
      <c r="C138" s="118"/>
      <c r="D138" s="119"/>
      <c r="E138" s="120"/>
      <c r="F138" s="121"/>
      <c r="G138" s="123"/>
    </row>
    <row r="139" spans="1:7" ht="22.5" customHeight="1">
      <c r="A139" s="123"/>
      <c r="B139" s="122"/>
      <c r="C139" s="118"/>
      <c r="D139" s="119"/>
      <c r="E139" s="120"/>
      <c r="F139" s="121"/>
      <c r="G139" s="123"/>
    </row>
    <row r="140" spans="1:7" ht="22.5" customHeight="1">
      <c r="A140" s="123"/>
      <c r="B140" s="122"/>
      <c r="C140" s="118"/>
      <c r="D140" s="119"/>
      <c r="E140" s="120"/>
      <c r="F140" s="121"/>
      <c r="G140" s="123"/>
    </row>
    <row r="141" spans="1:7" ht="22.5" customHeight="1">
      <c r="A141" s="123"/>
      <c r="B141" s="122"/>
      <c r="C141" s="118"/>
      <c r="D141" s="119"/>
      <c r="E141" s="120"/>
      <c r="F141" s="121"/>
      <c r="G141" s="123"/>
    </row>
    <row r="142" spans="1:7" ht="22.5" customHeight="1">
      <c r="A142" s="123"/>
      <c r="B142" s="122"/>
      <c r="C142" s="118"/>
      <c r="D142" s="119"/>
      <c r="E142" s="120"/>
      <c r="F142" s="121"/>
      <c r="G142" s="123"/>
    </row>
    <row r="143" spans="1:7" ht="22.5" customHeight="1">
      <c r="A143" s="123"/>
      <c r="B143" s="122"/>
      <c r="C143" s="118"/>
      <c r="D143" s="119"/>
      <c r="E143" s="120"/>
      <c r="F143" s="121"/>
      <c r="G143" s="123"/>
    </row>
    <row r="144" spans="1:7" ht="22.5" customHeight="1">
      <c r="A144" s="123"/>
      <c r="B144" s="122"/>
      <c r="C144" s="118"/>
      <c r="D144" s="119"/>
      <c r="E144" s="120"/>
      <c r="F144" s="121"/>
      <c r="G144" s="123"/>
    </row>
    <row r="145" spans="1:7" ht="22.5" customHeight="1">
      <c r="A145" s="123"/>
      <c r="B145" s="122"/>
      <c r="C145" s="118"/>
      <c r="D145" s="119"/>
      <c r="E145" s="120"/>
      <c r="F145" s="121"/>
      <c r="G145" s="123"/>
    </row>
    <row r="146" spans="1:7" ht="22.5" customHeight="1">
      <c r="A146" s="123"/>
      <c r="B146" s="122"/>
      <c r="C146" s="118"/>
      <c r="D146" s="119"/>
      <c r="E146" s="120"/>
      <c r="F146" s="121"/>
      <c r="G146" s="123"/>
    </row>
    <row r="147" spans="1:7" ht="22.5" customHeight="1">
      <c r="A147" s="123"/>
      <c r="B147" s="122"/>
      <c r="C147" s="118"/>
      <c r="D147" s="119"/>
      <c r="E147" s="120"/>
      <c r="F147" s="121"/>
      <c r="G147" s="123"/>
    </row>
    <row r="148" spans="1:7" ht="22.5" customHeight="1">
      <c r="A148" s="123"/>
      <c r="B148" s="122"/>
      <c r="C148" s="118"/>
      <c r="D148" s="119"/>
      <c r="E148" s="120"/>
      <c r="F148" s="121"/>
      <c r="G148" s="123"/>
    </row>
    <row r="149" spans="1:7" ht="22.5" customHeight="1">
      <c r="A149" s="123"/>
      <c r="B149" s="122"/>
      <c r="C149" s="118"/>
      <c r="D149" s="119"/>
      <c r="E149" s="120"/>
      <c r="F149" s="121"/>
      <c r="G149" s="123"/>
    </row>
    <row r="150" spans="1:7" ht="22.5" customHeight="1">
      <c r="A150" s="123"/>
      <c r="B150" s="122"/>
      <c r="C150" s="118"/>
      <c r="D150" s="119"/>
      <c r="E150" s="120"/>
      <c r="F150" s="121"/>
      <c r="G150" s="123"/>
    </row>
    <row r="151" spans="1:7" ht="22.5" customHeight="1">
      <c r="A151" s="123"/>
      <c r="B151" s="122"/>
      <c r="C151" s="118"/>
      <c r="D151" s="119"/>
      <c r="E151" s="120"/>
      <c r="F151" s="121"/>
      <c r="G151" s="123"/>
    </row>
    <row r="152" spans="1:7" ht="22.5" customHeight="1">
      <c r="A152" s="123"/>
      <c r="B152" s="122"/>
      <c r="C152" s="118"/>
      <c r="D152" s="119"/>
      <c r="E152" s="120"/>
      <c r="F152" s="121"/>
      <c r="G152" s="123"/>
    </row>
    <row r="153" spans="1:7" ht="22.5" customHeight="1">
      <c r="A153" s="123"/>
      <c r="B153" s="122"/>
      <c r="C153" s="118"/>
      <c r="D153" s="119"/>
      <c r="E153" s="120"/>
      <c r="F153" s="121"/>
      <c r="G153" s="123"/>
    </row>
    <row r="154" spans="1:7" ht="22.5" customHeight="1">
      <c r="A154" s="123"/>
      <c r="B154" s="122"/>
      <c r="C154" s="118"/>
      <c r="D154" s="119"/>
      <c r="E154" s="120"/>
      <c r="F154" s="121"/>
      <c r="G154" s="123"/>
    </row>
    <row r="155" spans="1:7" ht="22.5" customHeight="1">
      <c r="A155" s="123"/>
      <c r="B155" s="122"/>
      <c r="C155" s="118"/>
      <c r="D155" s="119"/>
      <c r="E155" s="120"/>
      <c r="F155" s="121"/>
      <c r="G155" s="123"/>
    </row>
    <row r="156" spans="1:7" ht="22.5" customHeight="1">
      <c r="A156" s="123"/>
      <c r="B156" s="122"/>
      <c r="C156" s="118"/>
      <c r="D156" s="119"/>
      <c r="E156" s="120"/>
      <c r="F156" s="121"/>
      <c r="G156" s="123"/>
    </row>
    <row r="157" spans="1:7" ht="22.5" customHeight="1">
      <c r="A157" s="123"/>
      <c r="B157" s="122"/>
      <c r="C157" s="118"/>
      <c r="D157" s="119"/>
      <c r="E157" s="120"/>
      <c r="F157" s="121"/>
      <c r="G157" s="123"/>
    </row>
    <row r="158" spans="1:7" ht="22.5" customHeight="1">
      <c r="A158" s="123"/>
      <c r="B158" s="122"/>
      <c r="C158" s="118"/>
      <c r="D158" s="119"/>
      <c r="E158" s="120"/>
      <c r="F158" s="121"/>
      <c r="G158" s="123"/>
    </row>
    <row r="159" spans="1:7" ht="22.5" customHeight="1">
      <c r="A159" s="123"/>
      <c r="B159" s="122"/>
      <c r="C159" s="118"/>
      <c r="D159" s="119"/>
      <c r="E159" s="120"/>
      <c r="F159" s="121"/>
      <c r="G159" s="123"/>
    </row>
    <row r="160" spans="1:7" ht="22.5" customHeight="1">
      <c r="A160" s="123"/>
      <c r="B160" s="122"/>
      <c r="C160" s="118"/>
      <c r="D160" s="119"/>
      <c r="E160" s="120"/>
      <c r="F160" s="121"/>
      <c r="G160" s="123"/>
    </row>
    <row r="161" spans="1:7" ht="22.5" customHeight="1">
      <c r="A161" s="123"/>
      <c r="B161" s="122"/>
      <c r="C161" s="118"/>
      <c r="D161" s="119"/>
      <c r="E161" s="120"/>
      <c r="F161" s="121"/>
      <c r="G161" s="123"/>
    </row>
    <row r="162" spans="1:7" ht="22.5" customHeight="1">
      <c r="A162" s="123"/>
      <c r="B162" s="122"/>
      <c r="C162" s="118"/>
      <c r="D162" s="119"/>
      <c r="E162" s="120"/>
      <c r="F162" s="121"/>
      <c r="G162" s="123"/>
    </row>
    <row r="163" spans="1:7" ht="22.5" customHeight="1">
      <c r="A163" s="123"/>
      <c r="B163" s="122"/>
      <c r="C163" s="118"/>
      <c r="D163" s="119"/>
      <c r="E163" s="120"/>
      <c r="F163" s="121"/>
      <c r="G163" s="123"/>
    </row>
    <row r="164" spans="1:7" ht="22.5" customHeight="1">
      <c r="A164" s="123"/>
      <c r="B164" s="122"/>
      <c r="C164" s="118"/>
      <c r="D164" s="119"/>
      <c r="E164" s="120"/>
      <c r="F164" s="121"/>
      <c r="G164" s="123"/>
    </row>
    <row r="165" spans="1:7" ht="22.5" customHeight="1">
      <c r="A165" s="123"/>
      <c r="B165" s="122"/>
      <c r="C165" s="118"/>
      <c r="D165" s="119"/>
      <c r="E165" s="120"/>
      <c r="F165" s="121"/>
      <c r="G165" s="123"/>
    </row>
    <row r="166" spans="1:7" ht="22.5" customHeight="1">
      <c r="A166" s="123"/>
      <c r="B166" s="122"/>
      <c r="C166" s="118"/>
      <c r="D166" s="119"/>
      <c r="E166" s="120"/>
      <c r="F166" s="121"/>
      <c r="G166" s="123"/>
    </row>
    <row r="167" spans="1:7" ht="22.5" customHeight="1">
      <c r="A167" s="123"/>
      <c r="B167" s="122"/>
      <c r="C167" s="118"/>
      <c r="D167" s="119"/>
      <c r="E167" s="120"/>
      <c r="F167" s="121"/>
      <c r="G167" s="123"/>
    </row>
    <row r="168" spans="1:7" ht="22.5" customHeight="1">
      <c r="A168" s="123"/>
      <c r="B168" s="122"/>
      <c r="C168" s="118"/>
      <c r="D168" s="119"/>
      <c r="E168" s="120"/>
      <c r="F168" s="121"/>
      <c r="G168" s="123"/>
    </row>
    <row r="169" spans="1:7" ht="22.5" customHeight="1">
      <c r="A169" s="123"/>
      <c r="B169" s="122"/>
      <c r="C169" s="118"/>
      <c r="D169" s="119"/>
      <c r="E169" s="120"/>
      <c r="F169" s="121"/>
      <c r="G169" s="123"/>
    </row>
    <row r="170" spans="1:7" ht="22.5" customHeight="1">
      <c r="A170" s="123"/>
      <c r="B170" s="122"/>
      <c r="C170" s="118"/>
      <c r="D170" s="119"/>
      <c r="E170" s="120"/>
      <c r="F170" s="121"/>
      <c r="G170" s="123"/>
    </row>
    <row r="171" spans="1:7" ht="22.5" customHeight="1">
      <c r="A171" s="123"/>
      <c r="B171" s="122"/>
      <c r="C171" s="118"/>
      <c r="D171" s="119"/>
      <c r="E171" s="120"/>
      <c r="F171" s="121"/>
      <c r="G171" s="123"/>
    </row>
    <row r="172" spans="1:7" ht="22.5" customHeight="1">
      <c r="A172" s="123"/>
      <c r="B172" s="122"/>
      <c r="C172" s="118"/>
      <c r="D172" s="119"/>
      <c r="E172" s="120"/>
      <c r="F172" s="121"/>
      <c r="G172" s="123"/>
    </row>
    <row r="173" spans="1:7" ht="22.5" customHeight="1">
      <c r="A173" s="123"/>
      <c r="B173" s="122"/>
      <c r="C173" s="118"/>
      <c r="D173" s="119"/>
      <c r="E173" s="120"/>
      <c r="F173" s="121"/>
      <c r="G173" s="123"/>
    </row>
    <row r="174" spans="1:7" ht="22.5" customHeight="1">
      <c r="A174" s="123"/>
      <c r="B174" s="122"/>
      <c r="C174" s="118"/>
      <c r="D174" s="119"/>
      <c r="E174" s="120"/>
      <c r="F174" s="121"/>
      <c r="G174" s="123"/>
    </row>
    <row r="175" spans="1:7" ht="22.5" customHeight="1">
      <c r="A175" s="123"/>
      <c r="B175" s="122"/>
      <c r="C175" s="118"/>
      <c r="D175" s="119"/>
      <c r="E175" s="120"/>
      <c r="F175" s="121"/>
      <c r="G175" s="123"/>
    </row>
    <row r="176" spans="1:7" ht="22.5" customHeight="1">
      <c r="A176" s="123"/>
      <c r="B176" s="122"/>
      <c r="C176" s="118"/>
      <c r="D176" s="119"/>
      <c r="E176" s="120"/>
      <c r="F176" s="121"/>
      <c r="G176" s="123"/>
    </row>
    <row r="177" spans="1:7" ht="22.5" customHeight="1">
      <c r="A177" s="123"/>
      <c r="B177" s="122"/>
      <c r="C177" s="118"/>
      <c r="D177" s="119"/>
      <c r="E177" s="120"/>
      <c r="F177" s="121"/>
      <c r="G177" s="123"/>
    </row>
    <row r="178" spans="1:7" ht="22.5" customHeight="1">
      <c r="A178" s="123"/>
      <c r="B178" s="122"/>
      <c r="C178" s="118"/>
      <c r="D178" s="119"/>
      <c r="E178" s="120"/>
      <c r="F178" s="121"/>
      <c r="G178" s="123"/>
    </row>
    <row r="179" spans="1:7" ht="22.5" customHeight="1">
      <c r="A179" s="123"/>
      <c r="B179" s="122"/>
      <c r="C179" s="118"/>
      <c r="D179" s="119"/>
      <c r="E179" s="120"/>
      <c r="F179" s="121"/>
      <c r="G179" s="123"/>
    </row>
    <row r="180" spans="1:7" ht="22.5" customHeight="1">
      <c r="A180" s="123"/>
      <c r="B180" s="122"/>
      <c r="C180" s="118"/>
      <c r="D180" s="119"/>
      <c r="E180" s="120"/>
      <c r="F180" s="121"/>
      <c r="G180" s="123"/>
    </row>
    <row r="181" spans="1:7" ht="22.5" customHeight="1">
      <c r="A181" s="123"/>
      <c r="B181" s="122"/>
      <c r="C181" s="118"/>
      <c r="D181" s="119"/>
      <c r="E181" s="120"/>
      <c r="F181" s="121"/>
      <c r="G181" s="123"/>
    </row>
    <row r="182" spans="1:7" ht="22.5" customHeight="1">
      <c r="A182" s="123"/>
      <c r="B182" s="122"/>
      <c r="C182" s="118"/>
      <c r="D182" s="119"/>
      <c r="E182" s="120"/>
      <c r="F182" s="121"/>
      <c r="G182" s="123"/>
    </row>
    <row r="183" spans="1:7" ht="22.5" customHeight="1">
      <c r="A183" s="123"/>
      <c r="B183" s="122"/>
      <c r="C183" s="118"/>
      <c r="D183" s="119"/>
      <c r="E183" s="120"/>
      <c r="F183" s="121"/>
      <c r="G183" s="123"/>
    </row>
    <row r="184" spans="1:7" ht="22.5" customHeight="1">
      <c r="A184" s="123"/>
      <c r="B184" s="122"/>
      <c r="C184" s="118"/>
      <c r="D184" s="119"/>
      <c r="E184" s="120"/>
      <c r="F184" s="121"/>
      <c r="G184" s="123"/>
    </row>
    <row r="185" spans="1:7" ht="22.5" customHeight="1">
      <c r="A185" s="123"/>
      <c r="B185" s="122"/>
      <c r="C185" s="118"/>
      <c r="D185" s="119"/>
      <c r="E185" s="120"/>
      <c r="F185" s="121"/>
      <c r="G185" s="123"/>
    </row>
    <row r="186" spans="1:7" ht="22.5" customHeight="1">
      <c r="A186" s="123"/>
      <c r="B186" s="122"/>
      <c r="C186" s="118"/>
      <c r="D186" s="119"/>
      <c r="E186" s="120"/>
      <c r="F186" s="121"/>
      <c r="G186" s="123"/>
    </row>
    <row r="187" spans="1:7" ht="22.5" customHeight="1">
      <c r="A187" s="123"/>
      <c r="B187" s="122"/>
      <c r="C187" s="118"/>
      <c r="D187" s="119"/>
      <c r="E187" s="120"/>
      <c r="F187" s="121"/>
      <c r="G187" s="123"/>
    </row>
    <row r="188" spans="1:7" ht="22.5" customHeight="1">
      <c r="A188" s="123"/>
      <c r="B188" s="122"/>
      <c r="C188" s="118"/>
      <c r="D188" s="119"/>
      <c r="E188" s="120"/>
      <c r="F188" s="121"/>
      <c r="G188" s="123"/>
    </row>
    <row r="189" spans="1:7" ht="22.5" customHeight="1">
      <c r="A189" s="123"/>
      <c r="B189" s="122"/>
      <c r="C189" s="118"/>
      <c r="D189" s="119"/>
      <c r="E189" s="120"/>
      <c r="F189" s="121"/>
      <c r="G189" s="123"/>
    </row>
    <row r="190" spans="1:7" ht="22.5" customHeight="1">
      <c r="A190" s="123"/>
      <c r="B190" s="122"/>
      <c r="C190" s="118"/>
      <c r="D190" s="119"/>
      <c r="E190" s="120"/>
      <c r="F190" s="121"/>
      <c r="G190" s="123"/>
    </row>
    <row r="191" spans="1:7" ht="22.5" customHeight="1">
      <c r="A191" s="123"/>
      <c r="B191" s="122"/>
      <c r="C191" s="118"/>
      <c r="D191" s="119"/>
      <c r="E191" s="120"/>
      <c r="F191" s="121"/>
      <c r="G191" s="123"/>
    </row>
    <row r="192" spans="1:7" ht="22.5" customHeight="1">
      <c r="A192" s="123"/>
      <c r="B192" s="122"/>
      <c r="C192" s="118"/>
      <c r="D192" s="119"/>
      <c r="E192" s="120"/>
      <c r="F192" s="121"/>
      <c r="G192" s="123"/>
    </row>
    <row r="193" spans="1:7" ht="22.5" customHeight="1">
      <c r="A193" s="123"/>
      <c r="B193" s="122"/>
      <c r="C193" s="118"/>
      <c r="D193" s="119"/>
      <c r="E193" s="120"/>
      <c r="F193" s="121"/>
      <c r="G193" s="123"/>
    </row>
    <row r="194" spans="1:7" ht="22.5" customHeight="1">
      <c r="A194" s="123"/>
      <c r="B194" s="122"/>
      <c r="C194" s="118"/>
      <c r="D194" s="119"/>
      <c r="E194" s="120"/>
      <c r="F194" s="121"/>
      <c r="G194" s="123"/>
    </row>
    <row r="195" spans="1:7" ht="22.5" customHeight="1">
      <c r="A195" s="123"/>
      <c r="B195" s="122"/>
      <c r="C195" s="118"/>
      <c r="D195" s="119"/>
      <c r="E195" s="120"/>
      <c r="F195" s="121"/>
      <c r="G195" s="123"/>
    </row>
    <row r="196" spans="1:7" ht="22.5" customHeight="1">
      <c r="A196" s="123"/>
      <c r="B196" s="122"/>
      <c r="C196" s="118"/>
      <c r="D196" s="119"/>
      <c r="E196" s="120"/>
      <c r="F196" s="121"/>
      <c r="G196" s="123"/>
    </row>
    <row r="197" spans="1:7" ht="22.5" customHeight="1">
      <c r="A197" s="123"/>
      <c r="B197" s="122"/>
      <c r="C197" s="118"/>
      <c r="D197" s="119"/>
      <c r="E197" s="120"/>
      <c r="F197" s="121"/>
      <c r="G197" s="123"/>
    </row>
    <row r="198" spans="1:7" ht="22.5" customHeight="1">
      <c r="A198" s="123"/>
      <c r="B198" s="122"/>
      <c r="C198" s="118"/>
      <c r="D198" s="119"/>
      <c r="E198" s="120"/>
      <c r="F198" s="121"/>
      <c r="G198" s="123"/>
    </row>
    <row r="199" spans="1:7" ht="22.5" customHeight="1">
      <c r="A199" s="123"/>
      <c r="B199" s="122"/>
      <c r="C199" s="118"/>
      <c r="D199" s="119"/>
      <c r="E199" s="120"/>
      <c r="F199" s="121"/>
      <c r="G199" s="123"/>
    </row>
    <row r="200" spans="1:7" ht="22.5" customHeight="1">
      <c r="A200" s="123"/>
      <c r="B200" s="122"/>
      <c r="C200" s="118"/>
      <c r="D200" s="119"/>
      <c r="E200" s="120"/>
      <c r="F200" s="121"/>
      <c r="G200" s="123"/>
    </row>
    <row r="201" spans="1:7" ht="22.5" customHeight="1">
      <c r="A201" s="123"/>
      <c r="B201" s="122"/>
      <c r="C201" s="118"/>
      <c r="D201" s="119"/>
      <c r="E201" s="120"/>
      <c r="F201" s="121"/>
      <c r="G201" s="123"/>
    </row>
    <row r="202" spans="1:7" ht="22.5" customHeight="1">
      <c r="A202" s="123"/>
      <c r="B202" s="122"/>
      <c r="C202" s="118"/>
      <c r="D202" s="119"/>
      <c r="E202" s="120"/>
      <c r="F202" s="121"/>
      <c r="G202" s="123"/>
    </row>
    <row r="203" spans="1:7" ht="22.5" customHeight="1">
      <c r="A203" s="123"/>
      <c r="B203" s="122"/>
      <c r="C203" s="118"/>
      <c r="D203" s="119"/>
      <c r="E203" s="120"/>
      <c r="F203" s="121"/>
      <c r="G203" s="123"/>
    </row>
    <row r="204" spans="1:7" ht="22.5" customHeight="1">
      <c r="A204" s="123"/>
      <c r="B204" s="122"/>
      <c r="C204" s="118"/>
      <c r="D204" s="119"/>
      <c r="E204" s="120"/>
      <c r="F204" s="121"/>
      <c r="G204" s="123"/>
    </row>
    <row r="205" spans="1:7" ht="22.5" customHeight="1">
      <c r="A205" s="123"/>
      <c r="B205" s="122"/>
      <c r="C205" s="118"/>
      <c r="D205" s="119"/>
      <c r="E205" s="120"/>
      <c r="F205" s="121"/>
      <c r="G205" s="123"/>
    </row>
    <row r="206" spans="1:7" ht="22.5" customHeight="1">
      <c r="A206" s="123"/>
      <c r="B206" s="122"/>
      <c r="C206" s="118"/>
      <c r="D206" s="119"/>
      <c r="E206" s="120"/>
      <c r="F206" s="121"/>
      <c r="G206" s="123"/>
    </row>
    <row r="207" spans="1:7" ht="22.5" customHeight="1">
      <c r="A207" s="123"/>
      <c r="B207" s="122"/>
      <c r="C207" s="118"/>
      <c r="D207" s="119"/>
      <c r="E207" s="120"/>
      <c r="F207" s="121"/>
      <c r="G207" s="123"/>
    </row>
    <row r="208" spans="1:7" ht="22.5" customHeight="1">
      <c r="A208" s="123"/>
      <c r="B208" s="122"/>
      <c r="C208" s="118"/>
      <c r="D208" s="119"/>
      <c r="E208" s="120"/>
      <c r="F208" s="121"/>
      <c r="G208" s="123"/>
    </row>
    <row r="209" spans="1:7" ht="22.5" customHeight="1">
      <c r="A209" s="123"/>
      <c r="B209" s="122"/>
      <c r="C209" s="118"/>
      <c r="D209" s="119"/>
      <c r="E209" s="120"/>
      <c r="F209" s="121"/>
      <c r="G209" s="123"/>
    </row>
    <row r="210" spans="1:7" ht="22.5" customHeight="1">
      <c r="A210" s="123"/>
      <c r="B210" s="122"/>
      <c r="C210" s="118"/>
      <c r="D210" s="119"/>
      <c r="E210" s="120"/>
      <c r="F210" s="121"/>
      <c r="G210" s="123"/>
    </row>
    <row r="211" spans="1:7" ht="22.5" customHeight="1">
      <c r="A211" s="123"/>
      <c r="B211" s="122"/>
      <c r="C211" s="118"/>
      <c r="D211" s="119"/>
      <c r="E211" s="120"/>
      <c r="F211" s="121"/>
      <c r="G211" s="123"/>
    </row>
    <row r="212" spans="1:7" ht="22.5" customHeight="1">
      <c r="A212" s="123"/>
      <c r="B212" s="122"/>
      <c r="C212" s="118"/>
      <c r="D212" s="119"/>
      <c r="E212" s="120"/>
      <c r="F212" s="121"/>
      <c r="G212" s="123"/>
    </row>
    <row r="213" spans="1:7" ht="22.5" customHeight="1">
      <c r="A213" s="123"/>
      <c r="B213" s="122"/>
      <c r="C213" s="118"/>
      <c r="D213" s="119"/>
      <c r="E213" s="120"/>
      <c r="F213" s="121"/>
      <c r="G213" s="123"/>
    </row>
    <row r="214" spans="1:7" ht="22.5" customHeight="1">
      <c r="A214" s="123"/>
      <c r="B214" s="122"/>
      <c r="C214" s="118"/>
      <c r="D214" s="119"/>
      <c r="E214" s="120"/>
      <c r="F214" s="121"/>
      <c r="G214" s="123"/>
    </row>
    <row r="215" spans="1:7" ht="22.5" customHeight="1">
      <c r="A215" s="123"/>
      <c r="B215" s="122"/>
      <c r="C215" s="118"/>
      <c r="D215" s="119"/>
      <c r="E215" s="120"/>
      <c r="F215" s="121"/>
      <c r="G215" s="123"/>
    </row>
    <row r="216" spans="1:7" ht="22.5" customHeight="1">
      <c r="A216" s="123"/>
      <c r="B216" s="122"/>
      <c r="C216" s="118"/>
      <c r="D216" s="119"/>
      <c r="E216" s="120"/>
      <c r="F216" s="121"/>
      <c r="G216" s="123"/>
    </row>
    <row r="217" spans="1:7" ht="22.5" customHeight="1">
      <c r="A217" s="123"/>
      <c r="B217" s="122"/>
      <c r="C217" s="118"/>
      <c r="D217" s="119"/>
      <c r="E217" s="120"/>
      <c r="F217" s="121"/>
      <c r="G217" s="123"/>
    </row>
    <row r="218" spans="1:7" ht="22.5" customHeight="1">
      <c r="A218" s="123"/>
      <c r="B218" s="122"/>
      <c r="C218" s="118"/>
      <c r="D218" s="119"/>
      <c r="E218" s="120"/>
      <c r="F218" s="121"/>
      <c r="G218" s="123"/>
    </row>
    <row r="219" spans="1:7" ht="22.5" customHeight="1">
      <c r="A219" s="123"/>
      <c r="B219" s="122"/>
      <c r="C219" s="118"/>
      <c r="D219" s="119"/>
      <c r="E219" s="120"/>
      <c r="F219" s="121"/>
      <c r="G219" s="123"/>
    </row>
    <row r="220" spans="1:7" ht="22.5" customHeight="1">
      <c r="A220" s="123"/>
      <c r="B220" s="122"/>
      <c r="C220" s="118"/>
      <c r="D220" s="119"/>
      <c r="E220" s="120"/>
      <c r="F220" s="121"/>
      <c r="G220" s="123"/>
    </row>
    <row r="221" spans="1:7" ht="22.5" customHeight="1">
      <c r="A221" s="123"/>
      <c r="B221" s="122"/>
      <c r="C221" s="118"/>
      <c r="D221" s="119"/>
      <c r="E221" s="120"/>
      <c r="F221" s="121"/>
      <c r="G221" s="123"/>
    </row>
    <row r="222" spans="1:7" ht="22.5" customHeight="1">
      <c r="A222" s="123"/>
      <c r="B222" s="122"/>
      <c r="C222" s="118"/>
      <c r="D222" s="119"/>
      <c r="E222" s="120"/>
      <c r="F222" s="121"/>
      <c r="G222" s="123"/>
    </row>
    <row r="223" spans="1:7" ht="22.5" customHeight="1">
      <c r="A223" s="123"/>
      <c r="B223" s="122"/>
      <c r="C223" s="118"/>
      <c r="D223" s="119"/>
      <c r="E223" s="120"/>
      <c r="F223" s="121"/>
      <c r="G223" s="123"/>
    </row>
    <row r="224" spans="1:7" ht="22.5" customHeight="1">
      <c r="A224" s="123"/>
      <c r="B224" s="122"/>
      <c r="C224" s="118"/>
      <c r="D224" s="119"/>
      <c r="E224" s="120"/>
      <c r="F224" s="121"/>
      <c r="G224" s="123"/>
    </row>
    <row r="225" spans="1:7" ht="22.5" customHeight="1">
      <c r="A225" s="123"/>
      <c r="B225" s="122"/>
      <c r="C225" s="118"/>
      <c r="D225" s="119"/>
      <c r="E225" s="120"/>
      <c r="F225" s="121"/>
      <c r="G225" s="123"/>
    </row>
    <row r="226" spans="1:7" ht="22.5" customHeight="1">
      <c r="A226" s="123"/>
      <c r="B226" s="122"/>
      <c r="C226" s="118"/>
      <c r="D226" s="119"/>
      <c r="E226" s="120"/>
      <c r="F226" s="121"/>
      <c r="G226" s="123"/>
    </row>
    <row r="227" spans="1:7" ht="22.5" customHeight="1">
      <c r="A227" s="123"/>
      <c r="B227" s="122"/>
      <c r="C227" s="118"/>
      <c r="D227" s="119"/>
      <c r="E227" s="120"/>
      <c r="F227" s="121"/>
      <c r="G227" s="123"/>
    </row>
    <row r="228" spans="1:7" ht="22.5" customHeight="1">
      <c r="A228" s="123"/>
      <c r="B228" s="122"/>
      <c r="C228" s="118"/>
      <c r="D228" s="119"/>
      <c r="E228" s="120"/>
      <c r="F228" s="121"/>
      <c r="G228" s="123"/>
    </row>
    <row r="229" spans="1:7" ht="22.5" customHeight="1">
      <c r="A229" s="123"/>
      <c r="B229" s="122"/>
      <c r="C229" s="118"/>
      <c r="D229" s="119"/>
      <c r="E229" s="120"/>
      <c r="F229" s="121"/>
      <c r="G229" s="123"/>
    </row>
    <row r="230" spans="1:7" ht="22.5" customHeight="1">
      <c r="A230" s="123"/>
      <c r="B230" s="122"/>
      <c r="C230" s="118"/>
      <c r="D230" s="119"/>
      <c r="E230" s="120"/>
      <c r="F230" s="121"/>
      <c r="G230" s="123"/>
    </row>
    <row r="231" spans="1:7" ht="22.5" customHeight="1">
      <c r="A231" s="123"/>
      <c r="B231" s="122"/>
      <c r="C231" s="118"/>
      <c r="D231" s="119"/>
      <c r="E231" s="120"/>
      <c r="F231" s="121"/>
      <c r="G231" s="123"/>
    </row>
    <row r="232" spans="1:7" ht="22.5" customHeight="1">
      <c r="A232" s="123"/>
      <c r="B232" s="122"/>
      <c r="C232" s="118"/>
      <c r="D232" s="119"/>
      <c r="E232" s="120"/>
      <c r="F232" s="121"/>
      <c r="G232" s="123"/>
    </row>
    <row r="233" spans="1:7" ht="22.5" customHeight="1">
      <c r="A233" s="123"/>
      <c r="B233" s="122"/>
      <c r="C233" s="118"/>
      <c r="D233" s="119"/>
      <c r="E233" s="120"/>
      <c r="F233" s="121"/>
      <c r="G233" s="123"/>
    </row>
    <row r="234" spans="1:7" ht="22.5" customHeight="1">
      <c r="A234" s="123"/>
      <c r="B234" s="122"/>
      <c r="C234" s="118"/>
      <c r="D234" s="119"/>
      <c r="E234" s="120"/>
      <c r="F234" s="121"/>
      <c r="G234" s="123"/>
    </row>
    <row r="235" spans="1:7" ht="22.5" customHeight="1">
      <c r="A235" s="123"/>
      <c r="B235" s="122"/>
      <c r="C235" s="118"/>
      <c r="D235" s="119"/>
      <c r="E235" s="120"/>
      <c r="F235" s="121"/>
      <c r="G235" s="123"/>
    </row>
    <row r="236" spans="1:7" ht="22.5" customHeight="1">
      <c r="A236" s="123"/>
      <c r="B236" s="122"/>
      <c r="C236" s="118"/>
      <c r="D236" s="119"/>
      <c r="E236" s="120"/>
      <c r="F236" s="121"/>
      <c r="G236" s="123"/>
    </row>
    <row r="237" spans="1:7" ht="22.5" customHeight="1">
      <c r="A237" s="123"/>
      <c r="B237" s="122"/>
      <c r="C237" s="118"/>
      <c r="D237" s="119"/>
      <c r="E237" s="120"/>
      <c r="F237" s="121"/>
      <c r="G237" s="123"/>
    </row>
    <row r="238" spans="1:7" ht="22.5" customHeight="1">
      <c r="A238" s="123"/>
      <c r="B238" s="122"/>
      <c r="C238" s="118"/>
      <c r="D238" s="119"/>
      <c r="E238" s="120"/>
      <c r="F238" s="121"/>
      <c r="G238" s="123"/>
    </row>
    <row r="239" spans="1:7" ht="22.5" customHeight="1">
      <c r="B239" s="122"/>
      <c r="C239" s="118"/>
      <c r="D239" s="119"/>
      <c r="E239" s="120"/>
      <c r="F239" s="121"/>
    </row>
    <row r="240" spans="1:7" ht="22.5" customHeight="1">
      <c r="B240" s="122"/>
      <c r="C240" s="118"/>
      <c r="D240" s="119"/>
      <c r="E240" s="120"/>
      <c r="F240" s="121"/>
    </row>
    <row r="241" spans="2:6" ht="22.5" customHeight="1">
      <c r="B241" s="122"/>
      <c r="C241" s="118"/>
      <c r="D241" s="119"/>
      <c r="E241" s="120"/>
      <c r="F241" s="121"/>
    </row>
    <row r="242" spans="2:6" ht="22.5" customHeight="1">
      <c r="B242" s="122"/>
      <c r="C242" s="118"/>
      <c r="D242" s="119"/>
      <c r="E242" s="120"/>
      <c r="F242" s="121"/>
    </row>
    <row r="243" spans="2:6" ht="22.5" customHeight="1">
      <c r="B243" s="122"/>
      <c r="C243" s="118"/>
      <c r="D243" s="119"/>
      <c r="E243" s="120"/>
      <c r="F243" s="121"/>
    </row>
    <row r="244" spans="2:6" ht="22.5" customHeight="1">
      <c r="B244" s="122"/>
      <c r="C244" s="118"/>
      <c r="D244" s="119"/>
      <c r="E244" s="120"/>
      <c r="F244" s="121"/>
    </row>
    <row r="245" spans="2:6" ht="22.5" customHeight="1">
      <c r="B245" s="122"/>
      <c r="C245" s="118"/>
      <c r="D245" s="119"/>
      <c r="E245" s="120"/>
      <c r="F245" s="121"/>
    </row>
    <row r="246" spans="2:6" ht="22.5" customHeight="1">
      <c r="B246" s="122"/>
      <c r="C246" s="118"/>
      <c r="D246" s="119"/>
      <c r="E246" s="120"/>
      <c r="F246" s="121"/>
    </row>
    <row r="247" spans="2:6" ht="22.5" customHeight="1">
      <c r="B247" s="122"/>
      <c r="C247" s="118"/>
      <c r="D247" s="119"/>
      <c r="E247" s="120"/>
      <c r="F247" s="121"/>
    </row>
    <row r="248" spans="2:6" ht="22.5" customHeight="1">
      <c r="B248" s="122"/>
      <c r="C248" s="118"/>
      <c r="D248" s="119"/>
      <c r="E248" s="120"/>
      <c r="F248" s="121"/>
    </row>
    <row r="249" spans="2:6" ht="22.5" customHeight="1">
      <c r="B249" s="122"/>
      <c r="C249" s="118"/>
      <c r="D249" s="119"/>
      <c r="E249" s="120"/>
      <c r="F249" s="121"/>
    </row>
    <row r="250" spans="2:6" ht="22.5" customHeight="1">
      <c r="B250" s="122"/>
      <c r="C250" s="118"/>
      <c r="D250" s="119"/>
      <c r="E250" s="120"/>
      <c r="F250" s="121"/>
    </row>
    <row r="251" spans="2:6" ht="22.5" customHeight="1">
      <c r="B251" s="123"/>
      <c r="C251" s="123"/>
      <c r="D251" s="123"/>
      <c r="E251" s="123"/>
      <c r="F251" s="124"/>
    </row>
  </sheetData>
  <autoFilter ref="D1:D251"/>
  <mergeCells count="1">
    <mergeCell ref="G2:H2"/>
  </mergeCells>
  <conditionalFormatting sqref="D64">
    <cfRule type="duplicateValues" dxfId="2" priority="3" stopIfTrue="1"/>
  </conditionalFormatting>
  <conditionalFormatting sqref="D44:D58">
    <cfRule type="duplicateValues" dxfId="1" priority="1" stopIfTrue="1"/>
  </conditionalFormatting>
  <conditionalFormatting sqref="D3:D63">
    <cfRule type="duplicateValues" dxfId="0" priority="14" stopIfTrue="1"/>
  </conditionalFormatting>
  <dataValidations count="2">
    <dataValidation type="list" showInputMessage="1" showErrorMessage="1" sqref="H4">
      <formula1>STT</formula1>
    </dataValidation>
    <dataValidation type="list" showInputMessage="1" showErrorMessage="1" sqref="H3">
      <formula1>STT</formula1>
    </dataValidation>
  </dataValidations>
  <pageMargins left="0.7" right="0.7" top="0.27" bottom="0.23" header="0.3" footer="0.3"/>
  <pageSetup paperSize="9"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9" r:id="rId4" name="Button 3">
              <controlPr defaultSize="0" print="0" autoFill="0" autoPict="0" macro="[0]!InBienBan">
                <anchor moveWithCells="1" sizeWithCells="1">
                  <from>
                    <xdr:col>6</xdr:col>
                    <xdr:colOff>0</xdr:colOff>
                    <xdr:row>4</xdr:row>
                    <xdr:rowOff>0</xdr:rowOff>
                  </from>
                  <to>
                    <xdr:col>7</xdr:col>
                    <xdr:colOff>428625</xdr:colOff>
                    <xdr:row>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B1:V20"/>
  <sheetViews>
    <sheetView workbookViewId="0">
      <selection activeCell="A19" sqref="A19:XFD20"/>
    </sheetView>
  </sheetViews>
  <sheetFormatPr defaultRowHeight="16.5"/>
  <cols>
    <col min="1" max="4" width="9.140625" style="8"/>
    <col min="5" max="5" width="30.140625" style="8" customWidth="1"/>
    <col min="6" max="6" width="4.28515625" style="8" customWidth="1"/>
    <col min="7" max="9" width="9.140625" style="8"/>
    <col min="10" max="10" width="15.28515625" style="8" customWidth="1"/>
    <col min="11" max="11" width="9.140625" style="8"/>
    <col min="12" max="12" width="13" style="8" bestFit="1" customWidth="1"/>
    <col min="13" max="16384" width="9.140625" style="8"/>
  </cols>
  <sheetData>
    <row r="1" spans="2:15" s="10" customFormat="1">
      <c r="B1" s="9" t="s">
        <v>10</v>
      </c>
      <c r="C1" s="11" t="s">
        <v>11</v>
      </c>
      <c r="D1" s="9"/>
      <c r="E1" s="9"/>
      <c r="G1" s="12"/>
    </row>
    <row r="2" spans="2:15" s="10" customFormat="1">
      <c r="B2" s="9"/>
      <c r="C2" s="9"/>
      <c r="D2" s="11" t="s">
        <v>12</v>
      </c>
      <c r="E2" s="9"/>
      <c r="G2" s="13" t="s">
        <v>118</v>
      </c>
      <c r="H2" s="13"/>
      <c r="I2" s="13"/>
      <c r="J2" s="13"/>
      <c r="K2" s="13"/>
      <c r="L2" s="13"/>
    </row>
    <row r="3" spans="2:15" s="10" customFormat="1">
      <c r="B3" s="9"/>
      <c r="C3" s="9"/>
      <c r="D3" s="11"/>
      <c r="E3" s="14" t="s">
        <v>13</v>
      </c>
      <c r="F3" s="15" t="s">
        <v>14</v>
      </c>
      <c r="G3" s="16" t="s">
        <v>15</v>
      </c>
      <c r="H3" s="17"/>
      <c r="I3" s="17"/>
      <c r="J3" s="17"/>
      <c r="K3" s="17"/>
      <c r="L3" s="17"/>
      <c r="M3" s="17"/>
      <c r="N3" s="17"/>
      <c r="O3" s="17"/>
    </row>
    <row r="4" spans="2:15" s="10" customFormat="1">
      <c r="B4" s="9"/>
      <c r="C4" s="9"/>
      <c r="D4" s="11"/>
      <c r="E4" s="14" t="s">
        <v>16</v>
      </c>
      <c r="F4" s="15" t="s">
        <v>14</v>
      </c>
      <c r="G4" s="18" t="s">
        <v>17</v>
      </c>
      <c r="H4" s="17"/>
      <c r="I4" s="16" t="s">
        <v>18</v>
      </c>
      <c r="J4" s="18" t="s">
        <v>19</v>
      </c>
      <c r="K4" s="17"/>
      <c r="L4" s="17"/>
      <c r="M4" s="17"/>
      <c r="N4" s="17"/>
      <c r="O4" s="17"/>
    </row>
    <row r="5" spans="2:15" s="24" customFormat="1">
      <c r="B5" s="19"/>
      <c r="C5" s="19"/>
      <c r="D5" s="19"/>
      <c r="E5" s="20" t="s">
        <v>20</v>
      </c>
      <c r="F5" s="21" t="s">
        <v>14</v>
      </c>
      <c r="G5" s="22" t="s">
        <v>21</v>
      </c>
      <c r="H5" s="23"/>
      <c r="I5" s="23"/>
      <c r="J5" s="23"/>
      <c r="K5" s="23"/>
      <c r="L5" s="23" t="s">
        <v>22</v>
      </c>
      <c r="M5" s="23"/>
      <c r="N5" s="23"/>
      <c r="O5" s="23"/>
    </row>
    <row r="6" spans="2:15" s="24" customFormat="1">
      <c r="B6" s="19"/>
      <c r="C6" s="19"/>
      <c r="D6" s="19"/>
      <c r="E6" s="20" t="s">
        <v>23</v>
      </c>
      <c r="F6" s="21" t="s">
        <v>14</v>
      </c>
      <c r="G6" s="22"/>
      <c r="H6" s="23"/>
      <c r="I6" s="23"/>
      <c r="J6" s="23"/>
      <c r="K6" s="23"/>
      <c r="L6" s="23" t="s">
        <v>24</v>
      </c>
      <c r="M6" s="23"/>
      <c r="N6" s="23"/>
      <c r="O6" s="23"/>
    </row>
    <row r="7" spans="2:15" s="10" customFormat="1">
      <c r="B7" s="9"/>
      <c r="C7" s="9"/>
      <c r="D7" s="9"/>
      <c r="E7" s="25" t="s">
        <v>25</v>
      </c>
      <c r="F7" s="15" t="s">
        <v>14</v>
      </c>
      <c r="G7" s="185"/>
      <c r="H7" s="185"/>
      <c r="I7" s="185"/>
      <c r="J7" s="185"/>
      <c r="K7" s="185"/>
      <c r="L7" s="185"/>
      <c r="M7" s="185"/>
      <c r="N7" s="185"/>
      <c r="O7" s="185"/>
    </row>
    <row r="8" spans="2:15" s="30" customFormat="1">
      <c r="B8" s="26"/>
      <c r="C8" s="26"/>
      <c r="D8" s="11" t="s">
        <v>26</v>
      </c>
      <c r="E8" s="26"/>
      <c r="F8" s="27"/>
      <c r="G8" s="13" t="s">
        <v>505</v>
      </c>
      <c r="H8" s="29"/>
      <c r="I8" s="29"/>
      <c r="J8" s="29"/>
      <c r="K8" s="29"/>
      <c r="L8" s="29"/>
      <c r="M8" s="29"/>
      <c r="N8" s="29"/>
      <c r="O8" s="29"/>
    </row>
    <row r="9" spans="2:15" s="10" customFormat="1">
      <c r="B9" s="9"/>
      <c r="C9" s="9"/>
      <c r="D9" s="9"/>
      <c r="E9" s="25" t="s">
        <v>27</v>
      </c>
      <c r="F9" s="15" t="s">
        <v>14</v>
      </c>
      <c r="G9" s="31" t="s">
        <v>506</v>
      </c>
      <c r="H9" s="29"/>
      <c r="I9" s="31" t="s">
        <v>28</v>
      </c>
      <c r="J9" s="29"/>
      <c r="K9" s="29"/>
      <c r="L9" s="29" t="s">
        <v>509</v>
      </c>
      <c r="M9" s="29"/>
      <c r="N9" s="29"/>
      <c r="O9" s="29"/>
    </row>
    <row r="10" spans="2:15" s="10" customFormat="1">
      <c r="B10" s="9"/>
      <c r="C10" s="9"/>
      <c r="D10" s="9"/>
      <c r="E10" s="25" t="s">
        <v>29</v>
      </c>
      <c r="F10" s="15" t="s">
        <v>14</v>
      </c>
      <c r="G10" s="33" t="s">
        <v>507</v>
      </c>
      <c r="H10" s="29"/>
      <c r="I10" s="31" t="s">
        <v>28</v>
      </c>
      <c r="J10" s="32" t="s">
        <v>30</v>
      </c>
      <c r="K10" s="29"/>
      <c r="L10" s="29" t="s">
        <v>509</v>
      </c>
      <c r="M10" s="29"/>
      <c r="N10" s="29"/>
      <c r="O10" s="29"/>
    </row>
    <row r="11" spans="2:15" s="10" customFormat="1">
      <c r="B11" s="9"/>
      <c r="C11" s="9"/>
      <c r="D11" s="9"/>
      <c r="E11" s="25" t="s">
        <v>31</v>
      </c>
      <c r="F11" s="15" t="s">
        <v>14</v>
      </c>
      <c r="G11" s="33" t="s">
        <v>508</v>
      </c>
      <c r="H11" s="29"/>
      <c r="I11" s="31" t="s">
        <v>28</v>
      </c>
      <c r="J11" s="32" t="s">
        <v>32</v>
      </c>
      <c r="K11" s="29"/>
      <c r="L11" s="29" t="s">
        <v>509</v>
      </c>
      <c r="M11" s="29"/>
      <c r="N11" s="29"/>
      <c r="O11" s="29"/>
    </row>
    <row r="12" spans="2:15" s="10" customFormat="1">
      <c r="B12" s="9"/>
      <c r="C12" s="9"/>
      <c r="D12" s="11"/>
      <c r="E12" s="14" t="s">
        <v>13</v>
      </c>
      <c r="F12" s="12" t="s">
        <v>14</v>
      </c>
      <c r="G12" s="33"/>
      <c r="H12" s="29"/>
      <c r="I12" s="29"/>
      <c r="J12" s="29"/>
      <c r="K12" s="29"/>
      <c r="L12" s="29"/>
      <c r="M12" s="29"/>
      <c r="N12" s="29"/>
      <c r="O12" s="29"/>
    </row>
    <row r="13" spans="2:15" s="10" customFormat="1" ht="17.25">
      <c r="B13" s="9"/>
      <c r="C13" s="9"/>
      <c r="D13" s="11"/>
      <c r="E13" s="14" t="s">
        <v>16</v>
      </c>
      <c r="F13" s="12" t="s">
        <v>14</v>
      </c>
      <c r="G13" s="28"/>
      <c r="H13" s="29"/>
      <c r="I13" s="31" t="s">
        <v>18</v>
      </c>
      <c r="J13" s="28"/>
      <c r="K13" s="29"/>
      <c r="L13" s="29"/>
      <c r="M13" s="29"/>
      <c r="N13" s="29"/>
      <c r="O13" s="29"/>
    </row>
    <row r="14" spans="2:15" s="10" customFormat="1" ht="17.25">
      <c r="B14" s="9"/>
      <c r="C14" s="9"/>
      <c r="D14" s="9"/>
      <c r="E14" s="34" t="s">
        <v>33</v>
      </c>
      <c r="F14" s="12" t="s">
        <v>14</v>
      </c>
      <c r="G14" s="33" t="s">
        <v>472</v>
      </c>
      <c r="H14" s="29"/>
      <c r="I14" s="29"/>
      <c r="J14" s="29"/>
      <c r="K14" s="29" t="s">
        <v>34</v>
      </c>
      <c r="L14" s="28" t="s">
        <v>473</v>
      </c>
      <c r="M14" s="29"/>
      <c r="N14" s="29"/>
      <c r="O14" s="29"/>
    </row>
    <row r="15" spans="2:15" s="10" customFormat="1" ht="17.25">
      <c r="B15" s="9"/>
      <c r="C15" s="9"/>
      <c r="D15" s="9"/>
      <c r="E15" s="34" t="s">
        <v>33</v>
      </c>
      <c r="F15" s="12" t="s">
        <v>14</v>
      </c>
      <c r="G15" s="33" t="s">
        <v>474</v>
      </c>
      <c r="H15" s="29"/>
      <c r="I15" s="29"/>
      <c r="J15" s="29"/>
      <c r="K15" s="29" t="s">
        <v>475</v>
      </c>
      <c r="L15" s="28" t="s">
        <v>476</v>
      </c>
      <c r="M15" s="29"/>
      <c r="N15" s="29"/>
      <c r="O15" s="29"/>
    </row>
    <row r="16" spans="2:15" s="10" customFormat="1" ht="17.25">
      <c r="B16" s="9"/>
      <c r="C16" s="9"/>
      <c r="D16" s="9"/>
      <c r="E16" s="34" t="s">
        <v>33</v>
      </c>
      <c r="F16" s="12" t="s">
        <v>14</v>
      </c>
      <c r="G16" s="33" t="s">
        <v>220</v>
      </c>
      <c r="H16" s="29"/>
      <c r="I16" s="29"/>
      <c r="J16" s="29"/>
      <c r="K16" s="29" t="s">
        <v>35</v>
      </c>
      <c r="L16" s="28" t="s">
        <v>55</v>
      </c>
      <c r="M16" s="29"/>
      <c r="N16" s="29"/>
      <c r="O16" s="29"/>
    </row>
    <row r="17" spans="2:22" s="10" customFormat="1" ht="17.25">
      <c r="B17" s="9"/>
      <c r="C17" s="9"/>
      <c r="D17" s="9"/>
      <c r="E17" s="25" t="s">
        <v>36</v>
      </c>
      <c r="F17" s="35" t="s">
        <v>14</v>
      </c>
      <c r="G17" s="33"/>
      <c r="H17" s="36"/>
      <c r="I17" s="36"/>
      <c r="J17" s="36"/>
      <c r="K17" s="36"/>
      <c r="L17" s="36"/>
      <c r="M17" s="36"/>
      <c r="N17" s="36"/>
      <c r="O17" s="36"/>
      <c r="P17" s="37"/>
      <c r="Q17" s="37"/>
      <c r="R17" s="37"/>
      <c r="S17" s="37"/>
      <c r="T17" s="37"/>
      <c r="U17" s="37"/>
      <c r="V17" s="38"/>
    </row>
    <row r="18" spans="2:22" s="30" customFormat="1" ht="17.25">
      <c r="B18" s="26"/>
      <c r="C18" s="26"/>
      <c r="D18" s="11" t="s">
        <v>37</v>
      </c>
      <c r="E18" s="26"/>
      <c r="F18" s="27"/>
      <c r="G18" s="28" t="s">
        <v>114</v>
      </c>
      <c r="H18" s="29"/>
      <c r="I18" s="29"/>
      <c r="J18" s="29"/>
      <c r="K18" s="29"/>
      <c r="L18" s="29"/>
      <c r="M18" s="29"/>
      <c r="N18" s="29"/>
      <c r="O18" s="29"/>
    </row>
    <row r="19" spans="2:22" s="10" customFormat="1">
      <c r="B19" s="9"/>
      <c r="C19" s="9"/>
      <c r="D19" s="9"/>
      <c r="E19" s="34" t="s">
        <v>38</v>
      </c>
      <c r="F19" s="12" t="s">
        <v>14</v>
      </c>
      <c r="G19" s="33" t="s">
        <v>226</v>
      </c>
      <c r="H19" s="29"/>
      <c r="I19" s="29"/>
      <c r="J19" s="29"/>
      <c r="K19" s="29"/>
      <c r="L19" s="29" t="s">
        <v>478</v>
      </c>
      <c r="M19" s="29"/>
      <c r="N19" s="29"/>
      <c r="O19" s="29"/>
    </row>
    <row r="20" spans="2:22" s="10" customFormat="1">
      <c r="B20" s="9"/>
      <c r="C20" s="9"/>
      <c r="D20" s="9"/>
      <c r="E20" s="34" t="s">
        <v>39</v>
      </c>
      <c r="F20" s="12" t="s">
        <v>14</v>
      </c>
      <c r="G20" s="33" t="s">
        <v>477</v>
      </c>
      <c r="H20" s="29"/>
      <c r="I20" s="29"/>
      <c r="J20" s="29"/>
      <c r="K20" s="29"/>
      <c r="L20" s="29" t="s">
        <v>479</v>
      </c>
      <c r="M20" s="29"/>
      <c r="N20" s="29"/>
      <c r="O20" s="29"/>
    </row>
  </sheetData>
  <mergeCells count="1">
    <mergeCell ref="G7:O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94"/>
  <sheetViews>
    <sheetView topLeftCell="E1" zoomScale="98" zoomScaleNormal="98" workbookViewId="0">
      <selection activeCell="I6" sqref="I6"/>
    </sheetView>
  </sheetViews>
  <sheetFormatPr defaultRowHeight="15.75"/>
  <cols>
    <col min="1" max="1" width="5.28515625" style="149" bestFit="1" customWidth="1"/>
    <col min="2" max="2" width="13.7109375" style="149" bestFit="1" customWidth="1"/>
    <col min="3" max="3" width="19.85546875" style="149" bestFit="1" customWidth="1"/>
    <col min="4" max="4" width="19.140625" style="175" customWidth="1"/>
    <col min="5" max="5" width="75" style="149" customWidth="1"/>
    <col min="6" max="6" width="12.140625" style="149" customWidth="1"/>
    <col min="7" max="7" width="7.7109375" style="149" bestFit="1" customWidth="1"/>
    <col min="8" max="8" width="9.140625" style="149" bestFit="1" customWidth="1"/>
    <col min="9" max="9" width="9.85546875" style="149" customWidth="1"/>
    <col min="10" max="10" width="7.42578125" style="149" bestFit="1" customWidth="1"/>
    <col min="11" max="11" width="7.7109375" style="149" bestFit="1" customWidth="1"/>
    <col min="12" max="12" width="5.7109375" style="149" bestFit="1" customWidth="1"/>
    <col min="13" max="13" width="9.140625" style="149" bestFit="1" customWidth="1"/>
    <col min="14" max="14" width="9.85546875" style="149" bestFit="1" customWidth="1"/>
    <col min="15" max="15" width="93.42578125" style="165" bestFit="1" customWidth="1"/>
    <col min="16" max="16" width="54.140625" style="149" customWidth="1"/>
    <col min="17" max="256" width="9.140625" style="149"/>
    <col min="257" max="257" width="5.28515625" style="149" bestFit="1" customWidth="1"/>
    <col min="258" max="258" width="13.7109375" style="149" bestFit="1" customWidth="1"/>
    <col min="259" max="259" width="19.85546875" style="149" bestFit="1" customWidth="1"/>
    <col min="260" max="260" width="19.140625" style="149" customWidth="1"/>
    <col min="261" max="261" width="75" style="149" customWidth="1"/>
    <col min="262" max="262" width="12.140625" style="149" customWidth="1"/>
    <col min="263" max="263" width="7.7109375" style="149" bestFit="1" customWidth="1"/>
    <col min="264" max="264" width="9.140625" style="149" bestFit="1" customWidth="1"/>
    <col min="265" max="265" width="9.85546875" style="149" customWidth="1"/>
    <col min="266" max="266" width="7.42578125" style="149" bestFit="1" customWidth="1"/>
    <col min="267" max="267" width="7.7109375" style="149" bestFit="1" customWidth="1"/>
    <col min="268" max="268" width="5.7109375" style="149" bestFit="1" customWidth="1"/>
    <col min="269" max="269" width="9.140625" style="149" bestFit="1" customWidth="1"/>
    <col min="270" max="270" width="9.85546875" style="149" bestFit="1" customWidth="1"/>
    <col min="271" max="271" width="93.42578125" style="149" bestFit="1" customWidth="1"/>
    <col min="272" max="272" width="54.140625" style="149" customWidth="1"/>
    <col min="273" max="512" width="9.140625" style="149"/>
    <col min="513" max="513" width="5.28515625" style="149" bestFit="1" customWidth="1"/>
    <col min="514" max="514" width="13.7109375" style="149" bestFit="1" customWidth="1"/>
    <col min="515" max="515" width="19.85546875" style="149" bestFit="1" customWidth="1"/>
    <col min="516" max="516" width="19.140625" style="149" customWidth="1"/>
    <col min="517" max="517" width="75" style="149" customWidth="1"/>
    <col min="518" max="518" width="12.140625" style="149" customWidth="1"/>
    <col min="519" max="519" width="7.7109375" style="149" bestFit="1" customWidth="1"/>
    <col min="520" max="520" width="9.140625" style="149" bestFit="1" customWidth="1"/>
    <col min="521" max="521" width="9.85546875" style="149" customWidth="1"/>
    <col min="522" max="522" width="7.42578125" style="149" bestFit="1" customWidth="1"/>
    <col min="523" max="523" width="7.7109375" style="149" bestFit="1" customWidth="1"/>
    <col min="524" max="524" width="5.7109375" style="149" bestFit="1" customWidth="1"/>
    <col min="525" max="525" width="9.140625" style="149" bestFit="1" customWidth="1"/>
    <col min="526" max="526" width="9.85546875" style="149" bestFit="1" customWidth="1"/>
    <col min="527" max="527" width="93.42578125" style="149" bestFit="1" customWidth="1"/>
    <col min="528" max="528" width="54.140625" style="149" customWidth="1"/>
    <col min="529" max="768" width="9.140625" style="149"/>
    <col min="769" max="769" width="5.28515625" style="149" bestFit="1" customWidth="1"/>
    <col min="770" max="770" width="13.7109375" style="149" bestFit="1" customWidth="1"/>
    <col min="771" max="771" width="19.85546875" style="149" bestFit="1" customWidth="1"/>
    <col min="772" max="772" width="19.140625" style="149" customWidth="1"/>
    <col min="773" max="773" width="75" style="149" customWidth="1"/>
    <col min="774" max="774" width="12.140625" style="149" customWidth="1"/>
    <col min="775" max="775" width="7.7109375" style="149" bestFit="1" customWidth="1"/>
    <col min="776" max="776" width="9.140625" style="149" bestFit="1" customWidth="1"/>
    <col min="777" max="777" width="9.85546875" style="149" customWidth="1"/>
    <col min="778" max="778" width="7.42578125" style="149" bestFit="1" customWidth="1"/>
    <col min="779" max="779" width="7.7109375" style="149" bestFit="1" customWidth="1"/>
    <col min="780" max="780" width="5.7109375" style="149" bestFit="1" customWidth="1"/>
    <col min="781" max="781" width="9.140625" style="149" bestFit="1" customWidth="1"/>
    <col min="782" max="782" width="9.85546875" style="149" bestFit="1" customWidth="1"/>
    <col min="783" max="783" width="93.42578125" style="149" bestFit="1" customWidth="1"/>
    <col min="784" max="784" width="54.140625" style="149" customWidth="1"/>
    <col min="785" max="1024" width="9.140625" style="149"/>
    <col min="1025" max="1025" width="5.28515625" style="149" bestFit="1" customWidth="1"/>
    <col min="1026" max="1026" width="13.7109375" style="149" bestFit="1" customWidth="1"/>
    <col min="1027" max="1027" width="19.85546875" style="149" bestFit="1" customWidth="1"/>
    <col min="1028" max="1028" width="19.140625" style="149" customWidth="1"/>
    <col min="1029" max="1029" width="75" style="149" customWidth="1"/>
    <col min="1030" max="1030" width="12.140625" style="149" customWidth="1"/>
    <col min="1031" max="1031" width="7.7109375" style="149" bestFit="1" customWidth="1"/>
    <col min="1032" max="1032" width="9.140625" style="149" bestFit="1" customWidth="1"/>
    <col min="1033" max="1033" width="9.85546875" style="149" customWidth="1"/>
    <col min="1034" max="1034" width="7.42578125" style="149" bestFit="1" customWidth="1"/>
    <col min="1035" max="1035" width="7.7109375" style="149" bestFit="1" customWidth="1"/>
    <col min="1036" max="1036" width="5.7109375" style="149" bestFit="1" customWidth="1"/>
    <col min="1037" max="1037" width="9.140625" style="149" bestFit="1" customWidth="1"/>
    <col min="1038" max="1038" width="9.85546875" style="149" bestFit="1" customWidth="1"/>
    <col min="1039" max="1039" width="93.42578125" style="149" bestFit="1" customWidth="1"/>
    <col min="1040" max="1040" width="54.140625" style="149" customWidth="1"/>
    <col min="1041" max="1280" width="9.140625" style="149"/>
    <col min="1281" max="1281" width="5.28515625" style="149" bestFit="1" customWidth="1"/>
    <col min="1282" max="1282" width="13.7109375" style="149" bestFit="1" customWidth="1"/>
    <col min="1283" max="1283" width="19.85546875" style="149" bestFit="1" customWidth="1"/>
    <col min="1284" max="1284" width="19.140625" style="149" customWidth="1"/>
    <col min="1285" max="1285" width="75" style="149" customWidth="1"/>
    <col min="1286" max="1286" width="12.140625" style="149" customWidth="1"/>
    <col min="1287" max="1287" width="7.7109375" style="149" bestFit="1" customWidth="1"/>
    <col min="1288" max="1288" width="9.140625" style="149" bestFit="1" customWidth="1"/>
    <col min="1289" max="1289" width="9.85546875" style="149" customWidth="1"/>
    <col min="1290" max="1290" width="7.42578125" style="149" bestFit="1" customWidth="1"/>
    <col min="1291" max="1291" width="7.7109375" style="149" bestFit="1" customWidth="1"/>
    <col min="1292" max="1292" width="5.7109375" style="149" bestFit="1" customWidth="1"/>
    <col min="1293" max="1293" width="9.140625" style="149" bestFit="1" customWidth="1"/>
    <col min="1294" max="1294" width="9.85546875" style="149" bestFit="1" customWidth="1"/>
    <col min="1295" max="1295" width="93.42578125" style="149" bestFit="1" customWidth="1"/>
    <col min="1296" max="1296" width="54.140625" style="149" customWidth="1"/>
    <col min="1297" max="1536" width="9.140625" style="149"/>
    <col min="1537" max="1537" width="5.28515625" style="149" bestFit="1" customWidth="1"/>
    <col min="1538" max="1538" width="13.7109375" style="149" bestFit="1" customWidth="1"/>
    <col min="1539" max="1539" width="19.85546875" style="149" bestFit="1" customWidth="1"/>
    <col min="1540" max="1540" width="19.140625" style="149" customWidth="1"/>
    <col min="1541" max="1541" width="75" style="149" customWidth="1"/>
    <col min="1542" max="1542" width="12.140625" style="149" customWidth="1"/>
    <col min="1543" max="1543" width="7.7109375" style="149" bestFit="1" customWidth="1"/>
    <col min="1544" max="1544" width="9.140625" style="149" bestFit="1" customWidth="1"/>
    <col min="1545" max="1545" width="9.85546875" style="149" customWidth="1"/>
    <col min="1546" max="1546" width="7.42578125" style="149" bestFit="1" customWidth="1"/>
    <col min="1547" max="1547" width="7.7109375" style="149" bestFit="1" customWidth="1"/>
    <col min="1548" max="1548" width="5.7109375" style="149" bestFit="1" customWidth="1"/>
    <col min="1549" max="1549" width="9.140625" style="149" bestFit="1" customWidth="1"/>
    <col min="1550" max="1550" width="9.85546875" style="149" bestFit="1" customWidth="1"/>
    <col min="1551" max="1551" width="93.42578125" style="149" bestFit="1" customWidth="1"/>
    <col min="1552" max="1552" width="54.140625" style="149" customWidth="1"/>
    <col min="1553" max="1792" width="9.140625" style="149"/>
    <col min="1793" max="1793" width="5.28515625" style="149" bestFit="1" customWidth="1"/>
    <col min="1794" max="1794" width="13.7109375" style="149" bestFit="1" customWidth="1"/>
    <col min="1795" max="1795" width="19.85546875" style="149" bestFit="1" customWidth="1"/>
    <col min="1796" max="1796" width="19.140625" style="149" customWidth="1"/>
    <col min="1797" max="1797" width="75" style="149" customWidth="1"/>
    <col min="1798" max="1798" width="12.140625" style="149" customWidth="1"/>
    <col min="1799" max="1799" width="7.7109375" style="149" bestFit="1" customWidth="1"/>
    <col min="1800" max="1800" width="9.140625" style="149" bestFit="1" customWidth="1"/>
    <col min="1801" max="1801" width="9.85546875" style="149" customWidth="1"/>
    <col min="1802" max="1802" width="7.42578125" style="149" bestFit="1" customWidth="1"/>
    <col min="1803" max="1803" width="7.7109375" style="149" bestFit="1" customWidth="1"/>
    <col min="1804" max="1804" width="5.7109375" style="149" bestFit="1" customWidth="1"/>
    <col min="1805" max="1805" width="9.140625" style="149" bestFit="1" customWidth="1"/>
    <col min="1806" max="1806" width="9.85546875" style="149" bestFit="1" customWidth="1"/>
    <col min="1807" max="1807" width="93.42578125" style="149" bestFit="1" customWidth="1"/>
    <col min="1808" max="1808" width="54.140625" style="149" customWidth="1"/>
    <col min="1809" max="2048" width="9.140625" style="149"/>
    <col min="2049" max="2049" width="5.28515625" style="149" bestFit="1" customWidth="1"/>
    <col min="2050" max="2050" width="13.7109375" style="149" bestFit="1" customWidth="1"/>
    <col min="2051" max="2051" width="19.85546875" style="149" bestFit="1" customWidth="1"/>
    <col min="2052" max="2052" width="19.140625" style="149" customWidth="1"/>
    <col min="2053" max="2053" width="75" style="149" customWidth="1"/>
    <col min="2054" max="2054" width="12.140625" style="149" customWidth="1"/>
    <col min="2055" max="2055" width="7.7109375" style="149" bestFit="1" customWidth="1"/>
    <col min="2056" max="2056" width="9.140625" style="149" bestFit="1" customWidth="1"/>
    <col min="2057" max="2057" width="9.85546875" style="149" customWidth="1"/>
    <col min="2058" max="2058" width="7.42578125" style="149" bestFit="1" customWidth="1"/>
    <col min="2059" max="2059" width="7.7109375" style="149" bestFit="1" customWidth="1"/>
    <col min="2060" max="2060" width="5.7109375" style="149" bestFit="1" customWidth="1"/>
    <col min="2061" max="2061" width="9.140625" style="149" bestFit="1" customWidth="1"/>
    <col min="2062" max="2062" width="9.85546875" style="149" bestFit="1" customWidth="1"/>
    <col min="2063" max="2063" width="93.42578125" style="149" bestFit="1" customWidth="1"/>
    <col min="2064" max="2064" width="54.140625" style="149" customWidth="1"/>
    <col min="2065" max="2304" width="9.140625" style="149"/>
    <col min="2305" max="2305" width="5.28515625" style="149" bestFit="1" customWidth="1"/>
    <col min="2306" max="2306" width="13.7109375" style="149" bestFit="1" customWidth="1"/>
    <col min="2307" max="2307" width="19.85546875" style="149" bestFit="1" customWidth="1"/>
    <col min="2308" max="2308" width="19.140625" style="149" customWidth="1"/>
    <col min="2309" max="2309" width="75" style="149" customWidth="1"/>
    <col min="2310" max="2310" width="12.140625" style="149" customWidth="1"/>
    <col min="2311" max="2311" width="7.7109375" style="149" bestFit="1" customWidth="1"/>
    <col min="2312" max="2312" width="9.140625" style="149" bestFit="1" customWidth="1"/>
    <col min="2313" max="2313" width="9.85546875" style="149" customWidth="1"/>
    <col min="2314" max="2314" width="7.42578125" style="149" bestFit="1" customWidth="1"/>
    <col min="2315" max="2315" width="7.7109375" style="149" bestFit="1" customWidth="1"/>
    <col min="2316" max="2316" width="5.7109375" style="149" bestFit="1" customWidth="1"/>
    <col min="2317" max="2317" width="9.140625" style="149" bestFit="1" customWidth="1"/>
    <col min="2318" max="2318" width="9.85546875" style="149" bestFit="1" customWidth="1"/>
    <col min="2319" max="2319" width="93.42578125" style="149" bestFit="1" customWidth="1"/>
    <col min="2320" max="2320" width="54.140625" style="149" customWidth="1"/>
    <col min="2321" max="2560" width="9.140625" style="149"/>
    <col min="2561" max="2561" width="5.28515625" style="149" bestFit="1" customWidth="1"/>
    <col min="2562" max="2562" width="13.7109375" style="149" bestFit="1" customWidth="1"/>
    <col min="2563" max="2563" width="19.85546875" style="149" bestFit="1" customWidth="1"/>
    <col min="2564" max="2564" width="19.140625" style="149" customWidth="1"/>
    <col min="2565" max="2565" width="75" style="149" customWidth="1"/>
    <col min="2566" max="2566" width="12.140625" style="149" customWidth="1"/>
    <col min="2567" max="2567" width="7.7109375" style="149" bestFit="1" customWidth="1"/>
    <col min="2568" max="2568" width="9.140625" style="149" bestFit="1" customWidth="1"/>
    <col min="2569" max="2569" width="9.85546875" style="149" customWidth="1"/>
    <col min="2570" max="2570" width="7.42578125" style="149" bestFit="1" customWidth="1"/>
    <col min="2571" max="2571" width="7.7109375" style="149" bestFit="1" customWidth="1"/>
    <col min="2572" max="2572" width="5.7109375" style="149" bestFit="1" customWidth="1"/>
    <col min="2573" max="2573" width="9.140625" style="149" bestFit="1" customWidth="1"/>
    <col min="2574" max="2574" width="9.85546875" style="149" bestFit="1" customWidth="1"/>
    <col min="2575" max="2575" width="93.42578125" style="149" bestFit="1" customWidth="1"/>
    <col min="2576" max="2576" width="54.140625" style="149" customWidth="1"/>
    <col min="2577" max="2816" width="9.140625" style="149"/>
    <col min="2817" max="2817" width="5.28515625" style="149" bestFit="1" customWidth="1"/>
    <col min="2818" max="2818" width="13.7109375" style="149" bestFit="1" customWidth="1"/>
    <col min="2819" max="2819" width="19.85546875" style="149" bestFit="1" customWidth="1"/>
    <col min="2820" max="2820" width="19.140625" style="149" customWidth="1"/>
    <col min="2821" max="2821" width="75" style="149" customWidth="1"/>
    <col min="2822" max="2822" width="12.140625" style="149" customWidth="1"/>
    <col min="2823" max="2823" width="7.7109375" style="149" bestFit="1" customWidth="1"/>
    <col min="2824" max="2824" width="9.140625" style="149" bestFit="1" customWidth="1"/>
    <col min="2825" max="2825" width="9.85546875" style="149" customWidth="1"/>
    <col min="2826" max="2826" width="7.42578125" style="149" bestFit="1" customWidth="1"/>
    <col min="2827" max="2827" width="7.7109375" style="149" bestFit="1" customWidth="1"/>
    <col min="2828" max="2828" width="5.7109375" style="149" bestFit="1" customWidth="1"/>
    <col min="2829" max="2829" width="9.140625" style="149" bestFit="1" customWidth="1"/>
    <col min="2830" max="2830" width="9.85546875" style="149" bestFit="1" customWidth="1"/>
    <col min="2831" max="2831" width="93.42578125" style="149" bestFit="1" customWidth="1"/>
    <col min="2832" max="2832" width="54.140625" style="149" customWidth="1"/>
    <col min="2833" max="3072" width="9.140625" style="149"/>
    <col min="3073" max="3073" width="5.28515625" style="149" bestFit="1" customWidth="1"/>
    <col min="3074" max="3074" width="13.7109375" style="149" bestFit="1" customWidth="1"/>
    <col min="3075" max="3075" width="19.85546875" style="149" bestFit="1" customWidth="1"/>
    <col min="3076" max="3076" width="19.140625" style="149" customWidth="1"/>
    <col min="3077" max="3077" width="75" style="149" customWidth="1"/>
    <col min="3078" max="3078" width="12.140625" style="149" customWidth="1"/>
    <col min="3079" max="3079" width="7.7109375" style="149" bestFit="1" customWidth="1"/>
    <col min="3080" max="3080" width="9.140625" style="149" bestFit="1" customWidth="1"/>
    <col min="3081" max="3081" width="9.85546875" style="149" customWidth="1"/>
    <col min="3082" max="3082" width="7.42578125" style="149" bestFit="1" customWidth="1"/>
    <col min="3083" max="3083" width="7.7109375" style="149" bestFit="1" customWidth="1"/>
    <col min="3084" max="3084" width="5.7109375" style="149" bestFit="1" customWidth="1"/>
    <col min="3085" max="3085" width="9.140625" style="149" bestFit="1" customWidth="1"/>
    <col min="3086" max="3086" width="9.85546875" style="149" bestFit="1" customWidth="1"/>
    <col min="3087" max="3087" width="93.42578125" style="149" bestFit="1" customWidth="1"/>
    <col min="3088" max="3088" width="54.140625" style="149" customWidth="1"/>
    <col min="3089" max="3328" width="9.140625" style="149"/>
    <col min="3329" max="3329" width="5.28515625" style="149" bestFit="1" customWidth="1"/>
    <col min="3330" max="3330" width="13.7109375" style="149" bestFit="1" customWidth="1"/>
    <col min="3331" max="3331" width="19.85546875" style="149" bestFit="1" customWidth="1"/>
    <col min="3332" max="3332" width="19.140625" style="149" customWidth="1"/>
    <col min="3333" max="3333" width="75" style="149" customWidth="1"/>
    <col min="3334" max="3334" width="12.140625" style="149" customWidth="1"/>
    <col min="3335" max="3335" width="7.7109375" style="149" bestFit="1" customWidth="1"/>
    <col min="3336" max="3336" width="9.140625" style="149" bestFit="1" customWidth="1"/>
    <col min="3337" max="3337" width="9.85546875" style="149" customWidth="1"/>
    <col min="3338" max="3338" width="7.42578125" style="149" bestFit="1" customWidth="1"/>
    <col min="3339" max="3339" width="7.7109375" style="149" bestFit="1" customWidth="1"/>
    <col min="3340" max="3340" width="5.7109375" style="149" bestFit="1" customWidth="1"/>
    <col min="3341" max="3341" width="9.140625" style="149" bestFit="1" customWidth="1"/>
    <col min="3342" max="3342" width="9.85546875" style="149" bestFit="1" customWidth="1"/>
    <col min="3343" max="3343" width="93.42578125" style="149" bestFit="1" customWidth="1"/>
    <col min="3344" max="3344" width="54.140625" style="149" customWidth="1"/>
    <col min="3345" max="3584" width="9.140625" style="149"/>
    <col min="3585" max="3585" width="5.28515625" style="149" bestFit="1" customWidth="1"/>
    <col min="3586" max="3586" width="13.7109375" style="149" bestFit="1" customWidth="1"/>
    <col min="3587" max="3587" width="19.85546875" style="149" bestFit="1" customWidth="1"/>
    <col min="3588" max="3588" width="19.140625" style="149" customWidth="1"/>
    <col min="3589" max="3589" width="75" style="149" customWidth="1"/>
    <col min="3590" max="3590" width="12.140625" style="149" customWidth="1"/>
    <col min="3591" max="3591" width="7.7109375" style="149" bestFit="1" customWidth="1"/>
    <col min="3592" max="3592" width="9.140625" style="149" bestFit="1" customWidth="1"/>
    <col min="3593" max="3593" width="9.85546875" style="149" customWidth="1"/>
    <col min="3594" max="3594" width="7.42578125" style="149" bestFit="1" customWidth="1"/>
    <col min="3595" max="3595" width="7.7109375" style="149" bestFit="1" customWidth="1"/>
    <col min="3596" max="3596" width="5.7109375" style="149" bestFit="1" customWidth="1"/>
    <col min="3597" max="3597" width="9.140625" style="149" bestFit="1" customWidth="1"/>
    <col min="3598" max="3598" width="9.85546875" style="149" bestFit="1" customWidth="1"/>
    <col min="3599" max="3599" width="93.42578125" style="149" bestFit="1" customWidth="1"/>
    <col min="3600" max="3600" width="54.140625" style="149" customWidth="1"/>
    <col min="3601" max="3840" width="9.140625" style="149"/>
    <col min="3841" max="3841" width="5.28515625" style="149" bestFit="1" customWidth="1"/>
    <col min="3842" max="3842" width="13.7109375" style="149" bestFit="1" customWidth="1"/>
    <col min="3843" max="3843" width="19.85546875" style="149" bestFit="1" customWidth="1"/>
    <col min="3844" max="3844" width="19.140625" style="149" customWidth="1"/>
    <col min="3845" max="3845" width="75" style="149" customWidth="1"/>
    <col min="3846" max="3846" width="12.140625" style="149" customWidth="1"/>
    <col min="3847" max="3847" width="7.7109375" style="149" bestFit="1" customWidth="1"/>
    <col min="3848" max="3848" width="9.140625" style="149" bestFit="1" customWidth="1"/>
    <col min="3849" max="3849" width="9.85546875" style="149" customWidth="1"/>
    <col min="3850" max="3850" width="7.42578125" style="149" bestFit="1" customWidth="1"/>
    <col min="3851" max="3851" width="7.7109375" style="149" bestFit="1" customWidth="1"/>
    <col min="3852" max="3852" width="5.7109375" style="149" bestFit="1" customWidth="1"/>
    <col min="3853" max="3853" width="9.140625" style="149" bestFit="1" customWidth="1"/>
    <col min="3854" max="3854" width="9.85546875" style="149" bestFit="1" customWidth="1"/>
    <col min="3855" max="3855" width="93.42578125" style="149" bestFit="1" customWidth="1"/>
    <col min="3856" max="3856" width="54.140625" style="149" customWidth="1"/>
    <col min="3857" max="4096" width="9.140625" style="149"/>
    <col min="4097" max="4097" width="5.28515625" style="149" bestFit="1" customWidth="1"/>
    <col min="4098" max="4098" width="13.7109375" style="149" bestFit="1" customWidth="1"/>
    <col min="4099" max="4099" width="19.85546875" style="149" bestFit="1" customWidth="1"/>
    <col min="4100" max="4100" width="19.140625" style="149" customWidth="1"/>
    <col min="4101" max="4101" width="75" style="149" customWidth="1"/>
    <col min="4102" max="4102" width="12.140625" style="149" customWidth="1"/>
    <col min="4103" max="4103" width="7.7109375" style="149" bestFit="1" customWidth="1"/>
    <col min="4104" max="4104" width="9.140625" style="149" bestFit="1" customWidth="1"/>
    <col min="4105" max="4105" width="9.85546875" style="149" customWidth="1"/>
    <col min="4106" max="4106" width="7.42578125" style="149" bestFit="1" customWidth="1"/>
    <col min="4107" max="4107" width="7.7109375" style="149" bestFit="1" customWidth="1"/>
    <col min="4108" max="4108" width="5.7109375" style="149" bestFit="1" customWidth="1"/>
    <col min="4109" max="4109" width="9.140625" style="149" bestFit="1" customWidth="1"/>
    <col min="4110" max="4110" width="9.85546875" style="149" bestFit="1" customWidth="1"/>
    <col min="4111" max="4111" width="93.42578125" style="149" bestFit="1" customWidth="1"/>
    <col min="4112" max="4112" width="54.140625" style="149" customWidth="1"/>
    <col min="4113" max="4352" width="9.140625" style="149"/>
    <col min="4353" max="4353" width="5.28515625" style="149" bestFit="1" customWidth="1"/>
    <col min="4354" max="4354" width="13.7109375" style="149" bestFit="1" customWidth="1"/>
    <col min="4355" max="4355" width="19.85546875" style="149" bestFit="1" customWidth="1"/>
    <col min="4356" max="4356" width="19.140625" style="149" customWidth="1"/>
    <col min="4357" max="4357" width="75" style="149" customWidth="1"/>
    <col min="4358" max="4358" width="12.140625" style="149" customWidth="1"/>
    <col min="4359" max="4359" width="7.7109375" style="149" bestFit="1" customWidth="1"/>
    <col min="4360" max="4360" width="9.140625" style="149" bestFit="1" customWidth="1"/>
    <col min="4361" max="4361" width="9.85546875" style="149" customWidth="1"/>
    <col min="4362" max="4362" width="7.42578125" style="149" bestFit="1" customWidth="1"/>
    <col min="4363" max="4363" width="7.7109375" style="149" bestFit="1" customWidth="1"/>
    <col min="4364" max="4364" width="5.7109375" style="149" bestFit="1" customWidth="1"/>
    <col min="4365" max="4365" width="9.140625" style="149" bestFit="1" customWidth="1"/>
    <col min="4366" max="4366" width="9.85546875" style="149" bestFit="1" customWidth="1"/>
    <col min="4367" max="4367" width="93.42578125" style="149" bestFit="1" customWidth="1"/>
    <col min="4368" max="4368" width="54.140625" style="149" customWidth="1"/>
    <col min="4369" max="4608" width="9.140625" style="149"/>
    <col min="4609" max="4609" width="5.28515625" style="149" bestFit="1" customWidth="1"/>
    <col min="4610" max="4610" width="13.7109375" style="149" bestFit="1" customWidth="1"/>
    <col min="4611" max="4611" width="19.85546875" style="149" bestFit="1" customWidth="1"/>
    <col min="4612" max="4612" width="19.140625" style="149" customWidth="1"/>
    <col min="4613" max="4613" width="75" style="149" customWidth="1"/>
    <col min="4614" max="4614" width="12.140625" style="149" customWidth="1"/>
    <col min="4615" max="4615" width="7.7109375" style="149" bestFit="1" customWidth="1"/>
    <col min="4616" max="4616" width="9.140625" style="149" bestFit="1" customWidth="1"/>
    <col min="4617" max="4617" width="9.85546875" style="149" customWidth="1"/>
    <col min="4618" max="4618" width="7.42578125" style="149" bestFit="1" customWidth="1"/>
    <col min="4619" max="4619" width="7.7109375" style="149" bestFit="1" customWidth="1"/>
    <col min="4620" max="4620" width="5.7109375" style="149" bestFit="1" customWidth="1"/>
    <col min="4621" max="4621" width="9.140625" style="149" bestFit="1" customWidth="1"/>
    <col min="4622" max="4622" width="9.85546875" style="149" bestFit="1" customWidth="1"/>
    <col min="4623" max="4623" width="93.42578125" style="149" bestFit="1" customWidth="1"/>
    <col min="4624" max="4624" width="54.140625" style="149" customWidth="1"/>
    <col min="4625" max="4864" width="9.140625" style="149"/>
    <col min="4865" max="4865" width="5.28515625" style="149" bestFit="1" customWidth="1"/>
    <col min="4866" max="4866" width="13.7109375" style="149" bestFit="1" customWidth="1"/>
    <col min="4867" max="4867" width="19.85546875" style="149" bestFit="1" customWidth="1"/>
    <col min="4868" max="4868" width="19.140625" style="149" customWidth="1"/>
    <col min="4869" max="4869" width="75" style="149" customWidth="1"/>
    <col min="4870" max="4870" width="12.140625" style="149" customWidth="1"/>
    <col min="4871" max="4871" width="7.7109375" style="149" bestFit="1" customWidth="1"/>
    <col min="4872" max="4872" width="9.140625" style="149" bestFit="1" customWidth="1"/>
    <col min="4873" max="4873" width="9.85546875" style="149" customWidth="1"/>
    <col min="4874" max="4874" width="7.42578125" style="149" bestFit="1" customWidth="1"/>
    <col min="4875" max="4875" width="7.7109375" style="149" bestFit="1" customWidth="1"/>
    <col min="4876" max="4876" width="5.7109375" style="149" bestFit="1" customWidth="1"/>
    <col min="4877" max="4877" width="9.140625" style="149" bestFit="1" customWidth="1"/>
    <col min="4878" max="4878" width="9.85546875" style="149" bestFit="1" customWidth="1"/>
    <col min="4879" max="4879" width="93.42578125" style="149" bestFit="1" customWidth="1"/>
    <col min="4880" max="4880" width="54.140625" style="149" customWidth="1"/>
    <col min="4881" max="5120" width="9.140625" style="149"/>
    <col min="5121" max="5121" width="5.28515625" style="149" bestFit="1" customWidth="1"/>
    <col min="5122" max="5122" width="13.7109375" style="149" bestFit="1" customWidth="1"/>
    <col min="5123" max="5123" width="19.85546875" style="149" bestFit="1" customWidth="1"/>
    <col min="5124" max="5124" width="19.140625" style="149" customWidth="1"/>
    <col min="5125" max="5125" width="75" style="149" customWidth="1"/>
    <col min="5126" max="5126" width="12.140625" style="149" customWidth="1"/>
    <col min="5127" max="5127" width="7.7109375" style="149" bestFit="1" customWidth="1"/>
    <col min="5128" max="5128" width="9.140625" style="149" bestFit="1" customWidth="1"/>
    <col min="5129" max="5129" width="9.85546875" style="149" customWidth="1"/>
    <col min="5130" max="5130" width="7.42578125" style="149" bestFit="1" customWidth="1"/>
    <col min="5131" max="5131" width="7.7109375" style="149" bestFit="1" customWidth="1"/>
    <col min="5132" max="5132" width="5.7109375" style="149" bestFit="1" customWidth="1"/>
    <col min="5133" max="5133" width="9.140625" style="149" bestFit="1" customWidth="1"/>
    <col min="5134" max="5134" width="9.85546875" style="149" bestFit="1" customWidth="1"/>
    <col min="5135" max="5135" width="93.42578125" style="149" bestFit="1" customWidth="1"/>
    <col min="5136" max="5136" width="54.140625" style="149" customWidth="1"/>
    <col min="5137" max="5376" width="9.140625" style="149"/>
    <col min="5377" max="5377" width="5.28515625" style="149" bestFit="1" customWidth="1"/>
    <col min="5378" max="5378" width="13.7109375" style="149" bestFit="1" customWidth="1"/>
    <col min="5379" max="5379" width="19.85546875" style="149" bestFit="1" customWidth="1"/>
    <col min="5380" max="5380" width="19.140625" style="149" customWidth="1"/>
    <col min="5381" max="5381" width="75" style="149" customWidth="1"/>
    <col min="5382" max="5382" width="12.140625" style="149" customWidth="1"/>
    <col min="5383" max="5383" width="7.7109375" style="149" bestFit="1" customWidth="1"/>
    <col min="5384" max="5384" width="9.140625" style="149" bestFit="1" customWidth="1"/>
    <col min="5385" max="5385" width="9.85546875" style="149" customWidth="1"/>
    <col min="5386" max="5386" width="7.42578125" style="149" bestFit="1" customWidth="1"/>
    <col min="5387" max="5387" width="7.7109375" style="149" bestFit="1" customWidth="1"/>
    <col min="5388" max="5388" width="5.7109375" style="149" bestFit="1" customWidth="1"/>
    <col min="5389" max="5389" width="9.140625" style="149" bestFit="1" customWidth="1"/>
    <col min="5390" max="5390" width="9.85546875" style="149" bestFit="1" customWidth="1"/>
    <col min="5391" max="5391" width="93.42578125" style="149" bestFit="1" customWidth="1"/>
    <col min="5392" max="5392" width="54.140625" style="149" customWidth="1"/>
    <col min="5393" max="5632" width="9.140625" style="149"/>
    <col min="5633" max="5633" width="5.28515625" style="149" bestFit="1" customWidth="1"/>
    <col min="5634" max="5634" width="13.7109375" style="149" bestFit="1" customWidth="1"/>
    <col min="5635" max="5635" width="19.85546875" style="149" bestFit="1" customWidth="1"/>
    <col min="5636" max="5636" width="19.140625" style="149" customWidth="1"/>
    <col min="5637" max="5637" width="75" style="149" customWidth="1"/>
    <col min="5638" max="5638" width="12.140625" style="149" customWidth="1"/>
    <col min="5639" max="5639" width="7.7109375" style="149" bestFit="1" customWidth="1"/>
    <col min="5640" max="5640" width="9.140625" style="149" bestFit="1" customWidth="1"/>
    <col min="5641" max="5641" width="9.85546875" style="149" customWidth="1"/>
    <col min="5642" max="5642" width="7.42578125" style="149" bestFit="1" customWidth="1"/>
    <col min="5643" max="5643" width="7.7109375" style="149" bestFit="1" customWidth="1"/>
    <col min="5644" max="5644" width="5.7109375" style="149" bestFit="1" customWidth="1"/>
    <col min="5645" max="5645" width="9.140625" style="149" bestFit="1" customWidth="1"/>
    <col min="5646" max="5646" width="9.85546875" style="149" bestFit="1" customWidth="1"/>
    <col min="5647" max="5647" width="93.42578125" style="149" bestFit="1" customWidth="1"/>
    <col min="5648" max="5648" width="54.140625" style="149" customWidth="1"/>
    <col min="5649" max="5888" width="9.140625" style="149"/>
    <col min="5889" max="5889" width="5.28515625" style="149" bestFit="1" customWidth="1"/>
    <col min="5890" max="5890" width="13.7109375" style="149" bestFit="1" customWidth="1"/>
    <col min="5891" max="5891" width="19.85546875" style="149" bestFit="1" customWidth="1"/>
    <col min="5892" max="5892" width="19.140625" style="149" customWidth="1"/>
    <col min="5893" max="5893" width="75" style="149" customWidth="1"/>
    <col min="5894" max="5894" width="12.140625" style="149" customWidth="1"/>
    <col min="5895" max="5895" width="7.7109375" style="149" bestFit="1" customWidth="1"/>
    <col min="5896" max="5896" width="9.140625" style="149" bestFit="1" customWidth="1"/>
    <col min="5897" max="5897" width="9.85546875" style="149" customWidth="1"/>
    <col min="5898" max="5898" width="7.42578125" style="149" bestFit="1" customWidth="1"/>
    <col min="5899" max="5899" width="7.7109375" style="149" bestFit="1" customWidth="1"/>
    <col min="5900" max="5900" width="5.7109375" style="149" bestFit="1" customWidth="1"/>
    <col min="5901" max="5901" width="9.140625" style="149" bestFit="1" customWidth="1"/>
    <col min="5902" max="5902" width="9.85546875" style="149" bestFit="1" customWidth="1"/>
    <col min="5903" max="5903" width="93.42578125" style="149" bestFit="1" customWidth="1"/>
    <col min="5904" max="5904" width="54.140625" style="149" customWidth="1"/>
    <col min="5905" max="6144" width="9.140625" style="149"/>
    <col min="6145" max="6145" width="5.28515625" style="149" bestFit="1" customWidth="1"/>
    <col min="6146" max="6146" width="13.7109375" style="149" bestFit="1" customWidth="1"/>
    <col min="6147" max="6147" width="19.85546875" style="149" bestFit="1" customWidth="1"/>
    <col min="6148" max="6148" width="19.140625" style="149" customWidth="1"/>
    <col min="6149" max="6149" width="75" style="149" customWidth="1"/>
    <col min="6150" max="6150" width="12.140625" style="149" customWidth="1"/>
    <col min="6151" max="6151" width="7.7109375" style="149" bestFit="1" customWidth="1"/>
    <col min="6152" max="6152" width="9.140625" style="149" bestFit="1" customWidth="1"/>
    <col min="6153" max="6153" width="9.85546875" style="149" customWidth="1"/>
    <col min="6154" max="6154" width="7.42578125" style="149" bestFit="1" customWidth="1"/>
    <col min="6155" max="6155" width="7.7109375" style="149" bestFit="1" customWidth="1"/>
    <col min="6156" max="6156" width="5.7109375" style="149" bestFit="1" customWidth="1"/>
    <col min="6157" max="6157" width="9.140625" style="149" bestFit="1" customWidth="1"/>
    <col min="6158" max="6158" width="9.85546875" style="149" bestFit="1" customWidth="1"/>
    <col min="6159" max="6159" width="93.42578125" style="149" bestFit="1" customWidth="1"/>
    <col min="6160" max="6160" width="54.140625" style="149" customWidth="1"/>
    <col min="6161" max="6400" width="9.140625" style="149"/>
    <col min="6401" max="6401" width="5.28515625" style="149" bestFit="1" customWidth="1"/>
    <col min="6402" max="6402" width="13.7109375" style="149" bestFit="1" customWidth="1"/>
    <col min="6403" max="6403" width="19.85546875" style="149" bestFit="1" customWidth="1"/>
    <col min="6404" max="6404" width="19.140625" style="149" customWidth="1"/>
    <col min="6405" max="6405" width="75" style="149" customWidth="1"/>
    <col min="6406" max="6406" width="12.140625" style="149" customWidth="1"/>
    <col min="6407" max="6407" width="7.7109375" style="149" bestFit="1" customWidth="1"/>
    <col min="6408" max="6408" width="9.140625" style="149" bestFit="1" customWidth="1"/>
    <col min="6409" max="6409" width="9.85546875" style="149" customWidth="1"/>
    <col min="6410" max="6410" width="7.42578125" style="149" bestFit="1" customWidth="1"/>
    <col min="6411" max="6411" width="7.7109375" style="149" bestFit="1" customWidth="1"/>
    <col min="6412" max="6412" width="5.7109375" style="149" bestFit="1" customWidth="1"/>
    <col min="6413" max="6413" width="9.140625" style="149" bestFit="1" customWidth="1"/>
    <col min="6414" max="6414" width="9.85546875" style="149" bestFit="1" customWidth="1"/>
    <col min="6415" max="6415" width="93.42578125" style="149" bestFit="1" customWidth="1"/>
    <col min="6416" max="6416" width="54.140625" style="149" customWidth="1"/>
    <col min="6417" max="6656" width="9.140625" style="149"/>
    <col min="6657" max="6657" width="5.28515625" style="149" bestFit="1" customWidth="1"/>
    <col min="6658" max="6658" width="13.7109375" style="149" bestFit="1" customWidth="1"/>
    <col min="6659" max="6659" width="19.85546875" style="149" bestFit="1" customWidth="1"/>
    <col min="6660" max="6660" width="19.140625" style="149" customWidth="1"/>
    <col min="6661" max="6661" width="75" style="149" customWidth="1"/>
    <col min="6662" max="6662" width="12.140625" style="149" customWidth="1"/>
    <col min="6663" max="6663" width="7.7109375" style="149" bestFit="1" customWidth="1"/>
    <col min="6664" max="6664" width="9.140625" style="149" bestFit="1" customWidth="1"/>
    <col min="6665" max="6665" width="9.85546875" style="149" customWidth="1"/>
    <col min="6666" max="6666" width="7.42578125" style="149" bestFit="1" customWidth="1"/>
    <col min="6667" max="6667" width="7.7109375" style="149" bestFit="1" customWidth="1"/>
    <col min="6668" max="6668" width="5.7109375" style="149" bestFit="1" customWidth="1"/>
    <col min="6669" max="6669" width="9.140625" style="149" bestFit="1" customWidth="1"/>
    <col min="6670" max="6670" width="9.85546875" style="149" bestFit="1" customWidth="1"/>
    <col min="6671" max="6671" width="93.42578125" style="149" bestFit="1" customWidth="1"/>
    <col min="6672" max="6672" width="54.140625" style="149" customWidth="1"/>
    <col min="6673" max="6912" width="9.140625" style="149"/>
    <col min="6913" max="6913" width="5.28515625" style="149" bestFit="1" customWidth="1"/>
    <col min="6914" max="6914" width="13.7109375" style="149" bestFit="1" customWidth="1"/>
    <col min="6915" max="6915" width="19.85546875" style="149" bestFit="1" customWidth="1"/>
    <col min="6916" max="6916" width="19.140625" style="149" customWidth="1"/>
    <col min="6917" max="6917" width="75" style="149" customWidth="1"/>
    <col min="6918" max="6918" width="12.140625" style="149" customWidth="1"/>
    <col min="6919" max="6919" width="7.7109375" style="149" bestFit="1" customWidth="1"/>
    <col min="6920" max="6920" width="9.140625" style="149" bestFit="1" customWidth="1"/>
    <col min="6921" max="6921" width="9.85546875" style="149" customWidth="1"/>
    <col min="6922" max="6922" width="7.42578125" style="149" bestFit="1" customWidth="1"/>
    <col min="6923" max="6923" width="7.7109375" style="149" bestFit="1" customWidth="1"/>
    <col min="6924" max="6924" width="5.7109375" style="149" bestFit="1" customWidth="1"/>
    <col min="6925" max="6925" width="9.140625" style="149" bestFit="1" customWidth="1"/>
    <col min="6926" max="6926" width="9.85546875" style="149" bestFit="1" customWidth="1"/>
    <col min="6927" max="6927" width="93.42578125" style="149" bestFit="1" customWidth="1"/>
    <col min="6928" max="6928" width="54.140625" style="149" customWidth="1"/>
    <col min="6929" max="7168" width="9.140625" style="149"/>
    <col min="7169" max="7169" width="5.28515625" style="149" bestFit="1" customWidth="1"/>
    <col min="7170" max="7170" width="13.7109375" style="149" bestFit="1" customWidth="1"/>
    <col min="7171" max="7171" width="19.85546875" style="149" bestFit="1" customWidth="1"/>
    <col min="7172" max="7172" width="19.140625" style="149" customWidth="1"/>
    <col min="7173" max="7173" width="75" style="149" customWidth="1"/>
    <col min="7174" max="7174" width="12.140625" style="149" customWidth="1"/>
    <col min="7175" max="7175" width="7.7109375" style="149" bestFit="1" customWidth="1"/>
    <col min="7176" max="7176" width="9.140625" style="149" bestFit="1" customWidth="1"/>
    <col min="7177" max="7177" width="9.85546875" style="149" customWidth="1"/>
    <col min="7178" max="7178" width="7.42578125" style="149" bestFit="1" customWidth="1"/>
    <col min="7179" max="7179" width="7.7109375" style="149" bestFit="1" customWidth="1"/>
    <col min="7180" max="7180" width="5.7109375" style="149" bestFit="1" customWidth="1"/>
    <col min="7181" max="7181" width="9.140625" style="149" bestFit="1" customWidth="1"/>
    <col min="7182" max="7182" width="9.85546875" style="149" bestFit="1" customWidth="1"/>
    <col min="7183" max="7183" width="93.42578125" style="149" bestFit="1" customWidth="1"/>
    <col min="7184" max="7184" width="54.140625" style="149" customWidth="1"/>
    <col min="7185" max="7424" width="9.140625" style="149"/>
    <col min="7425" max="7425" width="5.28515625" style="149" bestFit="1" customWidth="1"/>
    <col min="7426" max="7426" width="13.7109375" style="149" bestFit="1" customWidth="1"/>
    <col min="7427" max="7427" width="19.85546875" style="149" bestFit="1" customWidth="1"/>
    <col min="7428" max="7428" width="19.140625" style="149" customWidth="1"/>
    <col min="7429" max="7429" width="75" style="149" customWidth="1"/>
    <col min="7430" max="7430" width="12.140625" style="149" customWidth="1"/>
    <col min="7431" max="7431" width="7.7109375" style="149" bestFit="1" customWidth="1"/>
    <col min="7432" max="7432" width="9.140625" style="149" bestFit="1" customWidth="1"/>
    <col min="7433" max="7433" width="9.85546875" style="149" customWidth="1"/>
    <col min="7434" max="7434" width="7.42578125" style="149" bestFit="1" customWidth="1"/>
    <col min="7435" max="7435" width="7.7109375" style="149" bestFit="1" customWidth="1"/>
    <col min="7436" max="7436" width="5.7109375" style="149" bestFit="1" customWidth="1"/>
    <col min="7437" max="7437" width="9.140625" style="149" bestFit="1" customWidth="1"/>
    <col min="7438" max="7438" width="9.85546875" style="149" bestFit="1" customWidth="1"/>
    <col min="7439" max="7439" width="93.42578125" style="149" bestFit="1" customWidth="1"/>
    <col min="7440" max="7440" width="54.140625" style="149" customWidth="1"/>
    <col min="7441" max="7680" width="9.140625" style="149"/>
    <col min="7681" max="7681" width="5.28515625" style="149" bestFit="1" customWidth="1"/>
    <col min="7682" max="7682" width="13.7109375" style="149" bestFit="1" customWidth="1"/>
    <col min="7683" max="7683" width="19.85546875" style="149" bestFit="1" customWidth="1"/>
    <col min="7684" max="7684" width="19.140625" style="149" customWidth="1"/>
    <col min="7685" max="7685" width="75" style="149" customWidth="1"/>
    <col min="7686" max="7686" width="12.140625" style="149" customWidth="1"/>
    <col min="7687" max="7687" width="7.7109375" style="149" bestFit="1" customWidth="1"/>
    <col min="7688" max="7688" width="9.140625" style="149" bestFit="1" customWidth="1"/>
    <col min="7689" max="7689" width="9.85546875" style="149" customWidth="1"/>
    <col min="7690" max="7690" width="7.42578125" style="149" bestFit="1" customWidth="1"/>
    <col min="7691" max="7691" width="7.7109375" style="149" bestFit="1" customWidth="1"/>
    <col min="7692" max="7692" width="5.7109375" style="149" bestFit="1" customWidth="1"/>
    <col min="7693" max="7693" width="9.140625" style="149" bestFit="1" customWidth="1"/>
    <col min="7694" max="7694" width="9.85546875" style="149" bestFit="1" customWidth="1"/>
    <col min="7695" max="7695" width="93.42578125" style="149" bestFit="1" customWidth="1"/>
    <col min="7696" max="7696" width="54.140625" style="149" customWidth="1"/>
    <col min="7697" max="7936" width="9.140625" style="149"/>
    <col min="7937" max="7937" width="5.28515625" style="149" bestFit="1" customWidth="1"/>
    <col min="7938" max="7938" width="13.7109375" style="149" bestFit="1" customWidth="1"/>
    <col min="7939" max="7939" width="19.85546875" style="149" bestFit="1" customWidth="1"/>
    <col min="7940" max="7940" width="19.140625" style="149" customWidth="1"/>
    <col min="7941" max="7941" width="75" style="149" customWidth="1"/>
    <col min="7942" max="7942" width="12.140625" style="149" customWidth="1"/>
    <col min="7943" max="7943" width="7.7109375" style="149" bestFit="1" customWidth="1"/>
    <col min="7944" max="7944" width="9.140625" style="149" bestFit="1" customWidth="1"/>
    <col min="7945" max="7945" width="9.85546875" style="149" customWidth="1"/>
    <col min="7946" max="7946" width="7.42578125" style="149" bestFit="1" customWidth="1"/>
    <col min="7947" max="7947" width="7.7109375" style="149" bestFit="1" customWidth="1"/>
    <col min="7948" max="7948" width="5.7109375" style="149" bestFit="1" customWidth="1"/>
    <col min="7949" max="7949" width="9.140625" style="149" bestFit="1" customWidth="1"/>
    <col min="7950" max="7950" width="9.85546875" style="149" bestFit="1" customWidth="1"/>
    <col min="7951" max="7951" width="93.42578125" style="149" bestFit="1" customWidth="1"/>
    <col min="7952" max="7952" width="54.140625" style="149" customWidth="1"/>
    <col min="7953" max="8192" width="9.140625" style="149"/>
    <col min="8193" max="8193" width="5.28515625" style="149" bestFit="1" customWidth="1"/>
    <col min="8194" max="8194" width="13.7109375" style="149" bestFit="1" customWidth="1"/>
    <col min="8195" max="8195" width="19.85546875" style="149" bestFit="1" customWidth="1"/>
    <col min="8196" max="8196" width="19.140625" style="149" customWidth="1"/>
    <col min="8197" max="8197" width="75" style="149" customWidth="1"/>
    <col min="8198" max="8198" width="12.140625" style="149" customWidth="1"/>
    <col min="8199" max="8199" width="7.7109375" style="149" bestFit="1" customWidth="1"/>
    <col min="8200" max="8200" width="9.140625" style="149" bestFit="1" customWidth="1"/>
    <col min="8201" max="8201" width="9.85546875" style="149" customWidth="1"/>
    <col min="8202" max="8202" width="7.42578125" style="149" bestFit="1" customWidth="1"/>
    <col min="8203" max="8203" width="7.7109375" style="149" bestFit="1" customWidth="1"/>
    <col min="8204" max="8204" width="5.7109375" style="149" bestFit="1" customWidth="1"/>
    <col min="8205" max="8205" width="9.140625" style="149" bestFit="1" customWidth="1"/>
    <col min="8206" max="8206" width="9.85546875" style="149" bestFit="1" customWidth="1"/>
    <col min="8207" max="8207" width="93.42578125" style="149" bestFit="1" customWidth="1"/>
    <col min="8208" max="8208" width="54.140625" style="149" customWidth="1"/>
    <col min="8209" max="8448" width="9.140625" style="149"/>
    <col min="8449" max="8449" width="5.28515625" style="149" bestFit="1" customWidth="1"/>
    <col min="8450" max="8450" width="13.7109375" style="149" bestFit="1" customWidth="1"/>
    <col min="8451" max="8451" width="19.85546875" style="149" bestFit="1" customWidth="1"/>
    <col min="8452" max="8452" width="19.140625" style="149" customWidth="1"/>
    <col min="8453" max="8453" width="75" style="149" customWidth="1"/>
    <col min="8454" max="8454" width="12.140625" style="149" customWidth="1"/>
    <col min="8455" max="8455" width="7.7109375" style="149" bestFit="1" customWidth="1"/>
    <col min="8456" max="8456" width="9.140625" style="149" bestFit="1" customWidth="1"/>
    <col min="8457" max="8457" width="9.85546875" style="149" customWidth="1"/>
    <col min="8458" max="8458" width="7.42578125" style="149" bestFit="1" customWidth="1"/>
    <col min="8459" max="8459" width="7.7109375" style="149" bestFit="1" customWidth="1"/>
    <col min="8460" max="8460" width="5.7109375" style="149" bestFit="1" customWidth="1"/>
    <col min="8461" max="8461" width="9.140625" style="149" bestFit="1" customWidth="1"/>
    <col min="8462" max="8462" width="9.85546875" style="149" bestFit="1" customWidth="1"/>
    <col min="8463" max="8463" width="93.42578125" style="149" bestFit="1" customWidth="1"/>
    <col min="8464" max="8464" width="54.140625" style="149" customWidth="1"/>
    <col min="8465" max="8704" width="9.140625" style="149"/>
    <col min="8705" max="8705" width="5.28515625" style="149" bestFit="1" customWidth="1"/>
    <col min="8706" max="8706" width="13.7109375" style="149" bestFit="1" customWidth="1"/>
    <col min="8707" max="8707" width="19.85546875" style="149" bestFit="1" customWidth="1"/>
    <col min="8708" max="8708" width="19.140625" style="149" customWidth="1"/>
    <col min="8709" max="8709" width="75" style="149" customWidth="1"/>
    <col min="8710" max="8710" width="12.140625" style="149" customWidth="1"/>
    <col min="8711" max="8711" width="7.7109375" style="149" bestFit="1" customWidth="1"/>
    <col min="8712" max="8712" width="9.140625" style="149" bestFit="1" customWidth="1"/>
    <col min="8713" max="8713" width="9.85546875" style="149" customWidth="1"/>
    <col min="8714" max="8714" width="7.42578125" style="149" bestFit="1" customWidth="1"/>
    <col min="8715" max="8715" width="7.7109375" style="149" bestFit="1" customWidth="1"/>
    <col min="8716" max="8716" width="5.7109375" style="149" bestFit="1" customWidth="1"/>
    <col min="8717" max="8717" width="9.140625" style="149" bestFit="1" customWidth="1"/>
    <col min="8718" max="8718" width="9.85546875" style="149" bestFit="1" customWidth="1"/>
    <col min="8719" max="8719" width="93.42578125" style="149" bestFit="1" customWidth="1"/>
    <col min="8720" max="8720" width="54.140625" style="149" customWidth="1"/>
    <col min="8721" max="8960" width="9.140625" style="149"/>
    <col min="8961" max="8961" width="5.28515625" style="149" bestFit="1" customWidth="1"/>
    <col min="8962" max="8962" width="13.7109375" style="149" bestFit="1" customWidth="1"/>
    <col min="8963" max="8963" width="19.85546875" style="149" bestFit="1" customWidth="1"/>
    <col min="8964" max="8964" width="19.140625" style="149" customWidth="1"/>
    <col min="8965" max="8965" width="75" style="149" customWidth="1"/>
    <col min="8966" max="8966" width="12.140625" style="149" customWidth="1"/>
    <col min="8967" max="8967" width="7.7109375" style="149" bestFit="1" customWidth="1"/>
    <col min="8968" max="8968" width="9.140625" style="149" bestFit="1" customWidth="1"/>
    <col min="8969" max="8969" width="9.85546875" style="149" customWidth="1"/>
    <col min="8970" max="8970" width="7.42578125" style="149" bestFit="1" customWidth="1"/>
    <col min="8971" max="8971" width="7.7109375" style="149" bestFit="1" customWidth="1"/>
    <col min="8972" max="8972" width="5.7109375" style="149" bestFit="1" customWidth="1"/>
    <col min="8973" max="8973" width="9.140625" style="149" bestFit="1" customWidth="1"/>
    <col min="8974" max="8974" width="9.85546875" style="149" bestFit="1" customWidth="1"/>
    <col min="8975" max="8975" width="93.42578125" style="149" bestFit="1" customWidth="1"/>
    <col min="8976" max="8976" width="54.140625" style="149" customWidth="1"/>
    <col min="8977" max="9216" width="9.140625" style="149"/>
    <col min="9217" max="9217" width="5.28515625" style="149" bestFit="1" customWidth="1"/>
    <col min="9218" max="9218" width="13.7109375" style="149" bestFit="1" customWidth="1"/>
    <col min="9219" max="9219" width="19.85546875" style="149" bestFit="1" customWidth="1"/>
    <col min="9220" max="9220" width="19.140625" style="149" customWidth="1"/>
    <col min="9221" max="9221" width="75" style="149" customWidth="1"/>
    <col min="9222" max="9222" width="12.140625" style="149" customWidth="1"/>
    <col min="9223" max="9223" width="7.7109375" style="149" bestFit="1" customWidth="1"/>
    <col min="9224" max="9224" width="9.140625" style="149" bestFit="1" customWidth="1"/>
    <col min="9225" max="9225" width="9.85546875" style="149" customWidth="1"/>
    <col min="9226" max="9226" width="7.42578125" style="149" bestFit="1" customWidth="1"/>
    <col min="9227" max="9227" width="7.7109375" style="149" bestFit="1" customWidth="1"/>
    <col min="9228" max="9228" width="5.7109375" style="149" bestFit="1" customWidth="1"/>
    <col min="9229" max="9229" width="9.140625" style="149" bestFit="1" customWidth="1"/>
    <col min="9230" max="9230" width="9.85546875" style="149" bestFit="1" customWidth="1"/>
    <col min="9231" max="9231" width="93.42578125" style="149" bestFit="1" customWidth="1"/>
    <col min="9232" max="9232" width="54.140625" style="149" customWidth="1"/>
    <col min="9233" max="9472" width="9.140625" style="149"/>
    <col min="9473" max="9473" width="5.28515625" style="149" bestFit="1" customWidth="1"/>
    <col min="9474" max="9474" width="13.7109375" style="149" bestFit="1" customWidth="1"/>
    <col min="9475" max="9475" width="19.85546875" style="149" bestFit="1" customWidth="1"/>
    <col min="9476" max="9476" width="19.140625" style="149" customWidth="1"/>
    <col min="9477" max="9477" width="75" style="149" customWidth="1"/>
    <col min="9478" max="9478" width="12.140625" style="149" customWidth="1"/>
    <col min="9479" max="9479" width="7.7109375" style="149" bestFit="1" customWidth="1"/>
    <col min="9480" max="9480" width="9.140625" style="149" bestFit="1" customWidth="1"/>
    <col min="9481" max="9481" width="9.85546875" style="149" customWidth="1"/>
    <col min="9482" max="9482" width="7.42578125" style="149" bestFit="1" customWidth="1"/>
    <col min="9483" max="9483" width="7.7109375" style="149" bestFit="1" customWidth="1"/>
    <col min="9484" max="9484" width="5.7109375" style="149" bestFit="1" customWidth="1"/>
    <col min="9485" max="9485" width="9.140625" style="149" bestFit="1" customWidth="1"/>
    <col min="9486" max="9486" width="9.85546875" style="149" bestFit="1" customWidth="1"/>
    <col min="9487" max="9487" width="93.42578125" style="149" bestFit="1" customWidth="1"/>
    <col min="9488" max="9488" width="54.140625" style="149" customWidth="1"/>
    <col min="9489" max="9728" width="9.140625" style="149"/>
    <col min="9729" max="9729" width="5.28515625" style="149" bestFit="1" customWidth="1"/>
    <col min="9730" max="9730" width="13.7109375" style="149" bestFit="1" customWidth="1"/>
    <col min="9731" max="9731" width="19.85546875" style="149" bestFit="1" customWidth="1"/>
    <col min="9732" max="9732" width="19.140625" style="149" customWidth="1"/>
    <col min="9733" max="9733" width="75" style="149" customWidth="1"/>
    <col min="9734" max="9734" width="12.140625" style="149" customWidth="1"/>
    <col min="9735" max="9735" width="7.7109375" style="149" bestFit="1" customWidth="1"/>
    <col min="9736" max="9736" width="9.140625" style="149" bestFit="1" customWidth="1"/>
    <col min="9737" max="9737" width="9.85546875" style="149" customWidth="1"/>
    <col min="9738" max="9738" width="7.42578125" style="149" bestFit="1" customWidth="1"/>
    <col min="9739" max="9739" width="7.7109375" style="149" bestFit="1" customWidth="1"/>
    <col min="9740" max="9740" width="5.7109375" style="149" bestFit="1" customWidth="1"/>
    <col min="9741" max="9741" width="9.140625" style="149" bestFit="1" customWidth="1"/>
    <col min="9742" max="9742" width="9.85546875" style="149" bestFit="1" customWidth="1"/>
    <col min="9743" max="9743" width="93.42578125" style="149" bestFit="1" customWidth="1"/>
    <col min="9744" max="9744" width="54.140625" style="149" customWidth="1"/>
    <col min="9745" max="9984" width="9.140625" style="149"/>
    <col min="9985" max="9985" width="5.28515625" style="149" bestFit="1" customWidth="1"/>
    <col min="9986" max="9986" width="13.7109375" style="149" bestFit="1" customWidth="1"/>
    <col min="9987" max="9987" width="19.85546875" style="149" bestFit="1" customWidth="1"/>
    <col min="9988" max="9988" width="19.140625" style="149" customWidth="1"/>
    <col min="9989" max="9989" width="75" style="149" customWidth="1"/>
    <col min="9990" max="9990" width="12.140625" style="149" customWidth="1"/>
    <col min="9991" max="9991" width="7.7109375" style="149" bestFit="1" customWidth="1"/>
    <col min="9992" max="9992" width="9.140625" style="149" bestFit="1" customWidth="1"/>
    <col min="9993" max="9993" width="9.85546875" style="149" customWidth="1"/>
    <col min="9994" max="9994" width="7.42578125" style="149" bestFit="1" customWidth="1"/>
    <col min="9995" max="9995" width="7.7109375" style="149" bestFit="1" customWidth="1"/>
    <col min="9996" max="9996" width="5.7109375" style="149" bestFit="1" customWidth="1"/>
    <col min="9997" max="9997" width="9.140625" style="149" bestFit="1" customWidth="1"/>
    <col min="9998" max="9998" width="9.85546875" style="149" bestFit="1" customWidth="1"/>
    <col min="9999" max="9999" width="93.42578125" style="149" bestFit="1" customWidth="1"/>
    <col min="10000" max="10000" width="54.140625" style="149" customWidth="1"/>
    <col min="10001" max="10240" width="9.140625" style="149"/>
    <col min="10241" max="10241" width="5.28515625" style="149" bestFit="1" customWidth="1"/>
    <col min="10242" max="10242" width="13.7109375" style="149" bestFit="1" customWidth="1"/>
    <col min="10243" max="10243" width="19.85546875" style="149" bestFit="1" customWidth="1"/>
    <col min="10244" max="10244" width="19.140625" style="149" customWidth="1"/>
    <col min="10245" max="10245" width="75" style="149" customWidth="1"/>
    <col min="10246" max="10246" width="12.140625" style="149" customWidth="1"/>
    <col min="10247" max="10247" width="7.7109375" style="149" bestFit="1" customWidth="1"/>
    <col min="10248" max="10248" width="9.140625" style="149" bestFit="1" customWidth="1"/>
    <col min="10249" max="10249" width="9.85546875" style="149" customWidth="1"/>
    <col min="10250" max="10250" width="7.42578125" style="149" bestFit="1" customWidth="1"/>
    <col min="10251" max="10251" width="7.7109375" style="149" bestFit="1" customWidth="1"/>
    <col min="10252" max="10252" width="5.7109375" style="149" bestFit="1" customWidth="1"/>
    <col min="10253" max="10253" width="9.140625" style="149" bestFit="1" customWidth="1"/>
    <col min="10254" max="10254" width="9.85546875" style="149" bestFit="1" customWidth="1"/>
    <col min="10255" max="10255" width="93.42578125" style="149" bestFit="1" customWidth="1"/>
    <col min="10256" max="10256" width="54.140625" style="149" customWidth="1"/>
    <col min="10257" max="10496" width="9.140625" style="149"/>
    <col min="10497" max="10497" width="5.28515625" style="149" bestFit="1" customWidth="1"/>
    <col min="10498" max="10498" width="13.7109375" style="149" bestFit="1" customWidth="1"/>
    <col min="10499" max="10499" width="19.85546875" style="149" bestFit="1" customWidth="1"/>
    <col min="10500" max="10500" width="19.140625" style="149" customWidth="1"/>
    <col min="10501" max="10501" width="75" style="149" customWidth="1"/>
    <col min="10502" max="10502" width="12.140625" style="149" customWidth="1"/>
    <col min="10503" max="10503" width="7.7109375" style="149" bestFit="1" customWidth="1"/>
    <col min="10504" max="10504" width="9.140625" style="149" bestFit="1" customWidth="1"/>
    <col min="10505" max="10505" width="9.85546875" style="149" customWidth="1"/>
    <col min="10506" max="10506" width="7.42578125" style="149" bestFit="1" customWidth="1"/>
    <col min="10507" max="10507" width="7.7109375" style="149" bestFit="1" customWidth="1"/>
    <col min="10508" max="10508" width="5.7109375" style="149" bestFit="1" customWidth="1"/>
    <col min="10509" max="10509" width="9.140625" style="149" bestFit="1" customWidth="1"/>
    <col min="10510" max="10510" width="9.85546875" style="149" bestFit="1" customWidth="1"/>
    <col min="10511" max="10511" width="93.42578125" style="149" bestFit="1" customWidth="1"/>
    <col min="10512" max="10512" width="54.140625" style="149" customWidth="1"/>
    <col min="10513" max="10752" width="9.140625" style="149"/>
    <col min="10753" max="10753" width="5.28515625" style="149" bestFit="1" customWidth="1"/>
    <col min="10754" max="10754" width="13.7109375" style="149" bestFit="1" customWidth="1"/>
    <col min="10755" max="10755" width="19.85546875" style="149" bestFit="1" customWidth="1"/>
    <col min="10756" max="10756" width="19.140625" style="149" customWidth="1"/>
    <col min="10757" max="10757" width="75" style="149" customWidth="1"/>
    <col min="10758" max="10758" width="12.140625" style="149" customWidth="1"/>
    <col min="10759" max="10759" width="7.7109375" style="149" bestFit="1" customWidth="1"/>
    <col min="10760" max="10760" width="9.140625" style="149" bestFit="1" customWidth="1"/>
    <col min="10761" max="10761" width="9.85546875" style="149" customWidth="1"/>
    <col min="10762" max="10762" width="7.42578125" style="149" bestFit="1" customWidth="1"/>
    <col min="10763" max="10763" width="7.7109375" style="149" bestFit="1" customWidth="1"/>
    <col min="10764" max="10764" width="5.7109375" style="149" bestFit="1" customWidth="1"/>
    <col min="10765" max="10765" width="9.140625" style="149" bestFit="1" customWidth="1"/>
    <col min="10766" max="10766" width="9.85546875" style="149" bestFit="1" customWidth="1"/>
    <col min="10767" max="10767" width="93.42578125" style="149" bestFit="1" customWidth="1"/>
    <col min="10768" max="10768" width="54.140625" style="149" customWidth="1"/>
    <col min="10769" max="11008" width="9.140625" style="149"/>
    <col min="11009" max="11009" width="5.28515625" style="149" bestFit="1" customWidth="1"/>
    <col min="11010" max="11010" width="13.7109375" style="149" bestFit="1" customWidth="1"/>
    <col min="11011" max="11011" width="19.85546875" style="149" bestFit="1" customWidth="1"/>
    <col min="11012" max="11012" width="19.140625" style="149" customWidth="1"/>
    <col min="11013" max="11013" width="75" style="149" customWidth="1"/>
    <col min="11014" max="11014" width="12.140625" style="149" customWidth="1"/>
    <col min="11015" max="11015" width="7.7109375" style="149" bestFit="1" customWidth="1"/>
    <col min="11016" max="11016" width="9.140625" style="149" bestFit="1" customWidth="1"/>
    <col min="11017" max="11017" width="9.85546875" style="149" customWidth="1"/>
    <col min="11018" max="11018" width="7.42578125" style="149" bestFit="1" customWidth="1"/>
    <col min="11019" max="11019" width="7.7109375" style="149" bestFit="1" customWidth="1"/>
    <col min="11020" max="11020" width="5.7109375" style="149" bestFit="1" customWidth="1"/>
    <col min="11021" max="11021" width="9.140625" style="149" bestFit="1" customWidth="1"/>
    <col min="11022" max="11022" width="9.85546875" style="149" bestFit="1" customWidth="1"/>
    <col min="11023" max="11023" width="93.42578125" style="149" bestFit="1" customWidth="1"/>
    <col min="11024" max="11024" width="54.140625" style="149" customWidth="1"/>
    <col min="11025" max="11264" width="9.140625" style="149"/>
    <col min="11265" max="11265" width="5.28515625" style="149" bestFit="1" customWidth="1"/>
    <col min="11266" max="11266" width="13.7109375" style="149" bestFit="1" customWidth="1"/>
    <col min="11267" max="11267" width="19.85546875" style="149" bestFit="1" customWidth="1"/>
    <col min="11268" max="11268" width="19.140625" style="149" customWidth="1"/>
    <col min="11269" max="11269" width="75" style="149" customWidth="1"/>
    <col min="11270" max="11270" width="12.140625" style="149" customWidth="1"/>
    <col min="11271" max="11271" width="7.7109375" style="149" bestFit="1" customWidth="1"/>
    <col min="11272" max="11272" width="9.140625" style="149" bestFit="1" customWidth="1"/>
    <col min="11273" max="11273" width="9.85546875" style="149" customWidth="1"/>
    <col min="11274" max="11274" width="7.42578125" style="149" bestFit="1" customWidth="1"/>
    <col min="11275" max="11275" width="7.7109375" style="149" bestFit="1" customWidth="1"/>
    <col min="11276" max="11276" width="5.7109375" style="149" bestFit="1" customWidth="1"/>
    <col min="11277" max="11277" width="9.140625" style="149" bestFit="1" customWidth="1"/>
    <col min="11278" max="11278" width="9.85546875" style="149" bestFit="1" customWidth="1"/>
    <col min="11279" max="11279" width="93.42578125" style="149" bestFit="1" customWidth="1"/>
    <col min="11280" max="11280" width="54.140625" style="149" customWidth="1"/>
    <col min="11281" max="11520" width="9.140625" style="149"/>
    <col min="11521" max="11521" width="5.28515625" style="149" bestFit="1" customWidth="1"/>
    <col min="11522" max="11522" width="13.7109375" style="149" bestFit="1" customWidth="1"/>
    <col min="11523" max="11523" width="19.85546875" style="149" bestFit="1" customWidth="1"/>
    <col min="11524" max="11524" width="19.140625" style="149" customWidth="1"/>
    <col min="11525" max="11525" width="75" style="149" customWidth="1"/>
    <col min="11526" max="11526" width="12.140625" style="149" customWidth="1"/>
    <col min="11527" max="11527" width="7.7109375" style="149" bestFit="1" customWidth="1"/>
    <col min="11528" max="11528" width="9.140625" style="149" bestFit="1" customWidth="1"/>
    <col min="11529" max="11529" width="9.85546875" style="149" customWidth="1"/>
    <col min="11530" max="11530" width="7.42578125" style="149" bestFit="1" customWidth="1"/>
    <col min="11531" max="11531" width="7.7109375" style="149" bestFit="1" customWidth="1"/>
    <col min="11532" max="11532" width="5.7109375" style="149" bestFit="1" customWidth="1"/>
    <col min="11533" max="11533" width="9.140625" style="149" bestFit="1" customWidth="1"/>
    <col min="11534" max="11534" width="9.85546875" style="149" bestFit="1" customWidth="1"/>
    <col min="11535" max="11535" width="93.42578125" style="149" bestFit="1" customWidth="1"/>
    <col min="11536" max="11536" width="54.140625" style="149" customWidth="1"/>
    <col min="11537" max="11776" width="9.140625" style="149"/>
    <col min="11777" max="11777" width="5.28515625" style="149" bestFit="1" customWidth="1"/>
    <col min="11778" max="11778" width="13.7109375" style="149" bestFit="1" customWidth="1"/>
    <col min="11779" max="11779" width="19.85546875" style="149" bestFit="1" customWidth="1"/>
    <col min="11780" max="11780" width="19.140625" style="149" customWidth="1"/>
    <col min="11781" max="11781" width="75" style="149" customWidth="1"/>
    <col min="11782" max="11782" width="12.140625" style="149" customWidth="1"/>
    <col min="11783" max="11783" width="7.7109375" style="149" bestFit="1" customWidth="1"/>
    <col min="11784" max="11784" width="9.140625" style="149" bestFit="1" customWidth="1"/>
    <col min="11785" max="11785" width="9.85546875" style="149" customWidth="1"/>
    <col min="11786" max="11786" width="7.42578125" style="149" bestFit="1" customWidth="1"/>
    <col min="11787" max="11787" width="7.7109375" style="149" bestFit="1" customWidth="1"/>
    <col min="11788" max="11788" width="5.7109375" style="149" bestFit="1" customWidth="1"/>
    <col min="11789" max="11789" width="9.140625" style="149" bestFit="1" customWidth="1"/>
    <col min="11790" max="11790" width="9.85546875" style="149" bestFit="1" customWidth="1"/>
    <col min="11791" max="11791" width="93.42578125" style="149" bestFit="1" customWidth="1"/>
    <col min="11792" max="11792" width="54.140625" style="149" customWidth="1"/>
    <col min="11793" max="12032" width="9.140625" style="149"/>
    <col min="12033" max="12033" width="5.28515625" style="149" bestFit="1" customWidth="1"/>
    <col min="12034" max="12034" width="13.7109375" style="149" bestFit="1" customWidth="1"/>
    <col min="12035" max="12035" width="19.85546875" style="149" bestFit="1" customWidth="1"/>
    <col min="12036" max="12036" width="19.140625" style="149" customWidth="1"/>
    <col min="12037" max="12037" width="75" style="149" customWidth="1"/>
    <col min="12038" max="12038" width="12.140625" style="149" customWidth="1"/>
    <col min="12039" max="12039" width="7.7109375" style="149" bestFit="1" customWidth="1"/>
    <col min="12040" max="12040" width="9.140625" style="149" bestFit="1" customWidth="1"/>
    <col min="12041" max="12041" width="9.85546875" style="149" customWidth="1"/>
    <col min="12042" max="12042" width="7.42578125" style="149" bestFit="1" customWidth="1"/>
    <col min="12043" max="12043" width="7.7109375" style="149" bestFit="1" customWidth="1"/>
    <col min="12044" max="12044" width="5.7109375" style="149" bestFit="1" customWidth="1"/>
    <col min="12045" max="12045" width="9.140625" style="149" bestFit="1" customWidth="1"/>
    <col min="12046" max="12046" width="9.85546875" style="149" bestFit="1" customWidth="1"/>
    <col min="12047" max="12047" width="93.42578125" style="149" bestFit="1" customWidth="1"/>
    <col min="12048" max="12048" width="54.140625" style="149" customWidth="1"/>
    <col min="12049" max="12288" width="9.140625" style="149"/>
    <col min="12289" max="12289" width="5.28515625" style="149" bestFit="1" customWidth="1"/>
    <col min="12290" max="12290" width="13.7109375" style="149" bestFit="1" customWidth="1"/>
    <col min="12291" max="12291" width="19.85546875" style="149" bestFit="1" customWidth="1"/>
    <col min="12292" max="12292" width="19.140625" style="149" customWidth="1"/>
    <col min="12293" max="12293" width="75" style="149" customWidth="1"/>
    <col min="12294" max="12294" width="12.140625" style="149" customWidth="1"/>
    <col min="12295" max="12295" width="7.7109375" style="149" bestFit="1" customWidth="1"/>
    <col min="12296" max="12296" width="9.140625" style="149" bestFit="1" customWidth="1"/>
    <col min="12297" max="12297" width="9.85546875" style="149" customWidth="1"/>
    <col min="12298" max="12298" width="7.42578125" style="149" bestFit="1" customWidth="1"/>
    <col min="12299" max="12299" width="7.7109375" style="149" bestFit="1" customWidth="1"/>
    <col min="12300" max="12300" width="5.7109375" style="149" bestFit="1" customWidth="1"/>
    <col min="12301" max="12301" width="9.140625" style="149" bestFit="1" customWidth="1"/>
    <col min="12302" max="12302" width="9.85546875" style="149" bestFit="1" customWidth="1"/>
    <col min="12303" max="12303" width="93.42578125" style="149" bestFit="1" customWidth="1"/>
    <col min="12304" max="12304" width="54.140625" style="149" customWidth="1"/>
    <col min="12305" max="12544" width="9.140625" style="149"/>
    <col min="12545" max="12545" width="5.28515625" style="149" bestFit="1" customWidth="1"/>
    <col min="12546" max="12546" width="13.7109375" style="149" bestFit="1" customWidth="1"/>
    <col min="12547" max="12547" width="19.85546875" style="149" bestFit="1" customWidth="1"/>
    <col min="12548" max="12548" width="19.140625" style="149" customWidth="1"/>
    <col min="12549" max="12549" width="75" style="149" customWidth="1"/>
    <col min="12550" max="12550" width="12.140625" style="149" customWidth="1"/>
    <col min="12551" max="12551" width="7.7109375" style="149" bestFit="1" customWidth="1"/>
    <col min="12552" max="12552" width="9.140625" style="149" bestFit="1" customWidth="1"/>
    <col min="12553" max="12553" width="9.85546875" style="149" customWidth="1"/>
    <col min="12554" max="12554" width="7.42578125" style="149" bestFit="1" customWidth="1"/>
    <col min="12555" max="12555" width="7.7109375" style="149" bestFit="1" customWidth="1"/>
    <col min="12556" max="12556" width="5.7109375" style="149" bestFit="1" customWidth="1"/>
    <col min="12557" max="12557" width="9.140625" style="149" bestFit="1" customWidth="1"/>
    <col min="12558" max="12558" width="9.85546875" style="149" bestFit="1" customWidth="1"/>
    <col min="12559" max="12559" width="93.42578125" style="149" bestFit="1" customWidth="1"/>
    <col min="12560" max="12560" width="54.140625" style="149" customWidth="1"/>
    <col min="12561" max="12800" width="9.140625" style="149"/>
    <col min="12801" max="12801" width="5.28515625" style="149" bestFit="1" customWidth="1"/>
    <col min="12802" max="12802" width="13.7109375" style="149" bestFit="1" customWidth="1"/>
    <col min="12803" max="12803" width="19.85546875" style="149" bestFit="1" customWidth="1"/>
    <col min="12804" max="12804" width="19.140625" style="149" customWidth="1"/>
    <col min="12805" max="12805" width="75" style="149" customWidth="1"/>
    <col min="12806" max="12806" width="12.140625" style="149" customWidth="1"/>
    <col min="12807" max="12807" width="7.7109375" style="149" bestFit="1" customWidth="1"/>
    <col min="12808" max="12808" width="9.140625" style="149" bestFit="1" customWidth="1"/>
    <col min="12809" max="12809" width="9.85546875" style="149" customWidth="1"/>
    <col min="12810" max="12810" width="7.42578125" style="149" bestFit="1" customWidth="1"/>
    <col min="12811" max="12811" width="7.7109375" style="149" bestFit="1" customWidth="1"/>
    <col min="12812" max="12812" width="5.7109375" style="149" bestFit="1" customWidth="1"/>
    <col min="12813" max="12813" width="9.140625" style="149" bestFit="1" customWidth="1"/>
    <col min="12814" max="12814" width="9.85546875" style="149" bestFit="1" customWidth="1"/>
    <col min="12815" max="12815" width="93.42578125" style="149" bestFit="1" customWidth="1"/>
    <col min="12816" max="12816" width="54.140625" style="149" customWidth="1"/>
    <col min="12817" max="13056" width="9.140625" style="149"/>
    <col min="13057" max="13057" width="5.28515625" style="149" bestFit="1" customWidth="1"/>
    <col min="13058" max="13058" width="13.7109375" style="149" bestFit="1" customWidth="1"/>
    <col min="13059" max="13059" width="19.85546875" style="149" bestFit="1" customWidth="1"/>
    <col min="13060" max="13060" width="19.140625" style="149" customWidth="1"/>
    <col min="13061" max="13061" width="75" style="149" customWidth="1"/>
    <col min="13062" max="13062" width="12.140625" style="149" customWidth="1"/>
    <col min="13063" max="13063" width="7.7109375" style="149" bestFit="1" customWidth="1"/>
    <col min="13064" max="13064" width="9.140625" style="149" bestFit="1" customWidth="1"/>
    <col min="13065" max="13065" width="9.85546875" style="149" customWidth="1"/>
    <col min="13066" max="13066" width="7.42578125" style="149" bestFit="1" customWidth="1"/>
    <col min="13067" max="13067" width="7.7109375" style="149" bestFit="1" customWidth="1"/>
    <col min="13068" max="13068" width="5.7109375" style="149" bestFit="1" customWidth="1"/>
    <col min="13069" max="13069" width="9.140625" style="149" bestFit="1" customWidth="1"/>
    <col min="13070" max="13070" width="9.85546875" style="149" bestFit="1" customWidth="1"/>
    <col min="13071" max="13071" width="93.42578125" style="149" bestFit="1" customWidth="1"/>
    <col min="13072" max="13072" width="54.140625" style="149" customWidth="1"/>
    <col min="13073" max="13312" width="9.140625" style="149"/>
    <col min="13313" max="13313" width="5.28515625" style="149" bestFit="1" customWidth="1"/>
    <col min="13314" max="13314" width="13.7109375" style="149" bestFit="1" customWidth="1"/>
    <col min="13315" max="13315" width="19.85546875" style="149" bestFit="1" customWidth="1"/>
    <col min="13316" max="13316" width="19.140625" style="149" customWidth="1"/>
    <col min="13317" max="13317" width="75" style="149" customWidth="1"/>
    <col min="13318" max="13318" width="12.140625" style="149" customWidth="1"/>
    <col min="13319" max="13319" width="7.7109375" style="149" bestFit="1" customWidth="1"/>
    <col min="13320" max="13320" width="9.140625" style="149" bestFit="1" customWidth="1"/>
    <col min="13321" max="13321" width="9.85546875" style="149" customWidth="1"/>
    <col min="13322" max="13322" width="7.42578125" style="149" bestFit="1" customWidth="1"/>
    <col min="13323" max="13323" width="7.7109375" style="149" bestFit="1" customWidth="1"/>
    <col min="13324" max="13324" width="5.7109375" style="149" bestFit="1" customWidth="1"/>
    <col min="13325" max="13325" width="9.140625" style="149" bestFit="1" customWidth="1"/>
    <col min="13326" max="13326" width="9.85546875" style="149" bestFit="1" customWidth="1"/>
    <col min="13327" max="13327" width="93.42578125" style="149" bestFit="1" customWidth="1"/>
    <col min="13328" max="13328" width="54.140625" style="149" customWidth="1"/>
    <col min="13329" max="13568" width="9.140625" style="149"/>
    <col min="13569" max="13569" width="5.28515625" style="149" bestFit="1" customWidth="1"/>
    <col min="13570" max="13570" width="13.7109375" style="149" bestFit="1" customWidth="1"/>
    <col min="13571" max="13571" width="19.85546875" style="149" bestFit="1" customWidth="1"/>
    <col min="13572" max="13572" width="19.140625" style="149" customWidth="1"/>
    <col min="13573" max="13573" width="75" style="149" customWidth="1"/>
    <col min="13574" max="13574" width="12.140625" style="149" customWidth="1"/>
    <col min="13575" max="13575" width="7.7109375" style="149" bestFit="1" customWidth="1"/>
    <col min="13576" max="13576" width="9.140625" style="149" bestFit="1" customWidth="1"/>
    <col min="13577" max="13577" width="9.85546875" style="149" customWidth="1"/>
    <col min="13578" max="13578" width="7.42578125" style="149" bestFit="1" customWidth="1"/>
    <col min="13579" max="13579" width="7.7109375" style="149" bestFit="1" customWidth="1"/>
    <col min="13580" max="13580" width="5.7109375" style="149" bestFit="1" customWidth="1"/>
    <col min="13581" max="13581" width="9.140625" style="149" bestFit="1" customWidth="1"/>
    <col min="13582" max="13582" width="9.85546875" style="149" bestFit="1" customWidth="1"/>
    <col min="13583" max="13583" width="93.42578125" style="149" bestFit="1" customWidth="1"/>
    <col min="13584" max="13584" width="54.140625" style="149" customWidth="1"/>
    <col min="13585" max="13824" width="9.140625" style="149"/>
    <col min="13825" max="13825" width="5.28515625" style="149" bestFit="1" customWidth="1"/>
    <col min="13826" max="13826" width="13.7109375" style="149" bestFit="1" customWidth="1"/>
    <col min="13827" max="13827" width="19.85546875" style="149" bestFit="1" customWidth="1"/>
    <col min="13828" max="13828" width="19.140625" style="149" customWidth="1"/>
    <col min="13829" max="13829" width="75" style="149" customWidth="1"/>
    <col min="13830" max="13830" width="12.140625" style="149" customWidth="1"/>
    <col min="13831" max="13831" width="7.7109375" style="149" bestFit="1" customWidth="1"/>
    <col min="13832" max="13832" width="9.140625" style="149" bestFit="1" customWidth="1"/>
    <col min="13833" max="13833" width="9.85546875" style="149" customWidth="1"/>
    <col min="13834" max="13834" width="7.42578125" style="149" bestFit="1" customWidth="1"/>
    <col min="13835" max="13835" width="7.7109375" style="149" bestFit="1" customWidth="1"/>
    <col min="13836" max="13836" width="5.7109375" style="149" bestFit="1" customWidth="1"/>
    <col min="13837" max="13837" width="9.140625" style="149" bestFit="1" customWidth="1"/>
    <col min="13838" max="13838" width="9.85546875" style="149" bestFit="1" customWidth="1"/>
    <col min="13839" max="13839" width="93.42578125" style="149" bestFit="1" customWidth="1"/>
    <col min="13840" max="13840" width="54.140625" style="149" customWidth="1"/>
    <col min="13841" max="14080" width="9.140625" style="149"/>
    <col min="14081" max="14081" width="5.28515625" style="149" bestFit="1" customWidth="1"/>
    <col min="14082" max="14082" width="13.7109375" style="149" bestFit="1" customWidth="1"/>
    <col min="14083" max="14083" width="19.85546875" style="149" bestFit="1" customWidth="1"/>
    <col min="14084" max="14084" width="19.140625" style="149" customWidth="1"/>
    <col min="14085" max="14085" width="75" style="149" customWidth="1"/>
    <col min="14086" max="14086" width="12.140625" style="149" customWidth="1"/>
    <col min="14087" max="14087" width="7.7109375" style="149" bestFit="1" customWidth="1"/>
    <col min="14088" max="14088" width="9.140625" style="149" bestFit="1" customWidth="1"/>
    <col min="14089" max="14089" width="9.85546875" style="149" customWidth="1"/>
    <col min="14090" max="14090" width="7.42578125" style="149" bestFit="1" customWidth="1"/>
    <col min="14091" max="14091" width="7.7109375" style="149" bestFit="1" customWidth="1"/>
    <col min="14092" max="14092" width="5.7109375" style="149" bestFit="1" customWidth="1"/>
    <col min="14093" max="14093" width="9.140625" style="149" bestFit="1" customWidth="1"/>
    <col min="14094" max="14094" width="9.85546875" style="149" bestFit="1" customWidth="1"/>
    <col min="14095" max="14095" width="93.42578125" style="149" bestFit="1" customWidth="1"/>
    <col min="14096" max="14096" width="54.140625" style="149" customWidth="1"/>
    <col min="14097" max="14336" width="9.140625" style="149"/>
    <col min="14337" max="14337" width="5.28515625" style="149" bestFit="1" customWidth="1"/>
    <col min="14338" max="14338" width="13.7109375" style="149" bestFit="1" customWidth="1"/>
    <col min="14339" max="14339" width="19.85546875" style="149" bestFit="1" customWidth="1"/>
    <col min="14340" max="14340" width="19.140625" style="149" customWidth="1"/>
    <col min="14341" max="14341" width="75" style="149" customWidth="1"/>
    <col min="14342" max="14342" width="12.140625" style="149" customWidth="1"/>
    <col min="14343" max="14343" width="7.7109375" style="149" bestFit="1" customWidth="1"/>
    <col min="14344" max="14344" width="9.140625" style="149" bestFit="1" customWidth="1"/>
    <col min="14345" max="14345" width="9.85546875" style="149" customWidth="1"/>
    <col min="14346" max="14346" width="7.42578125" style="149" bestFit="1" customWidth="1"/>
    <col min="14347" max="14347" width="7.7109375" style="149" bestFit="1" customWidth="1"/>
    <col min="14348" max="14348" width="5.7109375" style="149" bestFit="1" customWidth="1"/>
    <col min="14349" max="14349" width="9.140625" style="149" bestFit="1" customWidth="1"/>
    <col min="14350" max="14350" width="9.85546875" style="149" bestFit="1" customWidth="1"/>
    <col min="14351" max="14351" width="93.42578125" style="149" bestFit="1" customWidth="1"/>
    <col min="14352" max="14352" width="54.140625" style="149" customWidth="1"/>
    <col min="14353" max="14592" width="9.140625" style="149"/>
    <col min="14593" max="14593" width="5.28515625" style="149" bestFit="1" customWidth="1"/>
    <col min="14594" max="14594" width="13.7109375" style="149" bestFit="1" customWidth="1"/>
    <col min="14595" max="14595" width="19.85546875" style="149" bestFit="1" customWidth="1"/>
    <col min="14596" max="14596" width="19.140625" style="149" customWidth="1"/>
    <col min="14597" max="14597" width="75" style="149" customWidth="1"/>
    <col min="14598" max="14598" width="12.140625" style="149" customWidth="1"/>
    <col min="14599" max="14599" width="7.7109375" style="149" bestFit="1" customWidth="1"/>
    <col min="14600" max="14600" width="9.140625" style="149" bestFit="1" customWidth="1"/>
    <col min="14601" max="14601" width="9.85546875" style="149" customWidth="1"/>
    <col min="14602" max="14602" width="7.42578125" style="149" bestFit="1" customWidth="1"/>
    <col min="14603" max="14603" width="7.7109375" style="149" bestFit="1" customWidth="1"/>
    <col min="14604" max="14604" width="5.7109375" style="149" bestFit="1" customWidth="1"/>
    <col min="14605" max="14605" width="9.140625" style="149" bestFit="1" customWidth="1"/>
    <col min="14606" max="14606" width="9.85546875" style="149" bestFit="1" customWidth="1"/>
    <col min="14607" max="14607" width="93.42578125" style="149" bestFit="1" customWidth="1"/>
    <col min="14608" max="14608" width="54.140625" style="149" customWidth="1"/>
    <col min="14609" max="14848" width="9.140625" style="149"/>
    <col min="14849" max="14849" width="5.28515625" style="149" bestFit="1" customWidth="1"/>
    <col min="14850" max="14850" width="13.7109375" style="149" bestFit="1" customWidth="1"/>
    <col min="14851" max="14851" width="19.85546875" style="149" bestFit="1" customWidth="1"/>
    <col min="14852" max="14852" width="19.140625" style="149" customWidth="1"/>
    <col min="14853" max="14853" width="75" style="149" customWidth="1"/>
    <col min="14854" max="14854" width="12.140625" style="149" customWidth="1"/>
    <col min="14855" max="14855" width="7.7109375" style="149" bestFit="1" customWidth="1"/>
    <col min="14856" max="14856" width="9.140625" style="149" bestFit="1" customWidth="1"/>
    <col min="14857" max="14857" width="9.85546875" style="149" customWidth="1"/>
    <col min="14858" max="14858" width="7.42578125" style="149" bestFit="1" customWidth="1"/>
    <col min="14859" max="14859" width="7.7109375" style="149" bestFit="1" customWidth="1"/>
    <col min="14860" max="14860" width="5.7109375" style="149" bestFit="1" customWidth="1"/>
    <col min="14861" max="14861" width="9.140625" style="149" bestFit="1" customWidth="1"/>
    <col min="14862" max="14862" width="9.85546875" style="149" bestFit="1" customWidth="1"/>
    <col min="14863" max="14863" width="93.42578125" style="149" bestFit="1" customWidth="1"/>
    <col min="14864" max="14864" width="54.140625" style="149" customWidth="1"/>
    <col min="14865" max="15104" width="9.140625" style="149"/>
    <col min="15105" max="15105" width="5.28515625" style="149" bestFit="1" customWidth="1"/>
    <col min="15106" max="15106" width="13.7109375" style="149" bestFit="1" customWidth="1"/>
    <col min="15107" max="15107" width="19.85546875" style="149" bestFit="1" customWidth="1"/>
    <col min="15108" max="15108" width="19.140625" style="149" customWidth="1"/>
    <col min="15109" max="15109" width="75" style="149" customWidth="1"/>
    <col min="15110" max="15110" width="12.140625" style="149" customWidth="1"/>
    <col min="15111" max="15111" width="7.7109375" style="149" bestFit="1" customWidth="1"/>
    <col min="15112" max="15112" width="9.140625" style="149" bestFit="1" customWidth="1"/>
    <col min="15113" max="15113" width="9.85546875" style="149" customWidth="1"/>
    <col min="15114" max="15114" width="7.42578125" style="149" bestFit="1" customWidth="1"/>
    <col min="15115" max="15115" width="7.7109375" style="149" bestFit="1" customWidth="1"/>
    <col min="15116" max="15116" width="5.7109375" style="149" bestFit="1" customWidth="1"/>
    <col min="15117" max="15117" width="9.140625" style="149" bestFit="1" customWidth="1"/>
    <col min="15118" max="15118" width="9.85546875" style="149" bestFit="1" customWidth="1"/>
    <col min="15119" max="15119" width="93.42578125" style="149" bestFit="1" customWidth="1"/>
    <col min="15120" max="15120" width="54.140625" style="149" customWidth="1"/>
    <col min="15121" max="15360" width="9.140625" style="149"/>
    <col min="15361" max="15361" width="5.28515625" style="149" bestFit="1" customWidth="1"/>
    <col min="15362" max="15362" width="13.7109375" style="149" bestFit="1" customWidth="1"/>
    <col min="15363" max="15363" width="19.85546875" style="149" bestFit="1" customWidth="1"/>
    <col min="15364" max="15364" width="19.140625" style="149" customWidth="1"/>
    <col min="15365" max="15365" width="75" style="149" customWidth="1"/>
    <col min="15366" max="15366" width="12.140625" style="149" customWidth="1"/>
    <col min="15367" max="15367" width="7.7109375" style="149" bestFit="1" customWidth="1"/>
    <col min="15368" max="15368" width="9.140625" style="149" bestFit="1" customWidth="1"/>
    <col min="15369" max="15369" width="9.85546875" style="149" customWidth="1"/>
    <col min="15370" max="15370" width="7.42578125" style="149" bestFit="1" customWidth="1"/>
    <col min="15371" max="15371" width="7.7109375" style="149" bestFit="1" customWidth="1"/>
    <col min="15372" max="15372" width="5.7109375" style="149" bestFit="1" customWidth="1"/>
    <col min="15373" max="15373" width="9.140625" style="149" bestFit="1" customWidth="1"/>
    <col min="15374" max="15374" width="9.85546875" style="149" bestFit="1" customWidth="1"/>
    <col min="15375" max="15375" width="93.42578125" style="149" bestFit="1" customWidth="1"/>
    <col min="15376" max="15376" width="54.140625" style="149" customWidth="1"/>
    <col min="15377" max="15616" width="9.140625" style="149"/>
    <col min="15617" max="15617" width="5.28515625" style="149" bestFit="1" customWidth="1"/>
    <col min="15618" max="15618" width="13.7109375" style="149" bestFit="1" customWidth="1"/>
    <col min="15619" max="15619" width="19.85546875" style="149" bestFit="1" customWidth="1"/>
    <col min="15620" max="15620" width="19.140625" style="149" customWidth="1"/>
    <col min="15621" max="15621" width="75" style="149" customWidth="1"/>
    <col min="15622" max="15622" width="12.140625" style="149" customWidth="1"/>
    <col min="15623" max="15623" width="7.7109375" style="149" bestFit="1" customWidth="1"/>
    <col min="15624" max="15624" width="9.140625" style="149" bestFit="1" customWidth="1"/>
    <col min="15625" max="15625" width="9.85546875" style="149" customWidth="1"/>
    <col min="15626" max="15626" width="7.42578125" style="149" bestFit="1" customWidth="1"/>
    <col min="15627" max="15627" width="7.7109375" style="149" bestFit="1" customWidth="1"/>
    <col min="15628" max="15628" width="5.7109375" style="149" bestFit="1" customWidth="1"/>
    <col min="15629" max="15629" width="9.140625" style="149" bestFit="1" customWidth="1"/>
    <col min="15630" max="15630" width="9.85546875" style="149" bestFit="1" customWidth="1"/>
    <col min="15631" max="15631" width="93.42578125" style="149" bestFit="1" customWidth="1"/>
    <col min="15632" max="15632" width="54.140625" style="149" customWidth="1"/>
    <col min="15633" max="15872" width="9.140625" style="149"/>
    <col min="15873" max="15873" width="5.28515625" style="149" bestFit="1" customWidth="1"/>
    <col min="15874" max="15874" width="13.7109375" style="149" bestFit="1" customWidth="1"/>
    <col min="15875" max="15875" width="19.85546875" style="149" bestFit="1" customWidth="1"/>
    <col min="15876" max="15876" width="19.140625" style="149" customWidth="1"/>
    <col min="15877" max="15877" width="75" style="149" customWidth="1"/>
    <col min="15878" max="15878" width="12.140625" style="149" customWidth="1"/>
    <col min="15879" max="15879" width="7.7109375" style="149" bestFit="1" customWidth="1"/>
    <col min="15880" max="15880" width="9.140625" style="149" bestFit="1" customWidth="1"/>
    <col min="15881" max="15881" width="9.85546875" style="149" customWidth="1"/>
    <col min="15882" max="15882" width="7.42578125" style="149" bestFit="1" customWidth="1"/>
    <col min="15883" max="15883" width="7.7109375" style="149" bestFit="1" customWidth="1"/>
    <col min="15884" max="15884" width="5.7109375" style="149" bestFit="1" customWidth="1"/>
    <col min="15885" max="15885" width="9.140625" style="149" bestFit="1" customWidth="1"/>
    <col min="15886" max="15886" width="9.85546875" style="149" bestFit="1" customWidth="1"/>
    <col min="15887" max="15887" width="93.42578125" style="149" bestFit="1" customWidth="1"/>
    <col min="15888" max="15888" width="54.140625" style="149" customWidth="1"/>
    <col min="15889" max="16128" width="9.140625" style="149"/>
    <col min="16129" max="16129" width="5.28515625" style="149" bestFit="1" customWidth="1"/>
    <col min="16130" max="16130" width="13.7109375" style="149" bestFit="1" customWidth="1"/>
    <col min="16131" max="16131" width="19.85546875" style="149" bestFit="1" customWidth="1"/>
    <col min="16132" max="16132" width="19.140625" style="149" customWidth="1"/>
    <col min="16133" max="16133" width="75" style="149" customWidth="1"/>
    <col min="16134" max="16134" width="12.140625" style="149" customWidth="1"/>
    <col min="16135" max="16135" width="7.7109375" style="149" bestFit="1" customWidth="1"/>
    <col min="16136" max="16136" width="9.140625" style="149" bestFit="1" customWidth="1"/>
    <col min="16137" max="16137" width="9.85546875" style="149" customWidth="1"/>
    <col min="16138" max="16138" width="7.42578125" style="149" bestFit="1" customWidth="1"/>
    <col min="16139" max="16139" width="7.7109375" style="149" bestFit="1" customWidth="1"/>
    <col min="16140" max="16140" width="5.7109375" style="149" bestFit="1" customWidth="1"/>
    <col min="16141" max="16141" width="9.140625" style="149" bestFit="1" customWidth="1"/>
    <col min="16142" max="16142" width="9.85546875" style="149" bestFit="1" customWidth="1"/>
    <col min="16143" max="16143" width="93.42578125" style="149" bestFit="1" customWidth="1"/>
    <col min="16144" max="16144" width="54.140625" style="149" customWidth="1"/>
    <col min="16145" max="16384" width="9.140625" style="149"/>
  </cols>
  <sheetData>
    <row r="1" spans="1:16">
      <c r="B1" s="186" t="s">
        <v>233</v>
      </c>
      <c r="C1" s="186"/>
      <c r="D1" s="186"/>
      <c r="E1" s="186"/>
      <c r="F1" s="186"/>
      <c r="G1" s="186"/>
      <c r="H1" s="186"/>
      <c r="I1" s="186"/>
      <c r="J1" s="186"/>
      <c r="K1" s="186"/>
      <c r="L1" s="186"/>
      <c r="M1" s="186"/>
      <c r="N1" s="186"/>
      <c r="O1" s="186"/>
    </row>
    <row r="2" spans="1:16" ht="15.75" customHeight="1">
      <c r="B2" s="187" t="s">
        <v>234</v>
      </c>
      <c r="C2" s="187"/>
      <c r="D2" s="187"/>
      <c r="E2" s="187"/>
      <c r="F2" s="187"/>
      <c r="G2" s="187"/>
      <c r="H2" s="187"/>
      <c r="I2" s="187"/>
      <c r="J2" s="187"/>
      <c r="K2" s="187"/>
      <c r="L2" s="187"/>
      <c r="M2" s="187"/>
      <c r="N2" s="187"/>
      <c r="O2" s="187"/>
    </row>
    <row r="3" spans="1:16" ht="15.75" customHeight="1">
      <c r="B3" s="187" t="s">
        <v>235</v>
      </c>
      <c r="C3" s="187"/>
      <c r="D3" s="187"/>
      <c r="E3" s="187"/>
      <c r="F3" s="187"/>
      <c r="G3" s="187"/>
      <c r="H3" s="187"/>
      <c r="I3" s="187"/>
      <c r="J3" s="187"/>
      <c r="K3" s="187"/>
      <c r="L3" s="187"/>
      <c r="M3" s="187"/>
      <c r="N3" s="187"/>
      <c r="O3" s="187"/>
    </row>
    <row r="4" spans="1:16" ht="15.75" customHeight="1">
      <c r="A4" s="186" t="s">
        <v>236</v>
      </c>
      <c r="B4" s="186"/>
      <c r="C4" s="186"/>
      <c r="D4" s="186"/>
      <c r="E4" s="186"/>
      <c r="F4" s="186"/>
      <c r="G4" s="186"/>
      <c r="H4" s="186"/>
      <c r="I4" s="186"/>
      <c r="J4" s="186"/>
      <c r="K4" s="186"/>
      <c r="L4" s="186"/>
      <c r="M4" s="186"/>
      <c r="N4" s="186"/>
      <c r="O4" s="186"/>
    </row>
    <row r="5" spans="1:16" ht="34.5" customHeight="1">
      <c r="A5" s="150" t="s">
        <v>5</v>
      </c>
      <c r="B5" s="150" t="s">
        <v>237</v>
      </c>
      <c r="C5" s="151" t="s">
        <v>238</v>
      </c>
      <c r="D5" s="152" t="s">
        <v>54</v>
      </c>
      <c r="E5" s="151" t="s">
        <v>239</v>
      </c>
      <c r="F5" s="153" t="s">
        <v>240</v>
      </c>
      <c r="G5" s="153" t="s">
        <v>241</v>
      </c>
      <c r="H5" s="153" t="s">
        <v>242</v>
      </c>
      <c r="I5" s="153" t="s">
        <v>243</v>
      </c>
      <c r="J5" s="153" t="s">
        <v>244</v>
      </c>
      <c r="K5" s="153" t="s">
        <v>245</v>
      </c>
      <c r="L5" s="153" t="s">
        <v>246</v>
      </c>
      <c r="M5" s="153" t="s">
        <v>247</v>
      </c>
      <c r="N5" s="153" t="s">
        <v>248</v>
      </c>
      <c r="O5" s="153" t="s">
        <v>249</v>
      </c>
      <c r="P5" s="154" t="s">
        <v>250</v>
      </c>
    </row>
    <row r="6" spans="1:16" ht="47.25">
      <c r="A6" s="155">
        <v>1</v>
      </c>
      <c r="B6" s="156">
        <v>42112</v>
      </c>
      <c r="C6" s="157" t="s">
        <v>251</v>
      </c>
      <c r="D6" s="158" t="s">
        <v>252</v>
      </c>
      <c r="E6" s="159" t="s">
        <v>253</v>
      </c>
      <c r="F6" s="160">
        <v>17</v>
      </c>
      <c r="G6" s="160">
        <v>4</v>
      </c>
      <c r="H6" s="161" t="s">
        <v>254</v>
      </c>
      <c r="I6" s="161" t="s">
        <v>255</v>
      </c>
      <c r="J6" s="161">
        <v>18</v>
      </c>
      <c r="K6" s="161">
        <v>4</v>
      </c>
      <c r="L6" s="161">
        <v>2015</v>
      </c>
      <c r="M6" s="160" t="s">
        <v>256</v>
      </c>
      <c r="N6" s="160" t="s">
        <v>257</v>
      </c>
      <c r="O6" s="162" t="s">
        <v>258</v>
      </c>
      <c r="P6" s="163" t="s">
        <v>259</v>
      </c>
    </row>
    <row r="7" spans="1:16" ht="31.5">
      <c r="A7" s="155">
        <v>2</v>
      </c>
      <c r="B7" s="156">
        <v>42123</v>
      </c>
      <c r="C7" s="157" t="s">
        <v>251</v>
      </c>
      <c r="D7" s="158" t="s">
        <v>260</v>
      </c>
      <c r="E7" s="164" t="s">
        <v>261</v>
      </c>
      <c r="F7" s="161">
        <v>29</v>
      </c>
      <c r="G7" s="161">
        <v>4</v>
      </c>
      <c r="H7" s="161" t="s">
        <v>262</v>
      </c>
      <c r="I7" s="161" t="s">
        <v>263</v>
      </c>
      <c r="J7" s="161">
        <v>29</v>
      </c>
      <c r="K7" s="161">
        <v>4</v>
      </c>
      <c r="L7" s="161">
        <v>2015</v>
      </c>
      <c r="M7" s="160" t="s">
        <v>264</v>
      </c>
      <c r="N7" s="160" t="s">
        <v>265</v>
      </c>
      <c r="O7" s="162" t="s">
        <v>258</v>
      </c>
      <c r="P7" s="163" t="s">
        <v>259</v>
      </c>
    </row>
    <row r="8" spans="1:16" ht="31.5">
      <c r="A8" s="155">
        <v>3</v>
      </c>
      <c r="B8" s="156">
        <v>42131</v>
      </c>
      <c r="C8" s="157" t="s">
        <v>251</v>
      </c>
      <c r="D8" s="158" t="s">
        <v>266</v>
      </c>
      <c r="E8" s="164" t="s">
        <v>267</v>
      </c>
      <c r="F8" s="160" t="s">
        <v>268</v>
      </c>
      <c r="G8" s="161">
        <v>5</v>
      </c>
      <c r="H8" s="161" t="s">
        <v>264</v>
      </c>
      <c r="I8" s="161" t="s">
        <v>269</v>
      </c>
      <c r="J8" s="160" t="s">
        <v>270</v>
      </c>
      <c r="K8" s="161">
        <v>5</v>
      </c>
      <c r="L8" s="161">
        <v>2015</v>
      </c>
      <c r="M8" s="161" t="s">
        <v>271</v>
      </c>
      <c r="N8" s="161" t="s">
        <v>272</v>
      </c>
      <c r="O8" s="162" t="s">
        <v>258</v>
      </c>
      <c r="P8" s="163" t="s">
        <v>259</v>
      </c>
    </row>
    <row r="9" spans="1:16" ht="31.5">
      <c r="A9" s="155">
        <v>4</v>
      </c>
      <c r="B9" s="156">
        <v>42131</v>
      </c>
      <c r="C9" s="157" t="s">
        <v>251</v>
      </c>
      <c r="D9" s="158" t="s">
        <v>273</v>
      </c>
      <c r="E9" s="164" t="s">
        <v>274</v>
      </c>
      <c r="F9" s="160" t="s">
        <v>268</v>
      </c>
      <c r="G9" s="161">
        <v>5</v>
      </c>
      <c r="H9" s="161" t="s">
        <v>269</v>
      </c>
      <c r="I9" s="161" t="s">
        <v>275</v>
      </c>
      <c r="J9" s="160" t="s">
        <v>270</v>
      </c>
      <c r="K9" s="161">
        <v>5</v>
      </c>
      <c r="L9" s="161">
        <v>2015</v>
      </c>
      <c r="M9" s="161" t="s">
        <v>272</v>
      </c>
      <c r="N9" s="161" t="s">
        <v>276</v>
      </c>
      <c r="O9" s="162" t="s">
        <v>258</v>
      </c>
      <c r="P9" s="163" t="s">
        <v>259</v>
      </c>
    </row>
    <row r="10" spans="1:16" ht="47.25">
      <c r="A10" s="155">
        <v>5</v>
      </c>
      <c r="B10" s="156">
        <v>42132</v>
      </c>
      <c r="C10" s="157" t="s">
        <v>251</v>
      </c>
      <c r="D10" s="158" t="s">
        <v>277</v>
      </c>
      <c r="E10" s="164" t="s">
        <v>278</v>
      </c>
      <c r="F10" s="160" t="s">
        <v>279</v>
      </c>
      <c r="G10" s="161">
        <v>5</v>
      </c>
      <c r="H10" s="161" t="s">
        <v>280</v>
      </c>
      <c r="I10" s="161" t="s">
        <v>262</v>
      </c>
      <c r="J10" s="160" t="s">
        <v>279</v>
      </c>
      <c r="K10" s="161">
        <v>5</v>
      </c>
      <c r="L10" s="161">
        <v>2015</v>
      </c>
      <c r="M10" s="161" t="s">
        <v>281</v>
      </c>
      <c r="N10" s="161" t="s">
        <v>276</v>
      </c>
      <c r="O10" s="161" t="s">
        <v>282</v>
      </c>
      <c r="P10" s="163" t="s">
        <v>259</v>
      </c>
    </row>
    <row r="11" spans="1:16" ht="31.5">
      <c r="A11" s="155">
        <v>6</v>
      </c>
      <c r="B11" s="156">
        <v>42139</v>
      </c>
      <c r="C11" s="157" t="s">
        <v>251</v>
      </c>
      <c r="D11" s="158" t="s">
        <v>283</v>
      </c>
      <c r="E11" s="164" t="s">
        <v>284</v>
      </c>
      <c r="F11" s="161">
        <v>14</v>
      </c>
      <c r="G11" s="161">
        <v>5</v>
      </c>
      <c r="H11" s="161" t="s">
        <v>285</v>
      </c>
      <c r="I11" s="161" t="s">
        <v>286</v>
      </c>
      <c r="J11" s="160">
        <v>15</v>
      </c>
      <c r="K11" s="161">
        <v>5</v>
      </c>
      <c r="L11" s="161">
        <v>2015</v>
      </c>
      <c r="M11" s="160" t="s">
        <v>287</v>
      </c>
      <c r="N11" s="160" t="s">
        <v>288</v>
      </c>
      <c r="O11" s="162" t="s">
        <v>258</v>
      </c>
      <c r="P11" s="163" t="s">
        <v>259</v>
      </c>
    </row>
    <row r="12" spans="1:16" ht="31.5">
      <c r="A12" s="155">
        <v>7</v>
      </c>
      <c r="B12" s="156">
        <v>42148</v>
      </c>
      <c r="C12" s="157" t="s">
        <v>251</v>
      </c>
      <c r="D12" s="158" t="s">
        <v>289</v>
      </c>
      <c r="E12" s="164" t="s">
        <v>290</v>
      </c>
      <c r="F12" s="161">
        <v>23</v>
      </c>
      <c r="G12" s="161">
        <v>5</v>
      </c>
      <c r="H12" s="161" t="s">
        <v>255</v>
      </c>
      <c r="I12" s="161" t="s">
        <v>265</v>
      </c>
      <c r="J12" s="160">
        <v>24</v>
      </c>
      <c r="K12" s="161">
        <v>5</v>
      </c>
      <c r="L12" s="161">
        <v>2015</v>
      </c>
      <c r="M12" s="160" t="s">
        <v>287</v>
      </c>
      <c r="N12" s="160" t="s">
        <v>291</v>
      </c>
      <c r="O12" s="162" t="s">
        <v>258</v>
      </c>
      <c r="P12" s="163" t="s">
        <v>259</v>
      </c>
    </row>
    <row r="13" spans="1:16" ht="31.5">
      <c r="A13" s="155">
        <v>8</v>
      </c>
      <c r="B13" s="156">
        <v>42166</v>
      </c>
      <c r="C13" s="157" t="s">
        <v>251</v>
      </c>
      <c r="D13" s="158" t="s">
        <v>292</v>
      </c>
      <c r="E13" s="163" t="s">
        <v>293</v>
      </c>
      <c r="F13" s="161">
        <v>10</v>
      </c>
      <c r="G13" s="161">
        <v>6</v>
      </c>
      <c r="H13" s="161" t="s">
        <v>255</v>
      </c>
      <c r="I13" s="161" t="s">
        <v>269</v>
      </c>
      <c r="J13" s="160">
        <v>11</v>
      </c>
      <c r="K13" s="161">
        <v>6</v>
      </c>
      <c r="L13" s="161">
        <v>2015</v>
      </c>
      <c r="M13" s="161" t="s">
        <v>287</v>
      </c>
      <c r="N13" s="161" t="s">
        <v>294</v>
      </c>
      <c r="O13" s="162" t="s">
        <v>295</v>
      </c>
      <c r="P13" s="163" t="s">
        <v>259</v>
      </c>
    </row>
    <row r="14" spans="1:16" ht="31.5">
      <c r="A14" s="155">
        <v>9</v>
      </c>
      <c r="B14" s="156">
        <v>42168</v>
      </c>
      <c r="C14" s="157" t="s">
        <v>251</v>
      </c>
      <c r="D14" s="158" t="s">
        <v>296</v>
      </c>
      <c r="E14" s="163" t="s">
        <v>293</v>
      </c>
      <c r="F14" s="161">
        <v>12</v>
      </c>
      <c r="G14" s="161">
        <v>6</v>
      </c>
      <c r="H14" s="161" t="s">
        <v>269</v>
      </c>
      <c r="I14" s="161" t="s">
        <v>275</v>
      </c>
      <c r="J14" s="160">
        <v>13</v>
      </c>
      <c r="K14" s="161">
        <v>6</v>
      </c>
      <c r="L14" s="161">
        <v>2015</v>
      </c>
      <c r="M14" s="161" t="s">
        <v>256</v>
      </c>
      <c r="N14" s="161" t="s">
        <v>297</v>
      </c>
      <c r="O14" s="162" t="s">
        <v>295</v>
      </c>
      <c r="P14" s="163" t="s">
        <v>259</v>
      </c>
    </row>
    <row r="15" spans="1:16" ht="31.5">
      <c r="A15" s="155">
        <v>10</v>
      </c>
      <c r="B15" s="156">
        <v>42172</v>
      </c>
      <c r="C15" s="157" t="s">
        <v>251</v>
      </c>
      <c r="D15" s="157" t="s">
        <v>298</v>
      </c>
      <c r="E15" s="163" t="s">
        <v>293</v>
      </c>
      <c r="F15" s="161">
        <v>16</v>
      </c>
      <c r="G15" s="161">
        <v>6</v>
      </c>
      <c r="H15" s="161" t="s">
        <v>255</v>
      </c>
      <c r="I15" s="161" t="s">
        <v>269</v>
      </c>
      <c r="J15" s="160">
        <v>17</v>
      </c>
      <c r="K15" s="161">
        <v>6</v>
      </c>
      <c r="L15" s="161">
        <v>2015</v>
      </c>
      <c r="M15" s="161" t="s">
        <v>299</v>
      </c>
      <c r="N15" s="161" t="s">
        <v>288</v>
      </c>
      <c r="O15" s="162" t="s">
        <v>295</v>
      </c>
      <c r="P15" s="163" t="s">
        <v>259</v>
      </c>
    </row>
    <row r="16" spans="1:16" ht="31.5">
      <c r="A16" s="155">
        <v>11</v>
      </c>
      <c r="B16" s="156">
        <v>42173</v>
      </c>
      <c r="C16" s="157" t="s">
        <v>251</v>
      </c>
      <c r="D16" s="157" t="s">
        <v>300</v>
      </c>
      <c r="E16" s="164" t="s">
        <v>301</v>
      </c>
      <c r="F16" s="161">
        <v>18</v>
      </c>
      <c r="G16" s="161">
        <v>6</v>
      </c>
      <c r="H16" s="161" t="s">
        <v>302</v>
      </c>
      <c r="I16" s="161" t="s">
        <v>303</v>
      </c>
      <c r="J16" s="160">
        <v>18</v>
      </c>
      <c r="K16" s="161">
        <v>6</v>
      </c>
      <c r="L16" s="161">
        <v>2015</v>
      </c>
      <c r="M16" s="161" t="s">
        <v>254</v>
      </c>
      <c r="N16" s="161" t="s">
        <v>255</v>
      </c>
      <c r="O16" s="162" t="s">
        <v>258</v>
      </c>
      <c r="P16" s="163" t="s">
        <v>259</v>
      </c>
    </row>
    <row r="17" spans="1:16" ht="31.5">
      <c r="A17" s="155">
        <v>12</v>
      </c>
      <c r="B17" s="156">
        <v>42173</v>
      </c>
      <c r="C17" s="157" t="s">
        <v>251</v>
      </c>
      <c r="D17" s="157" t="s">
        <v>304</v>
      </c>
      <c r="E17" s="163" t="s">
        <v>305</v>
      </c>
      <c r="F17" s="161">
        <v>18</v>
      </c>
      <c r="G17" s="161">
        <v>6</v>
      </c>
      <c r="H17" s="160" t="s">
        <v>306</v>
      </c>
      <c r="I17" s="160" t="s">
        <v>307</v>
      </c>
      <c r="J17" s="160">
        <v>18</v>
      </c>
      <c r="K17" s="161">
        <v>6</v>
      </c>
      <c r="L17" s="161">
        <v>2015</v>
      </c>
      <c r="M17" s="161" t="s">
        <v>262</v>
      </c>
      <c r="N17" s="161" t="s">
        <v>303</v>
      </c>
      <c r="O17" s="162" t="s">
        <v>295</v>
      </c>
      <c r="P17" s="163" t="s">
        <v>259</v>
      </c>
    </row>
    <row r="18" spans="1:16" ht="31.5">
      <c r="A18" s="155">
        <v>13</v>
      </c>
      <c r="B18" s="156">
        <v>42175</v>
      </c>
      <c r="C18" s="157" t="s">
        <v>251</v>
      </c>
      <c r="D18" s="157" t="s">
        <v>308</v>
      </c>
      <c r="E18" s="163" t="s">
        <v>293</v>
      </c>
      <c r="F18" s="161">
        <v>19</v>
      </c>
      <c r="G18" s="161">
        <v>6</v>
      </c>
      <c r="H18" s="161" t="s">
        <v>269</v>
      </c>
      <c r="I18" s="161" t="s">
        <v>275</v>
      </c>
      <c r="J18" s="160">
        <v>20</v>
      </c>
      <c r="K18" s="161">
        <v>6</v>
      </c>
      <c r="L18" s="161">
        <v>2015</v>
      </c>
      <c r="M18" s="161" t="s">
        <v>294</v>
      </c>
      <c r="N18" s="161" t="s">
        <v>299</v>
      </c>
      <c r="O18" s="162" t="s">
        <v>295</v>
      </c>
      <c r="P18" s="163" t="s">
        <v>259</v>
      </c>
    </row>
    <row r="19" spans="1:16" ht="31.5">
      <c r="A19" s="155">
        <v>14</v>
      </c>
      <c r="B19" s="156">
        <v>42176</v>
      </c>
      <c r="C19" s="157" t="s">
        <v>251</v>
      </c>
      <c r="D19" s="157" t="s">
        <v>309</v>
      </c>
      <c r="E19" s="163" t="s">
        <v>305</v>
      </c>
      <c r="F19" s="161">
        <v>21</v>
      </c>
      <c r="G19" s="161">
        <v>6</v>
      </c>
      <c r="H19" s="160" t="s">
        <v>310</v>
      </c>
      <c r="I19" s="160" t="s">
        <v>311</v>
      </c>
      <c r="J19" s="160">
        <v>21</v>
      </c>
      <c r="K19" s="161">
        <v>6</v>
      </c>
      <c r="L19" s="161">
        <v>2015</v>
      </c>
      <c r="M19" s="161" t="s">
        <v>303</v>
      </c>
      <c r="N19" s="161" t="s">
        <v>312</v>
      </c>
      <c r="O19" s="162" t="s">
        <v>295</v>
      </c>
      <c r="P19" s="163" t="s">
        <v>259</v>
      </c>
    </row>
    <row r="20" spans="1:16" ht="31.5">
      <c r="A20" s="155">
        <v>15</v>
      </c>
      <c r="B20" s="156">
        <v>42179</v>
      </c>
      <c r="C20" s="157" t="s">
        <v>251</v>
      </c>
      <c r="D20" s="157" t="s">
        <v>313</v>
      </c>
      <c r="E20" s="163" t="s">
        <v>293</v>
      </c>
      <c r="F20" s="161">
        <v>23</v>
      </c>
      <c r="G20" s="161">
        <v>6</v>
      </c>
      <c r="H20" s="161" t="s">
        <v>314</v>
      </c>
      <c r="I20" s="161" t="s">
        <v>269</v>
      </c>
      <c r="J20" s="160">
        <v>24</v>
      </c>
      <c r="K20" s="161">
        <v>6</v>
      </c>
      <c r="L20" s="161">
        <v>2015</v>
      </c>
      <c r="M20" s="161" t="s">
        <v>256</v>
      </c>
      <c r="N20" s="161" t="s">
        <v>297</v>
      </c>
      <c r="O20" s="162" t="s">
        <v>295</v>
      </c>
      <c r="P20" s="163" t="s">
        <v>259</v>
      </c>
    </row>
    <row r="21" spans="1:16" ht="31.5">
      <c r="A21" s="155">
        <v>16</v>
      </c>
      <c r="B21" s="156">
        <v>42181</v>
      </c>
      <c r="C21" s="157" t="s">
        <v>251</v>
      </c>
      <c r="D21" s="157" t="s">
        <v>315</v>
      </c>
      <c r="E21" s="163" t="s">
        <v>293</v>
      </c>
      <c r="F21" s="161">
        <v>25</v>
      </c>
      <c r="G21" s="161">
        <v>6</v>
      </c>
      <c r="H21" s="161" t="s">
        <v>264</v>
      </c>
      <c r="I21" s="161" t="s">
        <v>255</v>
      </c>
      <c r="J21" s="160">
        <v>26</v>
      </c>
      <c r="K21" s="161">
        <v>6</v>
      </c>
      <c r="L21" s="161">
        <v>2015</v>
      </c>
      <c r="M21" s="161" t="s">
        <v>287</v>
      </c>
      <c r="N21" s="161" t="s">
        <v>256</v>
      </c>
      <c r="O21" s="162" t="s">
        <v>295</v>
      </c>
      <c r="P21" s="163" t="s">
        <v>259</v>
      </c>
    </row>
    <row r="22" spans="1:16" ht="31.5">
      <c r="A22" s="155">
        <v>17</v>
      </c>
      <c r="B22" s="156">
        <v>42182</v>
      </c>
      <c r="C22" s="157" t="s">
        <v>251</v>
      </c>
      <c r="D22" s="157" t="s">
        <v>316</v>
      </c>
      <c r="E22" s="163" t="s">
        <v>305</v>
      </c>
      <c r="F22" s="161">
        <v>27</v>
      </c>
      <c r="G22" s="161">
        <v>6</v>
      </c>
      <c r="H22" s="161" t="s">
        <v>317</v>
      </c>
      <c r="I22" s="161" t="s">
        <v>318</v>
      </c>
      <c r="J22" s="160">
        <v>27</v>
      </c>
      <c r="K22" s="161">
        <v>6</v>
      </c>
      <c r="L22" s="161">
        <v>2015</v>
      </c>
      <c r="M22" s="161" t="s">
        <v>319</v>
      </c>
      <c r="N22" s="161" t="s">
        <v>320</v>
      </c>
      <c r="O22" s="162" t="s">
        <v>295</v>
      </c>
      <c r="P22" s="163" t="s">
        <v>259</v>
      </c>
    </row>
    <row r="23" spans="1:16" ht="31.5">
      <c r="A23" s="155">
        <v>18</v>
      </c>
      <c r="B23" s="156">
        <v>42184</v>
      </c>
      <c r="C23" s="157" t="s">
        <v>251</v>
      </c>
      <c r="D23" s="157" t="s">
        <v>321</v>
      </c>
      <c r="E23" s="163" t="s">
        <v>293</v>
      </c>
      <c r="F23" s="161">
        <v>28</v>
      </c>
      <c r="G23" s="161">
        <v>6</v>
      </c>
      <c r="H23" s="161" t="s">
        <v>322</v>
      </c>
      <c r="I23" s="161" t="s">
        <v>265</v>
      </c>
      <c r="J23" s="160">
        <v>29</v>
      </c>
      <c r="K23" s="161">
        <v>6</v>
      </c>
      <c r="L23" s="161">
        <v>2015</v>
      </c>
      <c r="M23" s="161" t="s">
        <v>288</v>
      </c>
      <c r="N23" s="161" t="s">
        <v>323</v>
      </c>
      <c r="O23" s="162" t="s">
        <v>295</v>
      </c>
      <c r="P23" s="163" t="s">
        <v>259</v>
      </c>
    </row>
    <row r="24" spans="1:16" ht="31.5">
      <c r="A24" s="155">
        <v>19</v>
      </c>
      <c r="B24" s="156">
        <v>42187</v>
      </c>
      <c r="C24" s="157" t="s">
        <v>251</v>
      </c>
      <c r="D24" s="157" t="s">
        <v>324</v>
      </c>
      <c r="E24" s="163" t="s">
        <v>293</v>
      </c>
      <c r="F24" s="160" t="s">
        <v>325</v>
      </c>
      <c r="G24" s="161">
        <v>7</v>
      </c>
      <c r="H24" s="161" t="s">
        <v>264</v>
      </c>
      <c r="I24" s="161" t="s">
        <v>326</v>
      </c>
      <c r="J24" s="160" t="s">
        <v>327</v>
      </c>
      <c r="K24" s="161">
        <v>7</v>
      </c>
      <c r="L24" s="161">
        <v>2015</v>
      </c>
      <c r="M24" s="161" t="s">
        <v>287</v>
      </c>
      <c r="N24" s="161" t="s">
        <v>256</v>
      </c>
      <c r="O24" s="162" t="s">
        <v>295</v>
      </c>
      <c r="P24" s="163" t="s">
        <v>259</v>
      </c>
    </row>
    <row r="25" spans="1:16" ht="31.5">
      <c r="A25" s="155">
        <v>20</v>
      </c>
      <c r="B25" s="156">
        <v>42188</v>
      </c>
      <c r="C25" s="157" t="s">
        <v>251</v>
      </c>
      <c r="D25" s="157" t="s">
        <v>328</v>
      </c>
      <c r="E25" s="163" t="s">
        <v>293</v>
      </c>
      <c r="F25" s="160" t="s">
        <v>329</v>
      </c>
      <c r="G25" s="161">
        <v>7</v>
      </c>
      <c r="H25" s="161" t="s">
        <v>317</v>
      </c>
      <c r="I25" s="161" t="s">
        <v>318</v>
      </c>
      <c r="J25" s="160" t="s">
        <v>329</v>
      </c>
      <c r="K25" s="161">
        <v>7</v>
      </c>
      <c r="L25" s="161">
        <v>2015</v>
      </c>
      <c r="M25" s="161" t="s">
        <v>281</v>
      </c>
      <c r="N25" s="161" t="s">
        <v>276</v>
      </c>
      <c r="O25" s="162" t="s">
        <v>295</v>
      </c>
      <c r="P25" s="163" t="s">
        <v>259</v>
      </c>
    </row>
    <row r="26" spans="1:16" ht="31.5">
      <c r="A26" s="155">
        <v>21</v>
      </c>
      <c r="B26" s="156">
        <v>42190</v>
      </c>
      <c r="C26" s="157" t="s">
        <v>251</v>
      </c>
      <c r="D26" s="157" t="s">
        <v>330</v>
      </c>
      <c r="E26" s="163" t="s">
        <v>293</v>
      </c>
      <c r="F26" s="160" t="s">
        <v>331</v>
      </c>
      <c r="G26" s="161">
        <v>7</v>
      </c>
      <c r="H26" s="161" t="s">
        <v>332</v>
      </c>
      <c r="I26" s="161" t="s">
        <v>333</v>
      </c>
      <c r="J26" s="160" t="s">
        <v>331</v>
      </c>
      <c r="K26" s="161">
        <v>7</v>
      </c>
      <c r="L26" s="161">
        <v>2015</v>
      </c>
      <c r="M26" s="161" t="s">
        <v>334</v>
      </c>
      <c r="N26" s="161" t="s">
        <v>335</v>
      </c>
      <c r="O26" s="162" t="s">
        <v>295</v>
      </c>
      <c r="P26" s="163" t="s">
        <v>259</v>
      </c>
    </row>
    <row r="27" spans="1:16" ht="31.5">
      <c r="A27" s="155">
        <v>22</v>
      </c>
      <c r="B27" s="156">
        <v>42191</v>
      </c>
      <c r="C27" s="157" t="s">
        <v>251</v>
      </c>
      <c r="D27" s="157" t="s">
        <v>336</v>
      </c>
      <c r="E27" s="163" t="s">
        <v>305</v>
      </c>
      <c r="F27" s="160" t="s">
        <v>268</v>
      </c>
      <c r="G27" s="161">
        <v>7</v>
      </c>
      <c r="H27" s="161" t="s">
        <v>337</v>
      </c>
      <c r="I27" s="161" t="s">
        <v>338</v>
      </c>
      <c r="J27" s="160" t="s">
        <v>268</v>
      </c>
      <c r="K27" s="161">
        <v>7</v>
      </c>
      <c r="L27" s="161">
        <v>2015</v>
      </c>
      <c r="M27" s="161" t="s">
        <v>339</v>
      </c>
      <c r="N27" s="161" t="s">
        <v>340</v>
      </c>
      <c r="O27" s="162" t="s">
        <v>295</v>
      </c>
      <c r="P27" s="163" t="s">
        <v>259</v>
      </c>
    </row>
    <row r="28" spans="1:16" ht="31.5">
      <c r="A28" s="155">
        <v>23</v>
      </c>
      <c r="B28" s="156">
        <v>42193</v>
      </c>
      <c r="C28" s="157" t="s">
        <v>251</v>
      </c>
      <c r="D28" s="157" t="s">
        <v>341</v>
      </c>
      <c r="E28" s="163" t="s">
        <v>293</v>
      </c>
      <c r="F28" s="160" t="s">
        <v>270</v>
      </c>
      <c r="G28" s="161">
        <v>7</v>
      </c>
      <c r="H28" s="161" t="s">
        <v>269</v>
      </c>
      <c r="I28" s="161" t="s">
        <v>275</v>
      </c>
      <c r="J28" s="160" t="s">
        <v>279</v>
      </c>
      <c r="K28" s="161">
        <v>7</v>
      </c>
      <c r="L28" s="161">
        <v>2015</v>
      </c>
      <c r="M28" s="160" t="s">
        <v>287</v>
      </c>
      <c r="N28" s="160" t="s">
        <v>294</v>
      </c>
      <c r="O28" s="162" t="s">
        <v>295</v>
      </c>
      <c r="P28" s="163" t="s">
        <v>259</v>
      </c>
    </row>
    <row r="29" spans="1:16" ht="31.5">
      <c r="A29" s="155">
        <v>24</v>
      </c>
      <c r="B29" s="156">
        <v>42193</v>
      </c>
      <c r="C29" s="157" t="s">
        <v>251</v>
      </c>
      <c r="D29" s="157" t="s">
        <v>342</v>
      </c>
      <c r="E29" s="163" t="s">
        <v>343</v>
      </c>
      <c r="F29" s="160" t="s">
        <v>270</v>
      </c>
      <c r="G29" s="161">
        <v>7</v>
      </c>
      <c r="H29" s="161" t="s">
        <v>319</v>
      </c>
      <c r="I29" s="161" t="s">
        <v>271</v>
      </c>
      <c r="J29" s="161">
        <v>8</v>
      </c>
      <c r="K29" s="161">
        <v>7</v>
      </c>
      <c r="L29" s="161">
        <v>2015</v>
      </c>
      <c r="M29" s="160" t="s">
        <v>287</v>
      </c>
      <c r="N29" s="160" t="s">
        <v>288</v>
      </c>
      <c r="O29" s="162" t="s">
        <v>258</v>
      </c>
      <c r="P29" s="163" t="s">
        <v>259</v>
      </c>
    </row>
    <row r="30" spans="1:16" ht="31.5">
      <c r="A30" s="155">
        <v>25</v>
      </c>
      <c r="B30" s="156">
        <v>42194</v>
      </c>
      <c r="C30" s="157" t="s">
        <v>251</v>
      </c>
      <c r="D30" s="157" t="s">
        <v>344</v>
      </c>
      <c r="E30" s="163" t="s">
        <v>345</v>
      </c>
      <c r="F30" s="160" t="s">
        <v>279</v>
      </c>
      <c r="G30" s="161">
        <v>7</v>
      </c>
      <c r="H30" s="161" t="s">
        <v>264</v>
      </c>
      <c r="I30" s="161" t="s">
        <v>269</v>
      </c>
      <c r="J30" s="161">
        <v>9</v>
      </c>
      <c r="K30" s="161">
        <v>7</v>
      </c>
      <c r="L30" s="161">
        <v>2015</v>
      </c>
      <c r="M30" s="160" t="s">
        <v>287</v>
      </c>
      <c r="N30" s="160" t="s">
        <v>291</v>
      </c>
      <c r="O30" s="162" t="s">
        <v>258</v>
      </c>
      <c r="P30" s="163" t="s">
        <v>259</v>
      </c>
    </row>
    <row r="31" spans="1:16" ht="31.5">
      <c r="A31" s="155">
        <v>26</v>
      </c>
      <c r="B31" s="156">
        <v>42194</v>
      </c>
      <c r="C31" s="157" t="s">
        <v>251</v>
      </c>
      <c r="D31" s="157" t="s">
        <v>346</v>
      </c>
      <c r="E31" s="163" t="s">
        <v>305</v>
      </c>
      <c r="F31" s="160" t="s">
        <v>347</v>
      </c>
      <c r="G31" s="161">
        <v>7</v>
      </c>
      <c r="H31" s="160" t="s">
        <v>262</v>
      </c>
      <c r="I31" s="161" t="s">
        <v>337</v>
      </c>
      <c r="J31" s="160" t="s">
        <v>347</v>
      </c>
      <c r="K31" s="161">
        <v>7</v>
      </c>
      <c r="L31" s="161">
        <v>2015</v>
      </c>
      <c r="M31" s="161" t="s">
        <v>271</v>
      </c>
      <c r="N31" s="161" t="s">
        <v>272</v>
      </c>
      <c r="O31" s="162" t="s">
        <v>295</v>
      </c>
      <c r="P31" s="163" t="s">
        <v>259</v>
      </c>
    </row>
    <row r="32" spans="1:16" ht="31.5">
      <c r="A32" s="155">
        <v>27</v>
      </c>
      <c r="B32" s="156">
        <v>42196</v>
      </c>
      <c r="C32" s="157" t="s">
        <v>251</v>
      </c>
      <c r="D32" s="157" t="s">
        <v>348</v>
      </c>
      <c r="E32" s="163" t="s">
        <v>293</v>
      </c>
      <c r="F32" s="161">
        <v>10</v>
      </c>
      <c r="G32" s="161">
        <v>7</v>
      </c>
      <c r="H32" s="161" t="s">
        <v>264</v>
      </c>
      <c r="I32" s="161" t="s">
        <v>326</v>
      </c>
      <c r="J32" s="160">
        <v>11</v>
      </c>
      <c r="K32" s="161">
        <v>7</v>
      </c>
      <c r="L32" s="161">
        <v>2015</v>
      </c>
      <c r="M32" s="161" t="s">
        <v>256</v>
      </c>
      <c r="N32" s="161" t="s">
        <v>297</v>
      </c>
      <c r="O32" s="162" t="s">
        <v>295</v>
      </c>
      <c r="P32" s="163" t="s">
        <v>259</v>
      </c>
    </row>
    <row r="33" spans="1:16" ht="31.5">
      <c r="A33" s="155">
        <v>28</v>
      </c>
      <c r="B33" s="156">
        <v>42197</v>
      </c>
      <c r="C33" s="157" t="s">
        <v>251</v>
      </c>
      <c r="D33" s="157" t="s">
        <v>349</v>
      </c>
      <c r="E33" s="163" t="s">
        <v>305</v>
      </c>
      <c r="F33" s="161">
        <v>12</v>
      </c>
      <c r="G33" s="161">
        <v>7</v>
      </c>
      <c r="H33" s="161" t="s">
        <v>303</v>
      </c>
      <c r="I33" s="161" t="s">
        <v>312</v>
      </c>
      <c r="J33" s="160">
        <v>12</v>
      </c>
      <c r="K33" s="161">
        <v>7</v>
      </c>
      <c r="L33" s="161">
        <v>2015</v>
      </c>
      <c r="M33" s="161" t="s">
        <v>272</v>
      </c>
      <c r="N33" s="161" t="s">
        <v>350</v>
      </c>
      <c r="O33" s="162" t="s">
        <v>295</v>
      </c>
      <c r="P33" s="163" t="s">
        <v>259</v>
      </c>
    </row>
    <row r="34" spans="1:16" ht="31.5">
      <c r="A34" s="155">
        <v>29</v>
      </c>
      <c r="B34" s="156">
        <v>42199</v>
      </c>
      <c r="C34" s="157" t="s">
        <v>251</v>
      </c>
      <c r="D34" s="157" t="s">
        <v>351</v>
      </c>
      <c r="E34" s="163" t="s">
        <v>293</v>
      </c>
      <c r="F34" s="161">
        <v>14</v>
      </c>
      <c r="G34" s="161">
        <v>7</v>
      </c>
      <c r="H34" s="161" t="s">
        <v>287</v>
      </c>
      <c r="I34" s="161" t="s">
        <v>294</v>
      </c>
      <c r="J34" s="160">
        <v>14</v>
      </c>
      <c r="K34" s="161">
        <v>7</v>
      </c>
      <c r="L34" s="161">
        <v>2015</v>
      </c>
      <c r="M34" s="161" t="s">
        <v>332</v>
      </c>
      <c r="N34" s="161" t="s">
        <v>333</v>
      </c>
      <c r="O34" s="162" t="s">
        <v>295</v>
      </c>
      <c r="P34" s="163" t="s">
        <v>259</v>
      </c>
    </row>
    <row r="35" spans="1:16" ht="31.5">
      <c r="A35" s="155">
        <v>30</v>
      </c>
      <c r="B35" s="156">
        <v>42200</v>
      </c>
      <c r="C35" s="157" t="s">
        <v>251</v>
      </c>
      <c r="D35" s="157" t="s">
        <v>352</v>
      </c>
      <c r="E35" s="163" t="s">
        <v>305</v>
      </c>
      <c r="F35" s="161">
        <v>15</v>
      </c>
      <c r="G35" s="161">
        <v>7</v>
      </c>
      <c r="H35" s="161" t="s">
        <v>337</v>
      </c>
      <c r="I35" s="161" t="s">
        <v>338</v>
      </c>
      <c r="J35" s="160">
        <v>15</v>
      </c>
      <c r="K35" s="161">
        <v>7</v>
      </c>
      <c r="L35" s="161">
        <v>2015</v>
      </c>
      <c r="M35" s="161" t="s">
        <v>281</v>
      </c>
      <c r="N35" s="161" t="s">
        <v>276</v>
      </c>
      <c r="O35" s="162" t="s">
        <v>295</v>
      </c>
      <c r="P35" s="163" t="s">
        <v>259</v>
      </c>
    </row>
    <row r="36" spans="1:16" ht="31.5">
      <c r="A36" s="155">
        <v>31</v>
      </c>
      <c r="B36" s="156">
        <v>42202</v>
      </c>
      <c r="C36" s="157" t="s">
        <v>251</v>
      </c>
      <c r="D36" s="157" t="s">
        <v>353</v>
      </c>
      <c r="E36" s="163" t="s">
        <v>293</v>
      </c>
      <c r="F36" s="161">
        <v>16</v>
      </c>
      <c r="G36" s="161">
        <v>7</v>
      </c>
      <c r="H36" s="161" t="s">
        <v>286</v>
      </c>
      <c r="I36" s="161" t="s">
        <v>264</v>
      </c>
      <c r="J36" s="160">
        <v>17</v>
      </c>
      <c r="K36" s="161">
        <v>7</v>
      </c>
      <c r="L36" s="161">
        <v>2015</v>
      </c>
      <c r="M36" s="160" t="s">
        <v>294</v>
      </c>
      <c r="N36" s="161" t="s">
        <v>297</v>
      </c>
      <c r="O36" s="162" t="s">
        <v>295</v>
      </c>
      <c r="P36" s="163" t="s">
        <v>259</v>
      </c>
    </row>
    <row r="37" spans="1:16" ht="31.5">
      <c r="A37" s="155">
        <v>32</v>
      </c>
      <c r="B37" s="156">
        <v>42203</v>
      </c>
      <c r="C37" s="157" t="s">
        <v>251</v>
      </c>
      <c r="D37" s="157" t="s">
        <v>354</v>
      </c>
      <c r="E37" s="163" t="s">
        <v>305</v>
      </c>
      <c r="F37" s="161">
        <v>18</v>
      </c>
      <c r="G37" s="161">
        <v>7</v>
      </c>
      <c r="H37" s="161" t="s">
        <v>317</v>
      </c>
      <c r="I37" s="161" t="s">
        <v>280</v>
      </c>
      <c r="J37" s="160">
        <v>18</v>
      </c>
      <c r="K37" s="161">
        <v>7</v>
      </c>
      <c r="L37" s="161">
        <v>2015</v>
      </c>
      <c r="M37" s="161" t="s">
        <v>334</v>
      </c>
      <c r="N37" s="161" t="s">
        <v>271</v>
      </c>
      <c r="O37" s="162" t="s">
        <v>295</v>
      </c>
      <c r="P37" s="163" t="s">
        <v>259</v>
      </c>
    </row>
    <row r="38" spans="1:16" ht="31.5">
      <c r="A38" s="155">
        <v>33</v>
      </c>
      <c r="B38" s="156">
        <v>42205</v>
      </c>
      <c r="C38" s="157" t="s">
        <v>251</v>
      </c>
      <c r="D38" s="157" t="s">
        <v>355</v>
      </c>
      <c r="E38" s="163" t="s">
        <v>293</v>
      </c>
      <c r="F38" s="161">
        <v>19</v>
      </c>
      <c r="G38" s="161">
        <v>7</v>
      </c>
      <c r="H38" s="161" t="s">
        <v>255</v>
      </c>
      <c r="I38" s="161" t="s">
        <v>269</v>
      </c>
      <c r="J38" s="160">
        <v>20</v>
      </c>
      <c r="K38" s="161">
        <v>7</v>
      </c>
      <c r="L38" s="161">
        <v>2015</v>
      </c>
      <c r="M38" s="160" t="s">
        <v>356</v>
      </c>
      <c r="N38" s="161" t="s">
        <v>287</v>
      </c>
      <c r="O38" s="162" t="s">
        <v>295</v>
      </c>
      <c r="P38" s="163" t="s">
        <v>259</v>
      </c>
    </row>
    <row r="39" spans="1:16" ht="31.5">
      <c r="A39" s="155">
        <v>34</v>
      </c>
      <c r="B39" s="156">
        <v>42206</v>
      </c>
      <c r="C39" s="157" t="s">
        <v>251</v>
      </c>
      <c r="D39" s="157" t="s">
        <v>357</v>
      </c>
      <c r="E39" s="163" t="s">
        <v>305</v>
      </c>
      <c r="F39" s="161">
        <v>21</v>
      </c>
      <c r="G39" s="161">
        <v>7</v>
      </c>
      <c r="H39" s="161" t="s">
        <v>262</v>
      </c>
      <c r="I39" s="161" t="s">
        <v>303</v>
      </c>
      <c r="J39" s="160">
        <v>21</v>
      </c>
      <c r="K39" s="161">
        <v>7</v>
      </c>
      <c r="L39" s="161">
        <v>2015</v>
      </c>
      <c r="M39" s="161" t="s">
        <v>334</v>
      </c>
      <c r="N39" s="161" t="s">
        <v>335</v>
      </c>
      <c r="O39" s="162" t="s">
        <v>295</v>
      </c>
      <c r="P39" s="163" t="s">
        <v>259</v>
      </c>
    </row>
    <row r="40" spans="1:16" ht="31.5">
      <c r="A40" s="155">
        <v>35</v>
      </c>
      <c r="B40" s="156">
        <v>42208</v>
      </c>
      <c r="C40" s="157" t="s">
        <v>251</v>
      </c>
      <c r="D40" s="157" t="s">
        <v>358</v>
      </c>
      <c r="E40" s="163" t="s">
        <v>293</v>
      </c>
      <c r="F40" s="161">
        <v>22</v>
      </c>
      <c r="G40" s="161">
        <v>7</v>
      </c>
      <c r="H40" s="161" t="s">
        <v>322</v>
      </c>
      <c r="I40" s="161" t="s">
        <v>265</v>
      </c>
      <c r="J40" s="160">
        <v>23</v>
      </c>
      <c r="K40" s="161">
        <v>7</v>
      </c>
      <c r="L40" s="161">
        <v>2015</v>
      </c>
      <c r="M40" s="161" t="s">
        <v>287</v>
      </c>
      <c r="N40" s="161" t="s">
        <v>294</v>
      </c>
      <c r="O40" s="162" t="s">
        <v>295</v>
      </c>
      <c r="P40" s="163" t="s">
        <v>259</v>
      </c>
    </row>
    <row r="41" spans="1:16" ht="31.5">
      <c r="A41" s="155">
        <v>36</v>
      </c>
      <c r="B41" s="156">
        <v>42210</v>
      </c>
      <c r="C41" s="157" t="s">
        <v>251</v>
      </c>
      <c r="D41" s="157" t="s">
        <v>359</v>
      </c>
      <c r="E41" s="163" t="s">
        <v>293</v>
      </c>
      <c r="F41" s="160">
        <v>24</v>
      </c>
      <c r="G41" s="160">
        <v>7</v>
      </c>
      <c r="H41" s="161" t="s">
        <v>254</v>
      </c>
      <c r="I41" s="161" t="s">
        <v>360</v>
      </c>
      <c r="J41" s="160">
        <v>25</v>
      </c>
      <c r="K41" s="161">
        <v>7</v>
      </c>
      <c r="L41" s="161">
        <v>2015</v>
      </c>
      <c r="M41" s="161" t="s">
        <v>287</v>
      </c>
      <c r="N41" s="161" t="s">
        <v>256</v>
      </c>
      <c r="O41" s="162" t="s">
        <v>295</v>
      </c>
      <c r="P41" s="163" t="s">
        <v>259</v>
      </c>
    </row>
    <row r="42" spans="1:16" ht="31.5">
      <c r="A42" s="155">
        <v>37</v>
      </c>
      <c r="B42" s="156">
        <v>42211</v>
      </c>
      <c r="C42" s="157" t="s">
        <v>251</v>
      </c>
      <c r="D42" s="157" t="s">
        <v>361</v>
      </c>
      <c r="E42" s="163" t="s">
        <v>305</v>
      </c>
      <c r="F42" s="161">
        <v>26</v>
      </c>
      <c r="G42" s="161">
        <v>7</v>
      </c>
      <c r="H42" s="161" t="s">
        <v>317</v>
      </c>
      <c r="I42" s="161" t="s">
        <v>280</v>
      </c>
      <c r="J42" s="160">
        <v>26</v>
      </c>
      <c r="K42" s="161">
        <v>7</v>
      </c>
      <c r="L42" s="161">
        <v>2015</v>
      </c>
      <c r="M42" s="161" t="s">
        <v>334</v>
      </c>
      <c r="N42" s="161" t="s">
        <v>271</v>
      </c>
      <c r="O42" s="162" t="s">
        <v>295</v>
      </c>
      <c r="P42" s="163" t="s">
        <v>259</v>
      </c>
    </row>
    <row r="43" spans="1:16" ht="31.5">
      <c r="A43" s="155">
        <v>38</v>
      </c>
      <c r="B43" s="156">
        <v>42214</v>
      </c>
      <c r="C43" s="157" t="s">
        <v>251</v>
      </c>
      <c r="D43" s="157" t="s">
        <v>362</v>
      </c>
      <c r="E43" s="163" t="s">
        <v>293</v>
      </c>
      <c r="F43" s="161">
        <v>28</v>
      </c>
      <c r="G43" s="161">
        <v>7</v>
      </c>
      <c r="H43" s="161" t="s">
        <v>285</v>
      </c>
      <c r="I43" s="161" t="s">
        <v>363</v>
      </c>
      <c r="J43" s="160">
        <v>29</v>
      </c>
      <c r="K43" s="161">
        <v>7</v>
      </c>
      <c r="L43" s="161">
        <v>2015</v>
      </c>
      <c r="M43" s="161" t="s">
        <v>287</v>
      </c>
      <c r="N43" s="161" t="s">
        <v>294</v>
      </c>
      <c r="O43" s="162" t="s">
        <v>295</v>
      </c>
      <c r="P43" s="163" t="s">
        <v>259</v>
      </c>
    </row>
    <row r="44" spans="1:16" ht="31.5">
      <c r="A44" s="155">
        <v>39</v>
      </c>
      <c r="B44" s="156">
        <v>42215</v>
      </c>
      <c r="C44" s="157" t="s">
        <v>251</v>
      </c>
      <c r="D44" s="157" t="s">
        <v>364</v>
      </c>
      <c r="E44" s="163" t="s">
        <v>305</v>
      </c>
      <c r="F44" s="160">
        <v>29</v>
      </c>
      <c r="G44" s="160">
        <v>7</v>
      </c>
      <c r="H44" s="161" t="s">
        <v>269</v>
      </c>
      <c r="I44" s="161" t="s">
        <v>275</v>
      </c>
      <c r="J44" s="160">
        <v>30</v>
      </c>
      <c r="K44" s="161">
        <v>7</v>
      </c>
      <c r="L44" s="161">
        <v>2015</v>
      </c>
      <c r="M44" s="161" t="s">
        <v>256</v>
      </c>
      <c r="N44" s="161" t="s">
        <v>288</v>
      </c>
      <c r="O44" s="162" t="s">
        <v>295</v>
      </c>
      <c r="P44" s="163" t="s">
        <v>259</v>
      </c>
    </row>
    <row r="45" spans="1:16" ht="31.5">
      <c r="A45" s="155">
        <v>40</v>
      </c>
      <c r="B45" s="156">
        <v>42218</v>
      </c>
      <c r="C45" s="157" t="s">
        <v>251</v>
      </c>
      <c r="D45" s="157" t="s">
        <v>365</v>
      </c>
      <c r="E45" s="163" t="s">
        <v>293</v>
      </c>
      <c r="F45" s="160" t="s">
        <v>325</v>
      </c>
      <c r="G45" s="161">
        <v>8</v>
      </c>
      <c r="H45" s="161" t="s">
        <v>264</v>
      </c>
      <c r="I45" s="161" t="s">
        <v>326</v>
      </c>
      <c r="J45" s="160" t="s">
        <v>327</v>
      </c>
      <c r="K45" s="161">
        <v>8</v>
      </c>
      <c r="L45" s="161">
        <v>2015</v>
      </c>
      <c r="M45" s="160" t="s">
        <v>356</v>
      </c>
      <c r="N45" s="161" t="s">
        <v>287</v>
      </c>
      <c r="O45" s="162" t="s">
        <v>295</v>
      </c>
      <c r="P45" s="163" t="s">
        <v>259</v>
      </c>
    </row>
    <row r="46" spans="1:16" ht="31.5">
      <c r="A46" s="155">
        <v>41</v>
      </c>
      <c r="B46" s="156">
        <v>42220</v>
      </c>
      <c r="C46" s="157" t="s">
        <v>251</v>
      </c>
      <c r="D46" s="157" t="s">
        <v>366</v>
      </c>
      <c r="E46" s="163" t="s">
        <v>293</v>
      </c>
      <c r="F46" s="160" t="s">
        <v>329</v>
      </c>
      <c r="G46" s="161">
        <v>8</v>
      </c>
      <c r="H46" s="161" t="s">
        <v>285</v>
      </c>
      <c r="I46" s="161" t="s">
        <v>254</v>
      </c>
      <c r="J46" s="160" t="s">
        <v>367</v>
      </c>
      <c r="K46" s="161">
        <v>8</v>
      </c>
      <c r="L46" s="161">
        <v>2015</v>
      </c>
      <c r="M46" s="160" t="s">
        <v>297</v>
      </c>
      <c r="N46" s="161" t="s">
        <v>368</v>
      </c>
      <c r="O46" s="162" t="s">
        <v>295</v>
      </c>
      <c r="P46" s="163" t="s">
        <v>259</v>
      </c>
    </row>
    <row r="47" spans="1:16" ht="31.5">
      <c r="A47" s="155">
        <v>42</v>
      </c>
      <c r="B47" s="156">
        <v>42221</v>
      </c>
      <c r="C47" s="157" t="s">
        <v>251</v>
      </c>
      <c r="D47" s="157" t="s">
        <v>369</v>
      </c>
      <c r="E47" s="163" t="s">
        <v>305</v>
      </c>
      <c r="F47" s="160" t="s">
        <v>331</v>
      </c>
      <c r="G47" s="160">
        <v>8</v>
      </c>
      <c r="H47" s="161" t="s">
        <v>337</v>
      </c>
      <c r="I47" s="161" t="s">
        <v>338</v>
      </c>
      <c r="J47" s="160" t="s">
        <v>331</v>
      </c>
      <c r="K47" s="161">
        <v>8</v>
      </c>
      <c r="L47" s="161">
        <v>2015</v>
      </c>
      <c r="M47" s="161" t="s">
        <v>334</v>
      </c>
      <c r="N47" s="161" t="s">
        <v>335</v>
      </c>
      <c r="O47" s="162" t="s">
        <v>295</v>
      </c>
      <c r="P47" s="163" t="s">
        <v>259</v>
      </c>
    </row>
    <row r="48" spans="1:16" ht="31.5">
      <c r="A48" s="155">
        <v>43</v>
      </c>
      <c r="B48" s="156">
        <v>42223</v>
      </c>
      <c r="C48" s="157" t="s">
        <v>251</v>
      </c>
      <c r="D48" s="157" t="s">
        <v>370</v>
      </c>
      <c r="E48" s="163" t="s">
        <v>293</v>
      </c>
      <c r="F48" s="160" t="s">
        <v>268</v>
      </c>
      <c r="G48" s="161">
        <v>8</v>
      </c>
      <c r="H48" s="161" t="s">
        <v>255</v>
      </c>
      <c r="I48" s="161" t="s">
        <v>269</v>
      </c>
      <c r="J48" s="160" t="s">
        <v>270</v>
      </c>
      <c r="K48" s="161">
        <v>8</v>
      </c>
      <c r="L48" s="161">
        <v>2015</v>
      </c>
      <c r="M48" s="160" t="s">
        <v>294</v>
      </c>
      <c r="N48" s="160" t="s">
        <v>297</v>
      </c>
      <c r="O48" s="162" t="s">
        <v>295</v>
      </c>
      <c r="P48" s="163" t="s">
        <v>259</v>
      </c>
    </row>
    <row r="49" spans="1:18" ht="31.5">
      <c r="A49" s="155">
        <v>44</v>
      </c>
      <c r="B49" s="156">
        <v>42225</v>
      </c>
      <c r="C49" s="157" t="s">
        <v>251</v>
      </c>
      <c r="D49" s="157" t="s">
        <v>371</v>
      </c>
      <c r="E49" s="163" t="s">
        <v>293</v>
      </c>
      <c r="F49" s="160" t="s">
        <v>279</v>
      </c>
      <c r="G49" s="161">
        <v>8</v>
      </c>
      <c r="H49" s="161" t="s">
        <v>264</v>
      </c>
      <c r="I49" s="161" t="s">
        <v>326</v>
      </c>
      <c r="J49" s="160" t="s">
        <v>347</v>
      </c>
      <c r="K49" s="161">
        <v>8</v>
      </c>
      <c r="L49" s="161">
        <v>2015</v>
      </c>
      <c r="M49" s="160" t="s">
        <v>256</v>
      </c>
      <c r="N49" s="161" t="s">
        <v>288</v>
      </c>
      <c r="O49" s="162" t="s">
        <v>295</v>
      </c>
      <c r="P49" s="163" t="s">
        <v>259</v>
      </c>
    </row>
    <row r="50" spans="1:18" ht="31.5">
      <c r="A50" s="155">
        <v>45</v>
      </c>
      <c r="B50" s="156">
        <v>42226</v>
      </c>
      <c r="C50" s="157" t="s">
        <v>251</v>
      </c>
      <c r="D50" s="157" t="s">
        <v>372</v>
      </c>
      <c r="E50" s="163" t="s">
        <v>373</v>
      </c>
      <c r="F50" s="160" t="s">
        <v>347</v>
      </c>
      <c r="G50" s="161">
        <v>8</v>
      </c>
      <c r="H50" s="161" t="s">
        <v>254</v>
      </c>
      <c r="I50" s="161" t="s">
        <v>264</v>
      </c>
      <c r="J50" s="160">
        <v>10</v>
      </c>
      <c r="K50" s="161">
        <v>8</v>
      </c>
      <c r="L50" s="161">
        <v>2015</v>
      </c>
      <c r="M50" s="161" t="s">
        <v>287</v>
      </c>
      <c r="N50" s="161" t="s">
        <v>256</v>
      </c>
      <c r="O50" s="164" t="s">
        <v>374</v>
      </c>
      <c r="P50" s="163" t="s">
        <v>259</v>
      </c>
      <c r="Q50" s="165">
        <f>(110.71)*1*0.6*(0.2+0.185)/2</f>
        <v>12.787004999999997</v>
      </c>
      <c r="R50" s="165">
        <f>Q50*1.015</f>
        <v>12.978810074999997</v>
      </c>
    </row>
    <row r="51" spans="1:18" ht="31.5">
      <c r="A51" s="155">
        <v>46</v>
      </c>
      <c r="B51" s="156">
        <v>42226</v>
      </c>
      <c r="C51" s="157" t="s">
        <v>251</v>
      </c>
      <c r="D51" s="157" t="s">
        <v>375</v>
      </c>
      <c r="E51" s="163" t="s">
        <v>305</v>
      </c>
      <c r="F51" s="161">
        <v>10</v>
      </c>
      <c r="G51" s="161">
        <v>8</v>
      </c>
      <c r="H51" s="161" t="s">
        <v>280</v>
      </c>
      <c r="I51" s="161" t="s">
        <v>262</v>
      </c>
      <c r="J51" s="160">
        <v>10</v>
      </c>
      <c r="K51" s="161">
        <v>8</v>
      </c>
      <c r="L51" s="161">
        <v>2015</v>
      </c>
      <c r="M51" s="161" t="s">
        <v>320</v>
      </c>
      <c r="N51" s="161" t="s">
        <v>376</v>
      </c>
      <c r="O51" s="162" t="s">
        <v>295</v>
      </c>
      <c r="P51" s="163" t="s">
        <v>259</v>
      </c>
    </row>
    <row r="52" spans="1:18" ht="31.5">
      <c r="A52" s="155">
        <v>47</v>
      </c>
      <c r="B52" s="156">
        <v>42228</v>
      </c>
      <c r="C52" s="157" t="s">
        <v>251</v>
      </c>
      <c r="D52" s="157" t="s">
        <v>377</v>
      </c>
      <c r="E52" s="163" t="s">
        <v>293</v>
      </c>
      <c r="F52" s="161">
        <v>11</v>
      </c>
      <c r="G52" s="161">
        <v>8</v>
      </c>
      <c r="H52" s="161" t="s">
        <v>269</v>
      </c>
      <c r="I52" s="161" t="s">
        <v>265</v>
      </c>
      <c r="J52" s="160">
        <v>12</v>
      </c>
      <c r="K52" s="161">
        <v>8</v>
      </c>
      <c r="L52" s="161">
        <v>2015</v>
      </c>
      <c r="M52" s="161" t="s">
        <v>294</v>
      </c>
      <c r="N52" s="161" t="s">
        <v>299</v>
      </c>
      <c r="O52" s="162" t="s">
        <v>295</v>
      </c>
      <c r="P52" s="163" t="s">
        <v>259</v>
      </c>
    </row>
    <row r="53" spans="1:18" ht="31.5">
      <c r="A53" s="155">
        <v>48</v>
      </c>
      <c r="B53" s="156">
        <v>42229</v>
      </c>
      <c r="C53" s="157" t="s">
        <v>251</v>
      </c>
      <c r="D53" s="157" t="s">
        <v>378</v>
      </c>
      <c r="E53" s="163" t="s">
        <v>379</v>
      </c>
      <c r="F53" s="160">
        <v>12</v>
      </c>
      <c r="G53" s="161">
        <v>8</v>
      </c>
      <c r="H53" s="161" t="s">
        <v>286</v>
      </c>
      <c r="I53" s="161" t="s">
        <v>326</v>
      </c>
      <c r="J53" s="160">
        <v>13</v>
      </c>
      <c r="K53" s="161">
        <v>8</v>
      </c>
      <c r="L53" s="161">
        <v>2015</v>
      </c>
      <c r="M53" s="161" t="s">
        <v>356</v>
      </c>
      <c r="N53" s="161" t="s">
        <v>287</v>
      </c>
      <c r="O53" s="164" t="s">
        <v>374</v>
      </c>
      <c r="P53" s="163" t="s">
        <v>259</v>
      </c>
      <c r="Q53" s="165">
        <f>(220-110.71)*1*0.6*(0.2+0.185)/2</f>
        <v>12.622995</v>
      </c>
      <c r="R53" s="165">
        <f>Q53*1.015</f>
        <v>12.812339924999998</v>
      </c>
    </row>
    <row r="54" spans="1:18" ht="31.5">
      <c r="A54" s="155">
        <v>49</v>
      </c>
      <c r="B54" s="156">
        <v>42230</v>
      </c>
      <c r="C54" s="157" t="s">
        <v>251</v>
      </c>
      <c r="D54" s="157" t="s">
        <v>380</v>
      </c>
      <c r="E54" s="163" t="s">
        <v>293</v>
      </c>
      <c r="F54" s="161">
        <v>13</v>
      </c>
      <c r="G54" s="161">
        <v>8</v>
      </c>
      <c r="H54" s="161" t="s">
        <v>285</v>
      </c>
      <c r="I54" s="161" t="s">
        <v>363</v>
      </c>
      <c r="J54" s="160">
        <v>14</v>
      </c>
      <c r="K54" s="161">
        <v>8</v>
      </c>
      <c r="L54" s="161">
        <v>2015</v>
      </c>
      <c r="M54" s="161" t="s">
        <v>287</v>
      </c>
      <c r="N54" s="161" t="s">
        <v>256</v>
      </c>
      <c r="O54" s="162" t="s">
        <v>295</v>
      </c>
      <c r="P54" s="163" t="s">
        <v>259</v>
      </c>
    </row>
    <row r="55" spans="1:18" ht="31.5">
      <c r="A55" s="155">
        <v>50</v>
      </c>
      <c r="B55" s="156">
        <v>42231</v>
      </c>
      <c r="C55" s="157" t="s">
        <v>251</v>
      </c>
      <c r="D55" s="157" t="s">
        <v>381</v>
      </c>
      <c r="E55" s="163" t="s">
        <v>305</v>
      </c>
      <c r="F55" s="161">
        <v>15</v>
      </c>
      <c r="G55" s="161">
        <v>8</v>
      </c>
      <c r="H55" s="161" t="s">
        <v>303</v>
      </c>
      <c r="I55" s="161" t="s">
        <v>312</v>
      </c>
      <c r="J55" s="160">
        <v>15</v>
      </c>
      <c r="K55" s="161">
        <v>8</v>
      </c>
      <c r="L55" s="161">
        <v>2015</v>
      </c>
      <c r="M55" s="161" t="s">
        <v>281</v>
      </c>
      <c r="N55" s="161" t="s">
        <v>276</v>
      </c>
      <c r="O55" s="162" t="s">
        <v>295</v>
      </c>
      <c r="P55" s="163" t="s">
        <v>259</v>
      </c>
    </row>
    <row r="56" spans="1:18" ht="31.5">
      <c r="A56" s="155">
        <v>51</v>
      </c>
      <c r="B56" s="156">
        <v>42232</v>
      </c>
      <c r="C56" s="157" t="s">
        <v>251</v>
      </c>
      <c r="D56" s="157" t="s">
        <v>382</v>
      </c>
      <c r="E56" s="163" t="s">
        <v>383</v>
      </c>
      <c r="F56" s="160">
        <v>15</v>
      </c>
      <c r="G56" s="161">
        <v>8</v>
      </c>
      <c r="H56" s="161" t="s">
        <v>255</v>
      </c>
      <c r="I56" s="161" t="s">
        <v>269</v>
      </c>
      <c r="J56" s="160">
        <v>16</v>
      </c>
      <c r="K56" s="161">
        <v>8</v>
      </c>
      <c r="L56" s="161">
        <v>2015</v>
      </c>
      <c r="M56" s="161" t="s">
        <v>287</v>
      </c>
      <c r="N56" s="161" t="s">
        <v>299</v>
      </c>
      <c r="O56" s="164" t="s">
        <v>374</v>
      </c>
      <c r="P56" s="163" t="s">
        <v>259</v>
      </c>
      <c r="Q56" s="165">
        <f>(220-110.71)*1*0.6*(0.2+0.185)/2</f>
        <v>12.622995</v>
      </c>
      <c r="R56" s="165">
        <f>Q56*1.015</f>
        <v>12.812339924999998</v>
      </c>
    </row>
    <row r="57" spans="1:18" ht="31.5">
      <c r="A57" s="155">
        <v>52</v>
      </c>
      <c r="B57" s="156">
        <v>42233</v>
      </c>
      <c r="C57" s="157" t="s">
        <v>251</v>
      </c>
      <c r="D57" s="157" t="s">
        <v>384</v>
      </c>
      <c r="E57" s="163" t="s">
        <v>385</v>
      </c>
      <c r="F57" s="160">
        <v>17</v>
      </c>
      <c r="G57" s="161">
        <v>8</v>
      </c>
      <c r="H57" s="161" t="s">
        <v>262</v>
      </c>
      <c r="I57" s="161" t="s">
        <v>303</v>
      </c>
      <c r="J57" s="160">
        <v>17</v>
      </c>
      <c r="K57" s="161">
        <v>8</v>
      </c>
      <c r="L57" s="161">
        <v>2015</v>
      </c>
      <c r="M57" s="161" t="s">
        <v>319</v>
      </c>
      <c r="N57" s="161" t="s">
        <v>334</v>
      </c>
      <c r="O57" s="164" t="s">
        <v>374</v>
      </c>
      <c r="P57" s="163" t="s">
        <v>259</v>
      </c>
      <c r="Q57" s="165">
        <f>(110.71)*1*0.6*(0.2+0.185)/2</f>
        <v>12.787004999999997</v>
      </c>
      <c r="R57" s="165">
        <f>Q57*1.015</f>
        <v>12.978810074999997</v>
      </c>
    </row>
    <row r="58" spans="1:18" ht="31.5">
      <c r="A58" s="155">
        <v>53</v>
      </c>
      <c r="B58" s="156">
        <v>42235</v>
      </c>
      <c r="C58" s="157" t="s">
        <v>251</v>
      </c>
      <c r="D58" s="157" t="s">
        <v>386</v>
      </c>
      <c r="E58" s="163" t="s">
        <v>387</v>
      </c>
      <c r="F58" s="160">
        <v>19</v>
      </c>
      <c r="G58" s="161">
        <v>8</v>
      </c>
      <c r="H58" s="161" t="s">
        <v>337</v>
      </c>
      <c r="I58" s="161" t="s">
        <v>263</v>
      </c>
      <c r="J58" s="160">
        <v>19</v>
      </c>
      <c r="K58" s="161">
        <v>8</v>
      </c>
      <c r="L58" s="161">
        <v>2015</v>
      </c>
      <c r="M58" s="161" t="s">
        <v>334</v>
      </c>
      <c r="N58" s="161" t="s">
        <v>271</v>
      </c>
      <c r="O58" s="164" t="s">
        <v>374</v>
      </c>
      <c r="P58" s="163" t="s">
        <v>259</v>
      </c>
      <c r="Q58" s="165">
        <f>(220-110.71)*1*0.6*(0.2+0.185)/2</f>
        <v>12.622995</v>
      </c>
      <c r="R58" s="165">
        <f>Q58*1.015</f>
        <v>12.812339924999998</v>
      </c>
    </row>
    <row r="59" spans="1:18" ht="31.5">
      <c r="A59" s="155">
        <v>54</v>
      </c>
      <c r="B59" s="156">
        <v>42238</v>
      </c>
      <c r="C59" s="157" t="s">
        <v>251</v>
      </c>
      <c r="D59" s="157" t="s">
        <v>388</v>
      </c>
      <c r="E59" s="163" t="s">
        <v>389</v>
      </c>
      <c r="F59" s="160">
        <v>21</v>
      </c>
      <c r="G59" s="161">
        <v>8</v>
      </c>
      <c r="H59" s="161" t="s">
        <v>314</v>
      </c>
      <c r="I59" s="161" t="s">
        <v>322</v>
      </c>
      <c r="J59" s="160">
        <v>22</v>
      </c>
      <c r="K59" s="161">
        <v>8</v>
      </c>
      <c r="L59" s="161">
        <v>2015</v>
      </c>
      <c r="M59" s="161" t="s">
        <v>287</v>
      </c>
      <c r="N59" s="161" t="s">
        <v>256</v>
      </c>
      <c r="O59" s="164" t="s">
        <v>374</v>
      </c>
      <c r="P59" s="163" t="s">
        <v>259</v>
      </c>
      <c r="Q59" s="165">
        <f>(220-110.71)*1*0.6*(0.2+0.185)/2</f>
        <v>12.622995</v>
      </c>
      <c r="R59" s="165">
        <f>Q59*1.015</f>
        <v>12.812339924999998</v>
      </c>
    </row>
    <row r="60" spans="1:18" ht="31.5">
      <c r="A60" s="155">
        <v>55</v>
      </c>
      <c r="B60" s="166">
        <v>42257</v>
      </c>
      <c r="C60" s="167" t="s">
        <v>251</v>
      </c>
      <c r="D60" s="157" t="s">
        <v>390</v>
      </c>
      <c r="E60" s="168" t="s">
        <v>391</v>
      </c>
      <c r="F60" s="169" t="s">
        <v>347</v>
      </c>
      <c r="G60" s="170">
        <v>9</v>
      </c>
      <c r="H60" s="170" t="s">
        <v>281</v>
      </c>
      <c r="I60" s="170" t="s">
        <v>392</v>
      </c>
      <c r="J60" s="169">
        <v>10</v>
      </c>
      <c r="K60" s="170">
        <v>9</v>
      </c>
      <c r="L60" s="170">
        <v>2015</v>
      </c>
      <c r="M60" s="170" t="s">
        <v>257</v>
      </c>
      <c r="N60" s="170" t="s">
        <v>393</v>
      </c>
      <c r="O60" s="171" t="s">
        <v>258</v>
      </c>
      <c r="P60" s="172" t="s">
        <v>259</v>
      </c>
    </row>
    <row r="61" spans="1:18" ht="31.5">
      <c r="A61" s="155">
        <v>56</v>
      </c>
      <c r="B61" s="156">
        <v>42260</v>
      </c>
      <c r="C61" s="157" t="s">
        <v>251</v>
      </c>
      <c r="D61" s="157" t="s">
        <v>394</v>
      </c>
      <c r="E61" s="163" t="s">
        <v>395</v>
      </c>
      <c r="F61" s="160">
        <v>12</v>
      </c>
      <c r="G61" s="160">
        <v>9</v>
      </c>
      <c r="H61" s="161" t="s">
        <v>255</v>
      </c>
      <c r="I61" s="161" t="s">
        <v>322</v>
      </c>
      <c r="J61" s="160">
        <v>13</v>
      </c>
      <c r="K61" s="161">
        <v>9</v>
      </c>
      <c r="L61" s="161">
        <v>2015</v>
      </c>
      <c r="M61" s="161" t="s">
        <v>287</v>
      </c>
      <c r="N61" s="161" t="s">
        <v>256</v>
      </c>
      <c r="O61" s="164" t="s">
        <v>374</v>
      </c>
      <c r="P61" s="163" t="s">
        <v>259</v>
      </c>
    </row>
    <row r="62" spans="1:18" ht="31.5">
      <c r="A62" s="155">
        <v>57</v>
      </c>
      <c r="B62" s="156">
        <v>42265</v>
      </c>
      <c r="C62" s="157" t="s">
        <v>251</v>
      </c>
      <c r="D62" s="157" t="s">
        <v>396</v>
      </c>
      <c r="E62" s="163" t="s">
        <v>397</v>
      </c>
      <c r="F62" s="161">
        <v>17</v>
      </c>
      <c r="G62" s="161">
        <v>9</v>
      </c>
      <c r="H62" s="161" t="s">
        <v>264</v>
      </c>
      <c r="I62" s="161" t="s">
        <v>255</v>
      </c>
      <c r="J62" s="160">
        <v>18</v>
      </c>
      <c r="K62" s="161">
        <v>9</v>
      </c>
      <c r="L62" s="161">
        <v>2015</v>
      </c>
      <c r="M62" s="161" t="s">
        <v>256</v>
      </c>
      <c r="N62" s="161" t="s">
        <v>297</v>
      </c>
      <c r="O62" s="164" t="s">
        <v>374</v>
      </c>
      <c r="P62" s="163" t="s">
        <v>259</v>
      </c>
    </row>
    <row r="63" spans="1:18" ht="31.5">
      <c r="A63" s="155">
        <v>58</v>
      </c>
      <c r="B63" s="156">
        <v>42269</v>
      </c>
      <c r="C63" s="157" t="s">
        <v>251</v>
      </c>
      <c r="D63" s="157" t="s">
        <v>398</v>
      </c>
      <c r="E63" s="163" t="s">
        <v>399</v>
      </c>
      <c r="F63" s="161">
        <v>21</v>
      </c>
      <c r="G63" s="161">
        <v>9</v>
      </c>
      <c r="H63" s="161" t="s">
        <v>314</v>
      </c>
      <c r="I63" s="161" t="s">
        <v>275</v>
      </c>
      <c r="J63" s="160">
        <v>22</v>
      </c>
      <c r="K63" s="161">
        <v>9</v>
      </c>
      <c r="L63" s="161">
        <v>2015</v>
      </c>
      <c r="M63" s="161" t="s">
        <v>294</v>
      </c>
      <c r="N63" s="161" t="s">
        <v>288</v>
      </c>
      <c r="O63" s="164" t="s">
        <v>374</v>
      </c>
      <c r="P63" s="163" t="s">
        <v>259</v>
      </c>
    </row>
    <row r="64" spans="1:18" ht="31.5">
      <c r="A64" s="155">
        <v>59</v>
      </c>
      <c r="B64" s="156">
        <v>42279</v>
      </c>
      <c r="C64" s="157" t="s">
        <v>251</v>
      </c>
      <c r="D64" s="157" t="s">
        <v>400</v>
      </c>
      <c r="E64" s="163" t="s">
        <v>401</v>
      </c>
      <c r="F64" s="160" t="s">
        <v>327</v>
      </c>
      <c r="G64" s="160">
        <v>10</v>
      </c>
      <c r="H64" s="161" t="s">
        <v>262</v>
      </c>
      <c r="I64" s="161" t="s">
        <v>337</v>
      </c>
      <c r="J64" s="160" t="s">
        <v>327</v>
      </c>
      <c r="K64" s="161">
        <v>10</v>
      </c>
      <c r="L64" s="161">
        <v>2015</v>
      </c>
      <c r="M64" s="161" t="s">
        <v>319</v>
      </c>
      <c r="N64" s="161" t="s">
        <v>334</v>
      </c>
      <c r="O64" s="162" t="s">
        <v>295</v>
      </c>
      <c r="P64" s="163" t="s">
        <v>259</v>
      </c>
    </row>
    <row r="65" spans="1:16" ht="31.5">
      <c r="A65" s="155">
        <v>60</v>
      </c>
      <c r="B65" s="156">
        <v>42282</v>
      </c>
      <c r="C65" s="157" t="s">
        <v>251</v>
      </c>
      <c r="D65" s="157" t="s">
        <v>402</v>
      </c>
      <c r="E65" s="163" t="s">
        <v>401</v>
      </c>
      <c r="F65" s="160" t="s">
        <v>367</v>
      </c>
      <c r="G65" s="161">
        <v>10</v>
      </c>
      <c r="H65" s="161" t="s">
        <v>264</v>
      </c>
      <c r="I65" s="161" t="s">
        <v>255</v>
      </c>
      <c r="J65" s="160" t="s">
        <v>331</v>
      </c>
      <c r="K65" s="161">
        <v>10</v>
      </c>
      <c r="L65" s="161">
        <v>2015</v>
      </c>
      <c r="M65" s="161" t="s">
        <v>299</v>
      </c>
      <c r="N65" s="161" t="s">
        <v>368</v>
      </c>
      <c r="O65" s="162" t="s">
        <v>295</v>
      </c>
      <c r="P65" s="163" t="s">
        <v>259</v>
      </c>
    </row>
    <row r="66" spans="1:16" ht="31.5">
      <c r="A66" s="155">
        <v>61</v>
      </c>
      <c r="B66" s="156">
        <v>42284</v>
      </c>
      <c r="C66" s="157" t="s">
        <v>251</v>
      </c>
      <c r="D66" s="157" t="s">
        <v>403</v>
      </c>
      <c r="E66" s="163" t="s">
        <v>404</v>
      </c>
      <c r="F66" s="160" t="s">
        <v>270</v>
      </c>
      <c r="G66" s="161">
        <v>10</v>
      </c>
      <c r="H66" s="161" t="s">
        <v>317</v>
      </c>
      <c r="I66" s="161" t="s">
        <v>280</v>
      </c>
      <c r="J66" s="160" t="s">
        <v>270</v>
      </c>
      <c r="K66" s="161">
        <v>10</v>
      </c>
      <c r="L66" s="161">
        <v>2015</v>
      </c>
      <c r="M66" s="161" t="s">
        <v>405</v>
      </c>
      <c r="N66" s="161" t="s">
        <v>319</v>
      </c>
      <c r="O66" s="162" t="s">
        <v>295</v>
      </c>
      <c r="P66" s="163" t="s">
        <v>259</v>
      </c>
    </row>
    <row r="67" spans="1:16" ht="31.5">
      <c r="A67" s="155">
        <v>62</v>
      </c>
      <c r="B67" s="156">
        <v>42287</v>
      </c>
      <c r="C67" s="157" t="s">
        <v>251</v>
      </c>
      <c r="D67" s="157" t="s">
        <v>406</v>
      </c>
      <c r="E67" s="163" t="s">
        <v>401</v>
      </c>
      <c r="F67" s="160" t="s">
        <v>347</v>
      </c>
      <c r="G67" s="160">
        <v>10</v>
      </c>
      <c r="H67" s="161" t="s">
        <v>254</v>
      </c>
      <c r="I67" s="161" t="s">
        <v>264</v>
      </c>
      <c r="J67" s="160">
        <v>10</v>
      </c>
      <c r="K67" s="161">
        <v>10</v>
      </c>
      <c r="L67" s="161">
        <v>2015</v>
      </c>
      <c r="M67" s="161" t="s">
        <v>287</v>
      </c>
      <c r="N67" s="161" t="s">
        <v>256</v>
      </c>
      <c r="O67" s="162" t="s">
        <v>295</v>
      </c>
      <c r="P67" s="163" t="s">
        <v>259</v>
      </c>
    </row>
    <row r="68" spans="1:16" ht="31.5">
      <c r="A68" s="155">
        <v>63</v>
      </c>
      <c r="B68" s="156">
        <v>42294</v>
      </c>
      <c r="C68" s="157" t="s">
        <v>251</v>
      </c>
      <c r="D68" s="157" t="s">
        <v>407</v>
      </c>
      <c r="E68" s="163" t="s">
        <v>401</v>
      </c>
      <c r="F68" s="161">
        <v>16</v>
      </c>
      <c r="G68" s="161">
        <v>10</v>
      </c>
      <c r="H68" s="161" t="s">
        <v>264</v>
      </c>
      <c r="I68" s="161" t="s">
        <v>314</v>
      </c>
      <c r="J68" s="160">
        <v>17</v>
      </c>
      <c r="K68" s="161">
        <v>10</v>
      </c>
      <c r="L68" s="161">
        <v>2015</v>
      </c>
      <c r="M68" s="161" t="s">
        <v>356</v>
      </c>
      <c r="N68" s="161" t="s">
        <v>287</v>
      </c>
      <c r="O68" s="162" t="s">
        <v>295</v>
      </c>
      <c r="P68" s="163" t="s">
        <v>259</v>
      </c>
    </row>
    <row r="69" spans="1:16" ht="31.5">
      <c r="A69" s="155">
        <v>64</v>
      </c>
      <c r="B69" s="156">
        <v>42297</v>
      </c>
      <c r="C69" s="157" t="s">
        <v>251</v>
      </c>
      <c r="D69" s="157" t="s">
        <v>408</v>
      </c>
      <c r="E69" s="163" t="s">
        <v>409</v>
      </c>
      <c r="F69" s="161">
        <v>19</v>
      </c>
      <c r="G69" s="161">
        <v>10</v>
      </c>
      <c r="H69" s="161" t="s">
        <v>285</v>
      </c>
      <c r="I69" s="161" t="s">
        <v>264</v>
      </c>
      <c r="J69" s="160">
        <v>20</v>
      </c>
      <c r="K69" s="161">
        <v>10</v>
      </c>
      <c r="L69" s="161">
        <v>2015</v>
      </c>
      <c r="M69" s="160" t="s">
        <v>256</v>
      </c>
      <c r="N69" s="161" t="s">
        <v>291</v>
      </c>
      <c r="O69" s="161" t="s">
        <v>410</v>
      </c>
      <c r="P69" s="163" t="s">
        <v>259</v>
      </c>
    </row>
    <row r="70" spans="1:16" ht="31.5">
      <c r="A70" s="155">
        <v>65</v>
      </c>
      <c r="B70" s="156">
        <v>42297</v>
      </c>
      <c r="C70" s="157" t="s">
        <v>251</v>
      </c>
      <c r="D70" s="157" t="s">
        <v>411</v>
      </c>
      <c r="E70" s="163" t="s">
        <v>401</v>
      </c>
      <c r="F70" s="161">
        <v>19</v>
      </c>
      <c r="G70" s="161">
        <v>10</v>
      </c>
      <c r="H70" s="161" t="s">
        <v>269</v>
      </c>
      <c r="I70" s="161" t="s">
        <v>265</v>
      </c>
      <c r="J70" s="160">
        <v>20</v>
      </c>
      <c r="K70" s="161">
        <v>10</v>
      </c>
      <c r="L70" s="161">
        <v>2015</v>
      </c>
      <c r="M70" s="161" t="s">
        <v>412</v>
      </c>
      <c r="N70" s="161" t="s">
        <v>256</v>
      </c>
      <c r="O70" s="162" t="s">
        <v>295</v>
      </c>
      <c r="P70" s="163" t="s">
        <v>259</v>
      </c>
    </row>
    <row r="71" spans="1:16" ht="31.5">
      <c r="A71" s="155">
        <v>66</v>
      </c>
      <c r="B71" s="156">
        <v>42299</v>
      </c>
      <c r="C71" s="157" t="s">
        <v>251</v>
      </c>
      <c r="D71" s="157" t="s">
        <v>413</v>
      </c>
      <c r="E71" s="163" t="s">
        <v>414</v>
      </c>
      <c r="F71" s="161">
        <v>22</v>
      </c>
      <c r="G71" s="161">
        <v>10</v>
      </c>
      <c r="H71" s="161" t="s">
        <v>318</v>
      </c>
      <c r="I71" s="161" t="s">
        <v>262</v>
      </c>
      <c r="J71" s="160">
        <v>22</v>
      </c>
      <c r="K71" s="161">
        <v>10</v>
      </c>
      <c r="L71" s="161">
        <v>2015</v>
      </c>
      <c r="M71" s="161" t="s">
        <v>319</v>
      </c>
      <c r="N71" s="161" t="s">
        <v>320</v>
      </c>
      <c r="O71" s="162" t="s">
        <v>295</v>
      </c>
      <c r="P71" s="163" t="s">
        <v>259</v>
      </c>
    </row>
    <row r="72" spans="1:16" ht="31.5">
      <c r="A72" s="155">
        <v>67</v>
      </c>
      <c r="B72" s="156">
        <v>42303</v>
      </c>
      <c r="C72" s="157" t="s">
        <v>251</v>
      </c>
      <c r="D72" s="157" t="s">
        <v>415</v>
      </c>
      <c r="E72" s="163" t="s">
        <v>416</v>
      </c>
      <c r="F72" s="160">
        <v>26</v>
      </c>
      <c r="G72" s="160">
        <v>10</v>
      </c>
      <c r="H72" s="161" t="s">
        <v>285</v>
      </c>
      <c r="I72" s="161" t="s">
        <v>286</v>
      </c>
      <c r="J72" s="161">
        <v>26</v>
      </c>
      <c r="K72" s="161">
        <v>10</v>
      </c>
      <c r="L72" s="161">
        <v>2015</v>
      </c>
      <c r="M72" s="161" t="s">
        <v>269</v>
      </c>
      <c r="N72" s="161" t="s">
        <v>417</v>
      </c>
      <c r="O72" s="162" t="s">
        <v>418</v>
      </c>
      <c r="P72" s="163" t="s">
        <v>259</v>
      </c>
    </row>
    <row r="73" spans="1:16" ht="31.5">
      <c r="A73" s="155">
        <v>68</v>
      </c>
      <c r="B73" s="156">
        <v>42307</v>
      </c>
      <c r="C73" s="157" t="s">
        <v>251</v>
      </c>
      <c r="D73" s="157" t="s">
        <v>419</v>
      </c>
      <c r="E73" s="163" t="s">
        <v>420</v>
      </c>
      <c r="F73" s="161">
        <v>29</v>
      </c>
      <c r="G73" s="161">
        <v>10</v>
      </c>
      <c r="H73" s="161" t="s">
        <v>264</v>
      </c>
      <c r="I73" s="161" t="s">
        <v>255</v>
      </c>
      <c r="J73" s="160">
        <v>30</v>
      </c>
      <c r="K73" s="161">
        <v>10</v>
      </c>
      <c r="L73" s="161">
        <v>2015</v>
      </c>
      <c r="M73" s="161" t="s">
        <v>356</v>
      </c>
      <c r="N73" s="161" t="s">
        <v>287</v>
      </c>
      <c r="O73" s="162" t="s">
        <v>418</v>
      </c>
      <c r="P73" s="163" t="s">
        <v>259</v>
      </c>
    </row>
    <row r="74" spans="1:16" ht="31.5">
      <c r="A74" s="155">
        <v>69</v>
      </c>
      <c r="B74" s="156">
        <v>42315</v>
      </c>
      <c r="C74" s="157" t="s">
        <v>251</v>
      </c>
      <c r="D74" s="157" t="s">
        <v>421</v>
      </c>
      <c r="E74" s="163" t="s">
        <v>422</v>
      </c>
      <c r="F74" s="160" t="s">
        <v>329</v>
      </c>
      <c r="G74" s="161">
        <v>11</v>
      </c>
      <c r="H74" s="161" t="s">
        <v>254</v>
      </c>
      <c r="I74" s="161" t="s">
        <v>264</v>
      </c>
      <c r="J74" s="160" t="s">
        <v>270</v>
      </c>
      <c r="K74" s="161">
        <v>11</v>
      </c>
      <c r="L74" s="161">
        <v>2015</v>
      </c>
      <c r="M74" s="161" t="s">
        <v>287</v>
      </c>
      <c r="N74" s="161" t="s">
        <v>256</v>
      </c>
      <c r="O74" s="162" t="s">
        <v>295</v>
      </c>
      <c r="P74" s="163" t="s">
        <v>259</v>
      </c>
    </row>
    <row r="75" spans="1:16" ht="31.5">
      <c r="A75" s="155">
        <v>70</v>
      </c>
      <c r="B75" s="156">
        <v>42318</v>
      </c>
      <c r="C75" s="157" t="s">
        <v>251</v>
      </c>
      <c r="D75" s="157" t="s">
        <v>423</v>
      </c>
      <c r="E75" s="163" t="s">
        <v>422</v>
      </c>
      <c r="F75" s="160" t="s">
        <v>347</v>
      </c>
      <c r="G75" s="161">
        <v>11</v>
      </c>
      <c r="H75" s="161" t="s">
        <v>285</v>
      </c>
      <c r="I75" s="161" t="s">
        <v>254</v>
      </c>
      <c r="J75" s="160">
        <v>10</v>
      </c>
      <c r="K75" s="161">
        <v>11</v>
      </c>
      <c r="L75" s="161">
        <v>2015</v>
      </c>
      <c r="M75" s="161" t="s">
        <v>287</v>
      </c>
      <c r="N75" s="161" t="s">
        <v>256</v>
      </c>
      <c r="O75" s="162" t="s">
        <v>295</v>
      </c>
      <c r="P75" s="163" t="s">
        <v>259</v>
      </c>
    </row>
    <row r="76" spans="1:16" ht="31.5">
      <c r="A76" s="155">
        <v>71</v>
      </c>
      <c r="B76" s="156">
        <v>42320</v>
      </c>
      <c r="C76" s="157" t="s">
        <v>251</v>
      </c>
      <c r="D76" s="157" t="s">
        <v>424</v>
      </c>
      <c r="E76" s="163" t="s">
        <v>425</v>
      </c>
      <c r="F76" s="160">
        <v>11</v>
      </c>
      <c r="G76" s="161">
        <v>11</v>
      </c>
      <c r="H76" s="161" t="s">
        <v>264</v>
      </c>
      <c r="I76" s="161" t="s">
        <v>255</v>
      </c>
      <c r="J76" s="160">
        <v>12</v>
      </c>
      <c r="K76" s="161">
        <v>11</v>
      </c>
      <c r="L76" s="161">
        <v>2015</v>
      </c>
      <c r="M76" s="161" t="s">
        <v>294</v>
      </c>
      <c r="N76" s="161" t="s">
        <v>297</v>
      </c>
      <c r="O76" s="162" t="s">
        <v>295</v>
      </c>
      <c r="P76" s="163" t="s">
        <v>259</v>
      </c>
    </row>
    <row r="77" spans="1:16" ht="31.5">
      <c r="A77" s="155">
        <v>72</v>
      </c>
      <c r="B77" s="156">
        <v>42322</v>
      </c>
      <c r="C77" s="157" t="s">
        <v>251</v>
      </c>
      <c r="D77" s="157" t="s">
        <v>426</v>
      </c>
      <c r="E77" s="163" t="s">
        <v>425</v>
      </c>
      <c r="F77" s="160">
        <v>13</v>
      </c>
      <c r="G77" s="161">
        <v>11</v>
      </c>
      <c r="H77" s="161" t="s">
        <v>269</v>
      </c>
      <c r="I77" s="161" t="s">
        <v>265</v>
      </c>
      <c r="J77" s="160">
        <v>14</v>
      </c>
      <c r="K77" s="161">
        <v>11</v>
      </c>
      <c r="L77" s="161">
        <v>2015</v>
      </c>
      <c r="M77" s="161" t="s">
        <v>287</v>
      </c>
      <c r="N77" s="161" t="s">
        <v>256</v>
      </c>
      <c r="O77" s="162" t="s">
        <v>295</v>
      </c>
      <c r="P77" s="163" t="s">
        <v>259</v>
      </c>
    </row>
    <row r="78" spans="1:16" ht="31.5">
      <c r="A78" s="155">
        <v>73</v>
      </c>
      <c r="B78" s="156">
        <v>42324</v>
      </c>
      <c r="C78" s="157" t="s">
        <v>251</v>
      </c>
      <c r="D78" s="157" t="s">
        <v>427</v>
      </c>
      <c r="E78" s="163" t="s">
        <v>425</v>
      </c>
      <c r="F78" s="160">
        <v>15</v>
      </c>
      <c r="G78" s="161">
        <v>11</v>
      </c>
      <c r="H78" s="161" t="s">
        <v>264</v>
      </c>
      <c r="I78" s="161" t="s">
        <v>255</v>
      </c>
      <c r="J78" s="160">
        <v>16</v>
      </c>
      <c r="K78" s="161">
        <v>11</v>
      </c>
      <c r="L78" s="161">
        <v>2015</v>
      </c>
      <c r="M78" s="160" t="s">
        <v>256</v>
      </c>
      <c r="N78" s="161" t="s">
        <v>288</v>
      </c>
      <c r="O78" s="162" t="s">
        <v>295</v>
      </c>
      <c r="P78" s="163" t="s">
        <v>259</v>
      </c>
    </row>
    <row r="79" spans="1:16" ht="31.5">
      <c r="A79" s="155">
        <v>74</v>
      </c>
      <c r="B79" s="156">
        <v>42326</v>
      </c>
      <c r="C79" s="157" t="s">
        <v>251</v>
      </c>
      <c r="D79" s="157" t="s">
        <v>428</v>
      </c>
      <c r="E79" s="163" t="s">
        <v>425</v>
      </c>
      <c r="F79" s="160">
        <v>17</v>
      </c>
      <c r="G79" s="161">
        <v>11</v>
      </c>
      <c r="H79" s="161" t="s">
        <v>326</v>
      </c>
      <c r="I79" s="161" t="s">
        <v>269</v>
      </c>
      <c r="J79" s="160">
        <v>18</v>
      </c>
      <c r="K79" s="161">
        <v>11</v>
      </c>
      <c r="L79" s="161">
        <v>2015</v>
      </c>
      <c r="M79" s="160" t="s">
        <v>287</v>
      </c>
      <c r="N79" s="161" t="s">
        <v>294</v>
      </c>
      <c r="O79" s="162" t="s">
        <v>295</v>
      </c>
      <c r="P79" s="163" t="s">
        <v>259</v>
      </c>
    </row>
    <row r="80" spans="1:16" ht="31.5">
      <c r="A80" s="155">
        <v>75</v>
      </c>
      <c r="B80" s="156">
        <v>42328</v>
      </c>
      <c r="C80" s="157" t="s">
        <v>251</v>
      </c>
      <c r="D80" s="157" t="s">
        <v>429</v>
      </c>
      <c r="E80" s="163" t="s">
        <v>430</v>
      </c>
      <c r="F80" s="160">
        <v>19</v>
      </c>
      <c r="G80" s="161">
        <v>11</v>
      </c>
      <c r="H80" s="161" t="s">
        <v>285</v>
      </c>
      <c r="I80" s="161" t="s">
        <v>363</v>
      </c>
      <c r="J80" s="160">
        <v>20</v>
      </c>
      <c r="K80" s="161">
        <v>11</v>
      </c>
      <c r="L80" s="161">
        <v>2015</v>
      </c>
      <c r="M80" s="160" t="s">
        <v>287</v>
      </c>
      <c r="N80" s="161" t="s">
        <v>256</v>
      </c>
      <c r="O80" s="162" t="s">
        <v>295</v>
      </c>
      <c r="P80" s="163" t="s">
        <v>259</v>
      </c>
    </row>
    <row r="81" spans="1:16" ht="31.5">
      <c r="A81" s="155">
        <v>76</v>
      </c>
      <c r="B81" s="156">
        <v>42330</v>
      </c>
      <c r="C81" s="157" t="s">
        <v>251</v>
      </c>
      <c r="D81" s="157" t="s">
        <v>431</v>
      </c>
      <c r="E81" s="163" t="s">
        <v>425</v>
      </c>
      <c r="F81" s="160">
        <v>21</v>
      </c>
      <c r="G81" s="161">
        <v>11</v>
      </c>
      <c r="H81" s="161" t="s">
        <v>255</v>
      </c>
      <c r="I81" s="161" t="s">
        <v>269</v>
      </c>
      <c r="J81" s="160">
        <v>22</v>
      </c>
      <c r="K81" s="161">
        <v>11</v>
      </c>
      <c r="L81" s="161">
        <v>2015</v>
      </c>
      <c r="M81" s="160" t="s">
        <v>294</v>
      </c>
      <c r="N81" s="161" t="s">
        <v>297</v>
      </c>
      <c r="O81" s="162" t="s">
        <v>295</v>
      </c>
      <c r="P81" s="163" t="s">
        <v>259</v>
      </c>
    </row>
    <row r="82" spans="1:16" ht="31.5">
      <c r="A82" s="155">
        <v>77</v>
      </c>
      <c r="B82" s="156">
        <v>42332</v>
      </c>
      <c r="C82" s="157" t="s">
        <v>251</v>
      </c>
      <c r="D82" s="157" t="s">
        <v>432</v>
      </c>
      <c r="E82" s="163" t="s">
        <v>425</v>
      </c>
      <c r="F82" s="160">
        <v>23</v>
      </c>
      <c r="G82" s="161">
        <v>11</v>
      </c>
      <c r="H82" s="161" t="s">
        <v>269</v>
      </c>
      <c r="I82" s="161" t="s">
        <v>269</v>
      </c>
      <c r="J82" s="160">
        <v>24</v>
      </c>
      <c r="K82" s="161">
        <v>11</v>
      </c>
      <c r="L82" s="161">
        <v>2015</v>
      </c>
      <c r="M82" s="160" t="s">
        <v>287</v>
      </c>
      <c r="N82" s="161" t="s">
        <v>256</v>
      </c>
      <c r="O82" s="162" t="s">
        <v>295</v>
      </c>
      <c r="P82" s="163" t="s">
        <v>259</v>
      </c>
    </row>
    <row r="83" spans="1:16" ht="31.5">
      <c r="A83" s="155">
        <v>78</v>
      </c>
      <c r="B83" s="156">
        <v>42334</v>
      </c>
      <c r="C83" s="157" t="s">
        <v>251</v>
      </c>
      <c r="D83" s="157" t="s">
        <v>433</v>
      </c>
      <c r="E83" s="163" t="s">
        <v>425</v>
      </c>
      <c r="F83" s="160">
        <v>25</v>
      </c>
      <c r="G83" s="161">
        <v>11</v>
      </c>
      <c r="H83" s="161" t="s">
        <v>264</v>
      </c>
      <c r="I83" s="161" t="s">
        <v>326</v>
      </c>
      <c r="J83" s="160">
        <v>26</v>
      </c>
      <c r="K83" s="161">
        <v>11</v>
      </c>
      <c r="L83" s="161">
        <v>2015</v>
      </c>
      <c r="M83" s="160" t="s">
        <v>299</v>
      </c>
      <c r="N83" s="161" t="s">
        <v>288</v>
      </c>
      <c r="O83" s="162" t="s">
        <v>295</v>
      </c>
      <c r="P83" s="163" t="s">
        <v>259</v>
      </c>
    </row>
    <row r="84" spans="1:16" ht="45" customHeight="1">
      <c r="A84" s="155">
        <v>79</v>
      </c>
      <c r="B84" s="173" t="s">
        <v>434</v>
      </c>
      <c r="C84" s="167" t="s">
        <v>251</v>
      </c>
      <c r="D84" s="157" t="s">
        <v>435</v>
      </c>
      <c r="E84" s="172" t="s">
        <v>436</v>
      </c>
      <c r="F84" s="169">
        <v>29</v>
      </c>
      <c r="G84" s="170">
        <v>11</v>
      </c>
      <c r="H84" s="170" t="s">
        <v>264</v>
      </c>
      <c r="I84" s="170" t="s">
        <v>255</v>
      </c>
      <c r="J84" s="169">
        <v>30</v>
      </c>
      <c r="K84" s="170">
        <v>11</v>
      </c>
      <c r="L84" s="170">
        <v>2015</v>
      </c>
      <c r="M84" s="169" t="s">
        <v>356</v>
      </c>
      <c r="N84" s="170" t="s">
        <v>287</v>
      </c>
      <c r="O84" s="171" t="s">
        <v>295</v>
      </c>
      <c r="P84" s="172" t="s">
        <v>259</v>
      </c>
    </row>
    <row r="85" spans="1:16" ht="45" customHeight="1">
      <c r="A85" s="155">
        <v>80</v>
      </c>
      <c r="B85" s="174" t="s">
        <v>434</v>
      </c>
      <c r="C85" s="157" t="s">
        <v>251</v>
      </c>
      <c r="D85" s="157" t="s">
        <v>437</v>
      </c>
      <c r="E85" s="163" t="s">
        <v>438</v>
      </c>
      <c r="F85" s="160">
        <v>29</v>
      </c>
      <c r="G85" s="161">
        <v>11</v>
      </c>
      <c r="H85" s="161" t="s">
        <v>314</v>
      </c>
      <c r="I85" s="161" t="s">
        <v>322</v>
      </c>
      <c r="J85" s="160">
        <v>30</v>
      </c>
      <c r="K85" s="161">
        <v>11</v>
      </c>
      <c r="L85" s="161">
        <v>2015</v>
      </c>
      <c r="M85" s="160" t="s">
        <v>412</v>
      </c>
      <c r="N85" s="161" t="s">
        <v>256</v>
      </c>
      <c r="O85" s="162" t="s">
        <v>295</v>
      </c>
      <c r="P85" s="163" t="s">
        <v>259</v>
      </c>
    </row>
    <row r="86" spans="1:16" ht="31.5">
      <c r="A86" s="155">
        <v>81</v>
      </c>
      <c r="B86" s="174" t="s">
        <v>439</v>
      </c>
      <c r="C86" s="157" t="s">
        <v>251</v>
      </c>
      <c r="D86" s="157" t="s">
        <v>440</v>
      </c>
      <c r="E86" s="163" t="s">
        <v>441</v>
      </c>
      <c r="F86" s="160" t="s">
        <v>329</v>
      </c>
      <c r="G86" s="161">
        <v>12</v>
      </c>
      <c r="H86" s="161" t="s">
        <v>288</v>
      </c>
      <c r="I86" s="161" t="s">
        <v>291</v>
      </c>
      <c r="J86" s="160" t="s">
        <v>329</v>
      </c>
      <c r="K86" s="161">
        <v>12</v>
      </c>
      <c r="L86" s="161">
        <v>2015</v>
      </c>
      <c r="M86" s="161" t="s">
        <v>332</v>
      </c>
      <c r="N86" s="161" t="s">
        <v>333</v>
      </c>
      <c r="O86" s="162" t="s">
        <v>258</v>
      </c>
      <c r="P86" s="163" t="s">
        <v>259</v>
      </c>
    </row>
    <row r="87" spans="1:16" ht="31.5">
      <c r="A87" s="155">
        <v>82</v>
      </c>
      <c r="B87" s="174" t="s">
        <v>442</v>
      </c>
      <c r="C87" s="157" t="s">
        <v>251</v>
      </c>
      <c r="D87" s="157" t="s">
        <v>443</v>
      </c>
      <c r="E87" s="163" t="s">
        <v>444</v>
      </c>
      <c r="F87" s="160" t="s">
        <v>331</v>
      </c>
      <c r="G87" s="161">
        <v>12</v>
      </c>
      <c r="H87" s="161" t="s">
        <v>445</v>
      </c>
      <c r="I87" s="161" t="s">
        <v>269</v>
      </c>
      <c r="J87" s="160" t="s">
        <v>279</v>
      </c>
      <c r="K87" s="161">
        <v>12</v>
      </c>
      <c r="L87" s="161">
        <v>2015</v>
      </c>
      <c r="M87" s="160" t="s">
        <v>310</v>
      </c>
      <c r="N87" s="161" t="s">
        <v>332</v>
      </c>
      <c r="O87" s="162" t="s">
        <v>295</v>
      </c>
      <c r="P87" s="163" t="s">
        <v>259</v>
      </c>
    </row>
    <row r="88" spans="1:16" ht="31.5">
      <c r="A88" s="155">
        <v>83</v>
      </c>
      <c r="B88" s="156">
        <v>42365</v>
      </c>
      <c r="C88" s="157" t="s">
        <v>251</v>
      </c>
      <c r="D88" s="157" t="s">
        <v>446</v>
      </c>
      <c r="E88" s="163" t="s">
        <v>447</v>
      </c>
      <c r="F88" s="161">
        <v>26</v>
      </c>
      <c r="G88" s="161">
        <v>12</v>
      </c>
      <c r="H88" s="161" t="s">
        <v>363</v>
      </c>
      <c r="I88" s="161" t="s">
        <v>360</v>
      </c>
      <c r="J88" s="160">
        <v>27</v>
      </c>
      <c r="K88" s="161">
        <v>12</v>
      </c>
      <c r="L88" s="161">
        <v>2015</v>
      </c>
      <c r="M88" s="161" t="s">
        <v>256</v>
      </c>
      <c r="N88" s="161" t="s">
        <v>288</v>
      </c>
      <c r="O88" s="162" t="s">
        <v>418</v>
      </c>
      <c r="P88" s="163" t="s">
        <v>259</v>
      </c>
    </row>
    <row r="89" spans="1:16" ht="31.5">
      <c r="A89" s="155">
        <v>84</v>
      </c>
      <c r="B89" s="174" t="s">
        <v>448</v>
      </c>
      <c r="C89" s="157" t="s">
        <v>251</v>
      </c>
      <c r="D89" s="157" t="s">
        <v>449</v>
      </c>
      <c r="E89" s="163" t="s">
        <v>450</v>
      </c>
      <c r="F89" s="160">
        <v>30</v>
      </c>
      <c r="G89" s="161">
        <v>12</v>
      </c>
      <c r="H89" s="161" t="s">
        <v>275</v>
      </c>
      <c r="I89" s="161" t="s">
        <v>417</v>
      </c>
      <c r="J89" s="160" t="s">
        <v>327</v>
      </c>
      <c r="K89" s="160" t="s">
        <v>325</v>
      </c>
      <c r="L89" s="161">
        <v>2016</v>
      </c>
      <c r="M89" s="160" t="s">
        <v>333</v>
      </c>
      <c r="N89" s="161" t="s">
        <v>318</v>
      </c>
      <c r="O89" s="162" t="s">
        <v>451</v>
      </c>
      <c r="P89" s="163" t="s">
        <v>259</v>
      </c>
    </row>
    <row r="90" spans="1:16" ht="31.5">
      <c r="A90" s="155">
        <v>85</v>
      </c>
      <c r="B90" s="173" t="s">
        <v>452</v>
      </c>
      <c r="C90" s="167" t="s">
        <v>251</v>
      </c>
      <c r="D90" s="157" t="s">
        <v>453</v>
      </c>
      <c r="E90" s="168" t="s">
        <v>454</v>
      </c>
      <c r="F90" s="169" t="s">
        <v>270</v>
      </c>
      <c r="G90" s="169" t="s">
        <v>325</v>
      </c>
      <c r="H90" s="170" t="s">
        <v>332</v>
      </c>
      <c r="I90" s="170" t="s">
        <v>333</v>
      </c>
      <c r="J90" s="169" t="s">
        <v>270</v>
      </c>
      <c r="K90" s="169" t="s">
        <v>325</v>
      </c>
      <c r="L90" s="170">
        <v>2016</v>
      </c>
      <c r="M90" s="170" t="s">
        <v>334</v>
      </c>
      <c r="N90" s="170" t="s">
        <v>271</v>
      </c>
      <c r="O90" s="171" t="s">
        <v>258</v>
      </c>
      <c r="P90" s="172" t="s">
        <v>259</v>
      </c>
    </row>
    <row r="91" spans="1:16" ht="31.5">
      <c r="A91" s="155">
        <v>86</v>
      </c>
      <c r="B91" s="173" t="s">
        <v>455</v>
      </c>
      <c r="C91" s="167" t="s">
        <v>251</v>
      </c>
      <c r="D91" s="157" t="s">
        <v>456</v>
      </c>
      <c r="E91" s="172" t="s">
        <v>457</v>
      </c>
      <c r="F91" s="169" t="s">
        <v>325</v>
      </c>
      <c r="G91" s="170">
        <v>4</v>
      </c>
      <c r="H91" s="170" t="s">
        <v>264</v>
      </c>
      <c r="I91" s="170" t="s">
        <v>255</v>
      </c>
      <c r="J91" s="169" t="s">
        <v>327</v>
      </c>
      <c r="K91" s="170">
        <v>4</v>
      </c>
      <c r="L91" s="170">
        <v>2016</v>
      </c>
      <c r="M91" s="170" t="s">
        <v>288</v>
      </c>
      <c r="N91" s="170" t="s">
        <v>291</v>
      </c>
      <c r="O91" s="171" t="s">
        <v>418</v>
      </c>
      <c r="P91" s="172" t="s">
        <v>259</v>
      </c>
    </row>
    <row r="92" spans="1:16" ht="31.5">
      <c r="A92" s="155">
        <v>87</v>
      </c>
      <c r="B92" s="173" t="s">
        <v>458</v>
      </c>
      <c r="C92" s="167" t="s">
        <v>251</v>
      </c>
      <c r="D92" s="157" t="s">
        <v>459</v>
      </c>
      <c r="E92" s="172" t="s">
        <v>460</v>
      </c>
      <c r="F92" s="169" t="s">
        <v>331</v>
      </c>
      <c r="G92" s="169">
        <v>7</v>
      </c>
      <c r="H92" s="170" t="s">
        <v>461</v>
      </c>
      <c r="I92" s="170" t="s">
        <v>462</v>
      </c>
      <c r="J92" s="169" t="s">
        <v>331</v>
      </c>
      <c r="K92" s="170">
        <v>7</v>
      </c>
      <c r="L92" s="170">
        <v>2016</v>
      </c>
      <c r="M92" s="170" t="s">
        <v>463</v>
      </c>
      <c r="N92" s="170" t="s">
        <v>281</v>
      </c>
      <c r="O92" s="168" t="s">
        <v>464</v>
      </c>
      <c r="P92" s="172" t="s">
        <v>259</v>
      </c>
    </row>
    <row r="93" spans="1:16" ht="31.5">
      <c r="A93" s="155">
        <v>88</v>
      </c>
      <c r="B93" s="173" t="s">
        <v>465</v>
      </c>
      <c r="C93" s="167" t="s">
        <v>251</v>
      </c>
      <c r="D93" s="157" t="s">
        <v>466</v>
      </c>
      <c r="E93" s="172" t="s">
        <v>467</v>
      </c>
      <c r="F93" s="169" t="s">
        <v>268</v>
      </c>
      <c r="G93" s="169">
        <v>7</v>
      </c>
      <c r="H93" s="170" t="s">
        <v>312</v>
      </c>
      <c r="I93" s="170" t="s">
        <v>263</v>
      </c>
      <c r="J93" s="169" t="s">
        <v>268</v>
      </c>
      <c r="K93" s="170">
        <v>7</v>
      </c>
      <c r="L93" s="170">
        <v>2016</v>
      </c>
      <c r="M93" s="170" t="s">
        <v>319</v>
      </c>
      <c r="N93" s="170" t="s">
        <v>334</v>
      </c>
      <c r="O93" s="168" t="s">
        <v>468</v>
      </c>
      <c r="P93" s="172" t="s">
        <v>259</v>
      </c>
    </row>
    <row r="94" spans="1:16" ht="47.25">
      <c r="A94" s="155">
        <v>89</v>
      </c>
      <c r="B94" s="166">
        <v>42572</v>
      </c>
      <c r="C94" s="167" t="s">
        <v>251</v>
      </c>
      <c r="D94" s="157" t="s">
        <v>469</v>
      </c>
      <c r="E94" s="172" t="s">
        <v>470</v>
      </c>
      <c r="F94" s="169">
        <v>20</v>
      </c>
      <c r="G94" s="170">
        <v>7</v>
      </c>
      <c r="H94" s="170" t="s">
        <v>264</v>
      </c>
      <c r="I94" s="170" t="s">
        <v>269</v>
      </c>
      <c r="J94" s="169">
        <v>21</v>
      </c>
      <c r="K94" s="170">
        <v>7</v>
      </c>
      <c r="L94" s="170">
        <v>2016</v>
      </c>
      <c r="M94" s="170" t="s">
        <v>257</v>
      </c>
      <c r="N94" s="170" t="s">
        <v>306</v>
      </c>
      <c r="O94" s="168" t="s">
        <v>471</v>
      </c>
      <c r="P94" s="172" t="s">
        <v>259</v>
      </c>
    </row>
  </sheetData>
  <mergeCells count="4">
    <mergeCell ref="B1:O1"/>
    <mergeCell ref="B2:O2"/>
    <mergeCell ref="B3:O3"/>
    <mergeCell ref="A4:O4"/>
  </mergeCells>
  <pageMargins left="0.196850393700787" right="0.15748031496063" top="0.96" bottom="0.35" header="0.15748031496063" footer="0.23622047244094499"/>
  <pageSetup paperSize="8"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B43"/>
  <sheetViews>
    <sheetView zoomScaleNormal="100" workbookViewId="0">
      <selection activeCell="E7" sqref="E7"/>
    </sheetView>
  </sheetViews>
  <sheetFormatPr defaultRowHeight="12.75"/>
  <cols>
    <col min="1" max="26" width="3.7109375" customWidth="1"/>
    <col min="28" max="28" width="14.5703125" customWidth="1"/>
  </cols>
  <sheetData>
    <row r="1" spans="1:28" ht="15.75">
      <c r="A1" s="188" t="s">
        <v>1</v>
      </c>
      <c r="B1" s="188"/>
      <c r="C1" s="188"/>
      <c r="D1" s="188"/>
      <c r="E1" s="188"/>
      <c r="F1" s="188"/>
      <c r="G1" s="188"/>
      <c r="H1" s="188"/>
      <c r="I1" s="188"/>
      <c r="J1" s="188"/>
      <c r="K1" s="188"/>
      <c r="L1" s="188"/>
      <c r="M1" s="188"/>
      <c r="N1" s="188"/>
      <c r="O1" s="188"/>
      <c r="P1" s="188"/>
      <c r="Q1" s="188"/>
      <c r="R1" s="188"/>
      <c r="S1" s="188"/>
      <c r="T1" s="188"/>
      <c r="U1" s="188"/>
      <c r="V1" s="188"/>
      <c r="W1" s="188"/>
      <c r="X1" s="188"/>
      <c r="Y1" s="188"/>
      <c r="Z1" s="188"/>
    </row>
    <row r="2" spans="1:28" ht="15.75">
      <c r="A2" s="189" t="s">
        <v>2</v>
      </c>
      <c r="B2" s="189"/>
      <c r="C2" s="189"/>
      <c r="D2" s="189"/>
      <c r="E2" s="189"/>
      <c r="F2" s="189"/>
      <c r="G2" s="189"/>
      <c r="H2" s="189"/>
      <c r="I2" s="189"/>
      <c r="J2" s="189"/>
      <c r="K2" s="189"/>
      <c r="L2" s="189"/>
      <c r="M2" s="189"/>
      <c r="N2" s="189"/>
      <c r="O2" s="189"/>
      <c r="P2" s="189"/>
      <c r="Q2" s="189"/>
      <c r="R2" s="189"/>
      <c r="S2" s="189"/>
      <c r="T2" s="189"/>
      <c r="U2" s="189"/>
      <c r="V2" s="189"/>
      <c r="W2" s="189"/>
      <c r="X2" s="189"/>
      <c r="Y2" s="189"/>
      <c r="Z2" s="189"/>
    </row>
    <row r="3" spans="1:28" ht="15.75">
      <c r="A3" s="6"/>
      <c r="B3" s="6"/>
      <c r="C3" s="6"/>
      <c r="D3" s="6"/>
      <c r="E3" s="6"/>
      <c r="F3" s="6"/>
      <c r="G3" s="6"/>
      <c r="H3" s="6"/>
      <c r="I3" s="6"/>
      <c r="J3" s="6"/>
      <c r="K3" s="6"/>
      <c r="L3" s="6"/>
      <c r="M3" s="6"/>
      <c r="N3" s="6"/>
      <c r="O3" s="6"/>
      <c r="P3" s="6"/>
      <c r="Q3" s="6"/>
      <c r="R3" s="6"/>
      <c r="S3" s="6"/>
      <c r="T3" s="6"/>
      <c r="U3" s="6"/>
      <c r="V3" s="6"/>
      <c r="W3" s="6"/>
      <c r="X3" s="6"/>
      <c r="Y3" s="6"/>
      <c r="Z3" s="6"/>
    </row>
    <row r="4" spans="1:28" ht="17.25" customHeight="1"/>
    <row r="5" spans="1:28" ht="20.100000000000001" customHeight="1">
      <c r="A5" s="188" t="s">
        <v>58</v>
      </c>
      <c r="B5" s="188"/>
      <c r="C5" s="188"/>
      <c r="D5" s="188"/>
      <c r="E5" s="188"/>
      <c r="F5" s="188"/>
      <c r="G5" s="188"/>
      <c r="H5" s="188"/>
      <c r="I5" s="188"/>
      <c r="J5" s="188"/>
      <c r="K5" s="188"/>
      <c r="L5" s="188"/>
      <c r="M5" s="188"/>
      <c r="N5" s="188"/>
      <c r="O5" s="188"/>
      <c r="P5" s="188"/>
      <c r="Q5" s="188"/>
      <c r="R5" s="188"/>
      <c r="S5" s="188"/>
      <c r="T5" s="188"/>
      <c r="U5" s="188"/>
      <c r="V5" s="188"/>
      <c r="W5" s="188"/>
      <c r="X5" s="188"/>
      <c r="Y5" s="188"/>
      <c r="Z5" s="188"/>
    </row>
    <row r="6" spans="1:28" ht="20.100000000000001" customHeight="1">
      <c r="A6" s="1"/>
    </row>
    <row r="7" spans="1:28" ht="20.100000000000001" customHeight="1">
      <c r="A7" s="5" t="s">
        <v>8</v>
      </c>
      <c r="B7" s="5"/>
      <c r="C7" s="5"/>
      <c r="D7" s="5"/>
      <c r="E7" s="7" t="e">
        <f>Ttin!#REF!</f>
        <v>#REF!</v>
      </c>
      <c r="F7" s="5"/>
      <c r="G7" s="5"/>
      <c r="H7" s="5"/>
      <c r="I7" s="5"/>
      <c r="J7" s="5"/>
      <c r="K7" s="62"/>
      <c r="L7" s="62"/>
      <c r="M7" s="62"/>
      <c r="N7" s="62"/>
      <c r="O7" s="62"/>
      <c r="P7" s="62"/>
      <c r="Q7" s="62"/>
      <c r="R7" s="62"/>
      <c r="S7" s="62"/>
      <c r="T7" s="62"/>
      <c r="U7" s="62"/>
      <c r="V7" s="62"/>
      <c r="W7" s="62"/>
      <c r="X7" s="62"/>
      <c r="Y7" s="62"/>
      <c r="Z7" s="62"/>
      <c r="AB7" s="116" t="s">
        <v>110</v>
      </c>
    </row>
    <row r="8" spans="1:28" ht="20.100000000000001" customHeight="1">
      <c r="A8" s="5" t="s">
        <v>7</v>
      </c>
      <c r="B8" s="5"/>
      <c r="C8" s="5"/>
      <c r="D8" s="62"/>
      <c r="E8" s="59" t="e">
        <f>Ttin!#REF!</f>
        <v>#REF!</v>
      </c>
      <c r="F8" s="62"/>
      <c r="G8" s="62"/>
      <c r="H8" s="62"/>
      <c r="I8" s="62"/>
      <c r="J8" s="62"/>
      <c r="K8" s="62"/>
      <c r="L8" s="62"/>
      <c r="M8" s="62"/>
      <c r="N8" s="62"/>
      <c r="O8" s="62"/>
      <c r="P8" s="62"/>
      <c r="Q8" s="62"/>
      <c r="R8" s="62"/>
      <c r="S8" s="62"/>
      <c r="T8" s="62"/>
      <c r="U8" s="62"/>
      <c r="V8" s="62"/>
      <c r="W8" s="62"/>
      <c r="X8" s="62"/>
      <c r="Y8" s="62"/>
      <c r="Z8" s="62"/>
    </row>
    <row r="9" spans="1:28" ht="20.100000000000001" customHeight="1">
      <c r="A9" s="195" t="s">
        <v>111</v>
      </c>
      <c r="B9" s="195"/>
      <c r="C9" s="195"/>
      <c r="D9" s="195"/>
      <c r="E9" s="3" t="e">
        <f>Ttin!#REF!</f>
        <v>#REF!</v>
      </c>
      <c r="F9" s="117"/>
      <c r="G9" s="3"/>
      <c r="H9" s="62"/>
      <c r="I9" s="62"/>
      <c r="J9" s="62"/>
      <c r="K9" s="62"/>
      <c r="L9" s="62"/>
      <c r="M9" s="62"/>
      <c r="N9" s="62"/>
      <c r="O9" s="62"/>
      <c r="P9" s="62"/>
      <c r="Q9" s="62"/>
      <c r="R9" s="62"/>
      <c r="S9" s="62"/>
      <c r="T9" s="62"/>
      <c r="U9" s="62"/>
      <c r="V9" s="62"/>
      <c r="W9" s="62"/>
      <c r="X9" s="62"/>
      <c r="Y9" s="62"/>
      <c r="Z9" s="62"/>
    </row>
    <row r="10" spans="1:28" ht="20.100000000000001" customHeight="1">
      <c r="A10" s="2" t="s">
        <v>9</v>
      </c>
      <c r="B10" s="62"/>
      <c r="C10" s="62"/>
      <c r="D10" s="3" t="e">
        <f>Ttin!#REF!</f>
        <v>#REF!</v>
      </c>
      <c r="E10" s="62"/>
      <c r="F10" s="62"/>
      <c r="G10" s="62"/>
      <c r="H10" s="62"/>
      <c r="I10" s="62"/>
      <c r="J10" s="62"/>
      <c r="K10" s="62"/>
      <c r="L10" s="62"/>
      <c r="M10" s="62"/>
      <c r="N10" s="62"/>
      <c r="O10" s="62"/>
      <c r="P10" s="62"/>
      <c r="Q10" s="62"/>
      <c r="R10" s="62"/>
      <c r="S10" s="62"/>
      <c r="T10" s="62"/>
      <c r="U10" s="62"/>
      <c r="V10" s="62"/>
      <c r="W10" s="62"/>
      <c r="X10" s="62"/>
      <c r="Y10" s="62"/>
      <c r="Z10" s="62"/>
    </row>
    <row r="11" spans="1:28" ht="20.100000000000001" customHeight="1">
      <c r="A11" s="190" t="e">
        <f>"- Căn cứ theo Hợp đồng số : "&amp;Ttin!#REF!</f>
        <v>#REF!</v>
      </c>
      <c r="B11" s="190"/>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row>
    <row r="12" spans="1:28" ht="20.100000000000001" customHeight="1">
      <c r="A12" s="192" t="s">
        <v>3</v>
      </c>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2"/>
    </row>
    <row r="13" spans="1:28" ht="20.100000000000001" customHeight="1">
      <c r="A13" s="2" t="s">
        <v>69</v>
      </c>
      <c r="B13" s="62"/>
      <c r="C13" s="62"/>
      <c r="D13" s="62"/>
      <c r="E13" s="62"/>
      <c r="F13" s="62"/>
      <c r="G13" s="62"/>
      <c r="H13" s="62"/>
      <c r="I13" s="62"/>
      <c r="J13" s="3"/>
      <c r="K13" s="3" t="str">
        <f>Ttin!G8</f>
        <v>Giao thông công chính</v>
      </c>
      <c r="L13" s="62"/>
      <c r="M13" s="62"/>
      <c r="N13" s="62"/>
      <c r="O13" s="62"/>
      <c r="P13" s="62"/>
      <c r="Q13" s="62"/>
      <c r="R13" s="62"/>
      <c r="S13" s="62"/>
      <c r="T13" s="62"/>
      <c r="U13" s="62"/>
      <c r="V13" s="62"/>
      <c r="W13" s="62"/>
      <c r="X13" s="62"/>
      <c r="Y13" s="62"/>
      <c r="Z13" s="62"/>
    </row>
    <row r="14" spans="1:28" ht="20.100000000000001" customHeight="1">
      <c r="A14" s="7"/>
      <c r="B14" s="1" t="str">
        <f>"Ông (bà): "&amp;Ttin!$G$14</f>
        <v>Ông (bà): Hoàng Văn Thắng</v>
      </c>
      <c r="C14" s="62"/>
      <c r="D14" s="62"/>
      <c r="E14" s="62"/>
      <c r="F14" s="62"/>
      <c r="G14" s="62"/>
      <c r="H14" s="62"/>
      <c r="I14" s="62"/>
      <c r="J14" s="62"/>
      <c r="K14" s="62"/>
      <c r="L14" s="62"/>
      <c r="M14" s="1"/>
      <c r="N14" s="1" t="str">
        <f>"Chức vụ: "&amp;Ttin!$L$14</f>
        <v>Chức vụ: Chỉ huy trưởng công trình</v>
      </c>
      <c r="O14" s="62"/>
      <c r="P14" s="62"/>
      <c r="Q14" s="62"/>
      <c r="R14" s="62"/>
      <c r="S14" s="62"/>
      <c r="T14" s="62"/>
      <c r="U14" s="62"/>
      <c r="V14" s="62"/>
      <c r="W14" s="62"/>
      <c r="X14" s="62"/>
      <c r="Y14" s="62"/>
      <c r="Z14" s="62"/>
    </row>
    <row r="15" spans="1:28" ht="20.100000000000001" customHeight="1">
      <c r="A15" s="7"/>
      <c r="B15" s="1" t="e">
        <f>"Ông (bà): "&amp;[1]Ttin!$G$28</f>
        <v>#REF!</v>
      </c>
      <c r="C15" s="62"/>
      <c r="D15" s="62"/>
      <c r="E15" s="62"/>
      <c r="F15" s="62"/>
      <c r="G15" s="62"/>
      <c r="H15" s="62"/>
      <c r="I15" s="62"/>
      <c r="J15" s="62"/>
      <c r="K15" s="62"/>
      <c r="L15" s="62"/>
      <c r="M15" s="1"/>
      <c r="N15" s="1" t="e">
        <f>Ttin!#REF!</f>
        <v>#REF!</v>
      </c>
      <c r="O15" s="62"/>
      <c r="P15" s="62"/>
      <c r="Q15" s="62"/>
      <c r="R15" s="62"/>
      <c r="S15" s="62"/>
      <c r="T15" s="62"/>
      <c r="U15" s="62"/>
      <c r="V15" s="62"/>
      <c r="W15" s="62"/>
      <c r="X15" s="62"/>
      <c r="Y15" s="62"/>
      <c r="Z15" s="62"/>
    </row>
    <row r="16" spans="1:28" ht="20.100000000000001" customHeight="1">
      <c r="A16" s="2" t="s">
        <v>59</v>
      </c>
      <c r="B16" s="62"/>
      <c r="C16" s="62"/>
      <c r="D16" s="62"/>
      <c r="E16" s="62"/>
      <c r="F16" s="62"/>
      <c r="G16" s="62"/>
      <c r="H16" s="62"/>
      <c r="I16" s="62"/>
      <c r="J16" s="62"/>
      <c r="K16" s="62"/>
      <c r="L16" s="62"/>
      <c r="M16" s="62"/>
      <c r="N16" s="62"/>
      <c r="O16" s="62"/>
      <c r="P16" s="62"/>
      <c r="Q16" s="62"/>
      <c r="R16" s="62"/>
      <c r="S16" s="62"/>
      <c r="T16" s="62"/>
      <c r="U16" s="62"/>
      <c r="V16" s="62"/>
      <c r="W16" s="62"/>
      <c r="X16" s="62"/>
      <c r="Y16" s="62"/>
      <c r="Z16" s="62"/>
    </row>
    <row r="17" spans="1:26" ht="20.100000000000001" customHeight="1">
      <c r="A17" s="3"/>
      <c r="B17" s="1" t="str">
        <f>"Ông (bà): "&amp;Ttin!G19</f>
        <v>Ông (bà): Hoàng Minh Ngọc</v>
      </c>
      <c r="C17" s="62"/>
      <c r="D17" s="62"/>
      <c r="E17" s="62"/>
      <c r="F17" s="62"/>
      <c r="G17" s="62"/>
      <c r="H17" s="62"/>
      <c r="I17" s="62"/>
      <c r="J17" s="62"/>
      <c r="K17" s="62"/>
      <c r="L17" s="62"/>
      <c r="M17" s="62"/>
      <c r="N17" s="1" t="str">
        <f>Ttin!L19</f>
        <v>Đội trưởng</v>
      </c>
      <c r="O17" s="62"/>
      <c r="P17" s="62"/>
      <c r="Q17" s="62"/>
      <c r="R17" s="62"/>
      <c r="S17" s="62"/>
      <c r="T17" s="62"/>
      <c r="U17" s="62"/>
      <c r="V17" s="62"/>
      <c r="W17" s="62"/>
      <c r="X17" s="62"/>
      <c r="Y17" s="62"/>
      <c r="Z17" s="62"/>
    </row>
    <row r="18" spans="1:26" ht="20.100000000000001" customHeight="1">
      <c r="A18" s="3"/>
      <c r="B18" s="1" t="str">
        <f>"Ông (bà): "&amp;Ttin!G20</f>
        <v>Ông (bà): Huỳnh Đức Hưng</v>
      </c>
      <c r="C18" s="62"/>
      <c r="D18" s="62"/>
      <c r="E18" s="62"/>
      <c r="F18" s="62"/>
      <c r="G18" s="62"/>
      <c r="H18" s="62"/>
      <c r="I18" s="62"/>
      <c r="J18" s="62"/>
      <c r="K18" s="62"/>
      <c r="L18" s="62"/>
      <c r="M18" s="62"/>
      <c r="N18" s="1" t="str">
        <f>Ttin!L20</f>
        <v>Cán bộ kỹ thuật</v>
      </c>
      <c r="O18" s="62"/>
      <c r="P18" s="62"/>
      <c r="Q18" s="62"/>
      <c r="R18" s="62"/>
      <c r="S18" s="62"/>
      <c r="T18" s="62"/>
      <c r="U18" s="62"/>
      <c r="V18" s="62"/>
      <c r="W18" s="62"/>
      <c r="X18" s="62"/>
      <c r="Y18" s="62"/>
      <c r="Z18" s="62"/>
    </row>
    <row r="19" spans="1:26" ht="20.100000000000001" customHeight="1">
      <c r="A19" s="193" t="s">
        <v>60</v>
      </c>
      <c r="B19" s="193"/>
      <c r="C19" s="193"/>
      <c r="D19" s="193"/>
      <c r="E19" s="193"/>
      <c r="F19" s="193"/>
      <c r="G19" s="193"/>
      <c r="H19" s="193"/>
      <c r="I19" s="193"/>
      <c r="J19" s="193"/>
      <c r="K19" s="193"/>
      <c r="L19" s="193"/>
      <c r="M19" s="193"/>
      <c r="N19" s="193"/>
      <c r="O19" s="193"/>
      <c r="P19" s="193"/>
      <c r="Q19" s="193"/>
      <c r="R19" s="193"/>
      <c r="S19" s="193"/>
      <c r="T19" s="193"/>
      <c r="U19" s="193"/>
      <c r="V19" s="193"/>
      <c r="W19" s="193"/>
      <c r="X19" s="193"/>
      <c r="Y19" s="193"/>
      <c r="Z19" s="193"/>
    </row>
    <row r="20" spans="1:26" ht="20.25" customHeight="1">
      <c r="A20" s="194" t="s">
        <v>68</v>
      </c>
      <c r="B20" s="194"/>
      <c r="C20" s="194"/>
      <c r="D20" s="194"/>
      <c r="E20" s="194"/>
      <c r="F20" s="194"/>
      <c r="G20" s="194"/>
      <c r="H20" s="194"/>
      <c r="I20" s="194"/>
      <c r="J20" s="194"/>
      <c r="K20" s="194"/>
      <c r="L20" s="194"/>
      <c r="M20" s="194"/>
      <c r="N20" s="194"/>
      <c r="O20" s="194"/>
      <c r="P20" s="194"/>
      <c r="Q20" s="194"/>
      <c r="R20" s="194"/>
      <c r="S20" s="194"/>
      <c r="T20" s="194"/>
      <c r="U20" s="194"/>
      <c r="V20" s="194"/>
      <c r="W20" s="194"/>
      <c r="X20" s="194"/>
      <c r="Y20" s="194"/>
      <c r="Z20" s="194"/>
    </row>
    <row r="21" spans="1:26" ht="20.25" customHeight="1">
      <c r="A21" s="191" t="s">
        <v>67</v>
      </c>
      <c r="B21" s="191"/>
      <c r="C21" s="191"/>
      <c r="D21" s="191"/>
      <c r="E21" s="191"/>
      <c r="F21" s="191"/>
      <c r="G21" s="191"/>
      <c r="H21" s="191"/>
      <c r="I21" s="191"/>
      <c r="J21" s="191"/>
      <c r="K21" s="191"/>
      <c r="L21" s="191"/>
      <c r="M21" s="191"/>
      <c r="N21" s="191"/>
      <c r="O21" s="191"/>
      <c r="P21" s="191"/>
      <c r="Q21" s="191"/>
      <c r="R21" s="191"/>
      <c r="S21" s="191"/>
      <c r="T21" s="191"/>
      <c r="U21" s="191"/>
      <c r="V21" s="191"/>
      <c r="W21" s="191"/>
      <c r="X21" s="191"/>
      <c r="Y21" s="191"/>
      <c r="Z21" s="191"/>
    </row>
    <row r="22" spans="1:26" ht="20.25" customHeight="1">
      <c r="A22" s="191" t="s">
        <v>62</v>
      </c>
      <c r="B22" s="191"/>
      <c r="C22" s="191"/>
      <c r="D22" s="191"/>
      <c r="E22" s="191"/>
      <c r="F22" s="191"/>
      <c r="G22" s="191"/>
      <c r="H22" s="191"/>
      <c r="I22" s="191"/>
      <c r="J22" s="191"/>
      <c r="K22" s="191"/>
      <c r="L22" s="191"/>
      <c r="M22" s="191"/>
      <c r="N22" s="191"/>
      <c r="O22" s="191"/>
      <c r="P22" s="191"/>
      <c r="Q22" s="191"/>
      <c r="R22" s="191"/>
      <c r="S22" s="191"/>
      <c r="T22" s="191"/>
      <c r="U22" s="191"/>
      <c r="V22" s="191"/>
      <c r="W22" s="191"/>
      <c r="X22" s="191"/>
      <c r="Y22" s="191"/>
      <c r="Z22" s="191"/>
    </row>
    <row r="23" spans="1:26" ht="20.25" customHeight="1">
      <c r="A23" s="191" t="s">
        <v>62</v>
      </c>
      <c r="B23" s="191"/>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row>
    <row r="24" spans="1:26" ht="20.25" customHeight="1">
      <c r="A24" s="191" t="s">
        <v>62</v>
      </c>
      <c r="B24" s="191"/>
      <c r="C24" s="191"/>
      <c r="D24" s="191"/>
      <c r="E24" s="191"/>
      <c r="F24" s="191"/>
      <c r="G24" s="191"/>
      <c r="H24" s="191"/>
      <c r="I24" s="191"/>
      <c r="J24" s="191"/>
      <c r="K24" s="191"/>
      <c r="L24" s="191"/>
      <c r="M24" s="191"/>
      <c r="N24" s="191"/>
      <c r="O24" s="191"/>
      <c r="P24" s="191"/>
      <c r="Q24" s="191"/>
      <c r="R24" s="191"/>
      <c r="S24" s="191"/>
      <c r="T24" s="191"/>
      <c r="U24" s="191"/>
      <c r="V24" s="191"/>
      <c r="W24" s="191"/>
      <c r="X24" s="191"/>
      <c r="Y24" s="191"/>
      <c r="Z24" s="191"/>
    </row>
    <row r="25" spans="1:26" ht="20.25" customHeight="1">
      <c r="A25" s="191" t="s">
        <v>62</v>
      </c>
      <c r="B25" s="191"/>
      <c r="C25" s="191"/>
      <c r="D25" s="191"/>
      <c r="E25" s="191"/>
      <c r="F25" s="191"/>
      <c r="G25" s="191"/>
      <c r="H25" s="191"/>
      <c r="I25" s="191"/>
      <c r="J25" s="191"/>
      <c r="K25" s="191"/>
      <c r="L25" s="191"/>
      <c r="M25" s="191"/>
      <c r="N25" s="191"/>
      <c r="O25" s="191"/>
      <c r="P25" s="191"/>
      <c r="Q25" s="191"/>
      <c r="R25" s="191"/>
      <c r="S25" s="191"/>
      <c r="T25" s="191"/>
      <c r="U25" s="191"/>
      <c r="V25" s="191"/>
      <c r="W25" s="191"/>
      <c r="X25" s="191"/>
      <c r="Y25" s="191"/>
      <c r="Z25" s="191"/>
    </row>
    <row r="26" spans="1:26" ht="20.25" customHeight="1">
      <c r="A26" s="191" t="s">
        <v>62</v>
      </c>
      <c r="B26" s="191"/>
      <c r="C26" s="191"/>
      <c r="D26" s="191"/>
      <c r="E26" s="191"/>
      <c r="F26" s="191"/>
      <c r="G26" s="191"/>
      <c r="H26" s="191"/>
      <c r="I26" s="191"/>
      <c r="J26" s="191"/>
      <c r="K26" s="191"/>
      <c r="L26" s="191"/>
      <c r="M26" s="191"/>
      <c r="N26" s="191"/>
      <c r="O26" s="191"/>
      <c r="P26" s="191"/>
      <c r="Q26" s="191"/>
      <c r="R26" s="191"/>
      <c r="S26" s="191"/>
      <c r="T26" s="191"/>
      <c r="U26" s="191"/>
      <c r="V26" s="191"/>
      <c r="W26" s="191"/>
      <c r="X26" s="191"/>
      <c r="Y26" s="191"/>
      <c r="Z26" s="191"/>
    </row>
    <row r="27" spans="1:26" ht="20.25" customHeight="1">
      <c r="A27" s="191" t="s">
        <v>62</v>
      </c>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row>
    <row r="28" spans="1:26" ht="20.25" customHeight="1">
      <c r="A28" s="191" t="s">
        <v>62</v>
      </c>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1"/>
      <c r="Z28" s="191"/>
    </row>
    <row r="29" spans="1:26" ht="20.100000000000001" customHeight="1">
      <c r="A29" s="200" t="s">
        <v>61</v>
      </c>
      <c r="B29" s="200"/>
      <c r="C29" s="200"/>
      <c r="D29" s="200"/>
      <c r="E29" s="200"/>
      <c r="F29" s="200"/>
      <c r="G29" s="200"/>
      <c r="H29" s="200"/>
      <c r="I29" s="200"/>
      <c r="J29" s="200"/>
      <c r="K29" s="200"/>
      <c r="L29" s="200"/>
      <c r="M29" s="200"/>
      <c r="N29" s="200"/>
      <c r="O29" s="200"/>
      <c r="P29" s="200"/>
      <c r="Q29" s="200"/>
      <c r="R29" s="200"/>
      <c r="S29" s="200"/>
      <c r="T29" s="200"/>
      <c r="U29" s="200"/>
      <c r="V29" s="200"/>
      <c r="W29" s="200"/>
      <c r="X29" s="200"/>
      <c r="Y29" s="200"/>
      <c r="Z29" s="200"/>
    </row>
    <row r="30" spans="1:26" ht="20.100000000000001" customHeight="1">
      <c r="A30" s="200"/>
      <c r="B30" s="200"/>
      <c r="C30" s="200"/>
      <c r="D30" s="200"/>
      <c r="E30" s="200"/>
      <c r="F30" s="200"/>
      <c r="G30" s="200"/>
      <c r="H30" s="200"/>
      <c r="I30" s="200"/>
      <c r="J30" s="200"/>
      <c r="K30" s="200"/>
      <c r="L30" s="200"/>
      <c r="M30" s="200"/>
      <c r="N30" s="200"/>
      <c r="O30" s="200"/>
      <c r="P30" s="200"/>
      <c r="Q30" s="200"/>
      <c r="R30" s="200"/>
      <c r="S30" s="200"/>
      <c r="T30" s="200"/>
      <c r="U30" s="200"/>
      <c r="V30" s="200"/>
      <c r="W30" s="200"/>
      <c r="X30" s="200"/>
      <c r="Y30" s="200"/>
      <c r="Z30" s="200"/>
    </row>
    <row r="31" spans="1:26" ht="20.100000000000001" customHeight="1">
      <c r="A31" s="200"/>
      <c r="B31" s="200"/>
      <c r="C31" s="200"/>
      <c r="D31" s="200"/>
      <c r="E31" s="200"/>
      <c r="F31" s="200"/>
      <c r="G31" s="200"/>
      <c r="H31" s="200"/>
      <c r="I31" s="200"/>
      <c r="J31" s="200"/>
      <c r="K31" s="200"/>
      <c r="L31" s="200"/>
      <c r="M31" s="200"/>
      <c r="N31" s="200"/>
      <c r="O31" s="200"/>
      <c r="P31" s="200"/>
      <c r="Q31" s="200"/>
      <c r="R31" s="200"/>
      <c r="S31" s="200"/>
      <c r="T31" s="200"/>
      <c r="U31" s="200"/>
      <c r="V31" s="200"/>
      <c r="W31" s="200"/>
      <c r="X31" s="200"/>
      <c r="Y31" s="200"/>
      <c r="Z31" s="200"/>
    </row>
    <row r="32" spans="1:26" ht="20.100000000000001"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20.100000000000001" customHeight="1">
      <c r="A33" s="191"/>
      <c r="B33" s="191"/>
      <c r="C33" s="191"/>
      <c r="D33" s="191"/>
      <c r="E33" s="191"/>
      <c r="F33" s="191"/>
      <c r="G33" s="191"/>
      <c r="H33" s="191"/>
      <c r="I33" s="191"/>
      <c r="J33" s="191"/>
      <c r="K33" s="191"/>
      <c r="L33" s="191"/>
      <c r="M33" s="191"/>
      <c r="N33" s="191"/>
      <c r="O33" s="191"/>
      <c r="P33" s="191"/>
      <c r="Q33" s="191"/>
      <c r="R33" s="191"/>
      <c r="S33" s="191"/>
      <c r="T33" s="191"/>
      <c r="U33" s="191"/>
      <c r="V33" s="191"/>
      <c r="W33" s="191"/>
      <c r="X33" s="191"/>
      <c r="Y33" s="191"/>
      <c r="Z33" s="191"/>
    </row>
    <row r="34" spans="1:26" ht="20.100000000000001" customHeight="1">
      <c r="A34" s="191"/>
      <c r="B34" s="191"/>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row>
    <row r="35" spans="1:26" ht="20.100000000000001" hidden="1" customHeight="1">
      <c r="A35" s="191"/>
      <c r="B35" s="191"/>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row>
    <row r="36" spans="1:26" ht="27.75" hidden="1" customHeight="1">
      <c r="A36" s="198"/>
      <c r="B36" s="198"/>
      <c r="C36" s="198"/>
      <c r="D36" s="198"/>
      <c r="E36" s="198"/>
      <c r="F36" s="198"/>
      <c r="G36" s="198"/>
      <c r="H36" s="198"/>
      <c r="I36" s="198"/>
      <c r="J36" s="198"/>
      <c r="K36" s="198"/>
      <c r="L36" s="198"/>
      <c r="M36" s="198"/>
      <c r="N36" s="198"/>
      <c r="O36" s="198"/>
      <c r="P36" s="198"/>
      <c r="Q36" s="198"/>
      <c r="R36" s="198"/>
      <c r="S36" s="198"/>
      <c r="T36" s="198"/>
      <c r="U36" s="198"/>
      <c r="V36" s="198"/>
      <c r="W36" s="198"/>
      <c r="X36" s="198"/>
      <c r="Y36" s="198"/>
      <c r="Z36" s="198"/>
    </row>
    <row r="37" spans="1:26" ht="20.100000000000001" customHeight="1">
      <c r="A37" s="199"/>
      <c r="B37" s="199"/>
      <c r="C37" s="199"/>
      <c r="D37" s="199"/>
      <c r="E37" s="199"/>
      <c r="F37" s="199"/>
      <c r="G37" s="199"/>
      <c r="H37" s="199"/>
      <c r="I37" s="199"/>
      <c r="J37" s="199"/>
      <c r="K37" s="199"/>
      <c r="L37" s="199"/>
      <c r="M37" s="199"/>
      <c r="N37" s="199"/>
      <c r="O37" s="199"/>
      <c r="P37" s="199"/>
      <c r="Q37" s="199"/>
      <c r="R37" s="199"/>
      <c r="S37" s="199"/>
      <c r="T37" s="199"/>
      <c r="U37" s="199"/>
      <c r="V37" s="199"/>
      <c r="W37" s="199"/>
      <c r="X37" s="199"/>
      <c r="Y37" s="199"/>
      <c r="Z37" s="199"/>
    </row>
    <row r="38" spans="1:26" ht="18.75" customHeight="1">
      <c r="A38" s="188" t="s">
        <v>63</v>
      </c>
      <c r="B38" s="188"/>
      <c r="C38" s="188"/>
      <c r="D38" s="188"/>
      <c r="E38" s="188"/>
      <c r="F38" s="188"/>
      <c r="G38" s="188"/>
      <c r="H38" s="188"/>
      <c r="I38" s="188"/>
      <c r="J38" s="188"/>
      <c r="K38" s="188"/>
      <c r="L38" s="188"/>
      <c r="N38" s="196" t="s">
        <v>64</v>
      </c>
      <c r="O38" s="196"/>
      <c r="P38" s="196"/>
      <c r="Q38" s="196"/>
      <c r="R38" s="196"/>
      <c r="S38" s="196"/>
      <c r="T38" s="196"/>
      <c r="U38" s="196"/>
      <c r="V38" s="196"/>
      <c r="W38" s="196"/>
      <c r="X38" s="196"/>
      <c r="Y38" s="196"/>
      <c r="Z38" s="196"/>
    </row>
    <row r="39" spans="1:26" s="39" customFormat="1" ht="40.5" customHeight="1">
      <c r="A39" s="197" t="s">
        <v>65</v>
      </c>
      <c r="B39" s="197"/>
      <c r="C39" s="197"/>
      <c r="D39" s="197"/>
      <c r="E39" s="197"/>
      <c r="F39" s="197"/>
      <c r="G39" s="197"/>
      <c r="H39" s="197"/>
      <c r="I39" s="197"/>
      <c r="J39" s="197"/>
      <c r="K39" s="197"/>
      <c r="L39" s="197"/>
      <c r="N39" s="197" t="s">
        <v>66</v>
      </c>
      <c r="O39" s="197"/>
      <c r="P39" s="197"/>
      <c r="Q39" s="197"/>
      <c r="R39" s="197"/>
      <c r="S39" s="197"/>
      <c r="T39" s="197"/>
      <c r="U39" s="197"/>
      <c r="V39" s="197"/>
      <c r="W39" s="197"/>
      <c r="X39" s="197"/>
      <c r="Y39" s="197"/>
      <c r="Z39" s="61"/>
    </row>
    <row r="40" spans="1:26" ht="21" customHeight="1">
      <c r="A40" s="4"/>
    </row>
    <row r="41" spans="1:26" ht="21" customHeight="1"/>
    <row r="42" spans="1:26" ht="17.100000000000001" customHeight="1"/>
    <row r="43" spans="1:26" ht="17.100000000000001" customHeight="1"/>
  </sheetData>
  <mergeCells count="26">
    <mergeCell ref="A39:L39"/>
    <mergeCell ref="N39:Y39"/>
    <mergeCell ref="A35:Z35"/>
    <mergeCell ref="A34:Z34"/>
    <mergeCell ref="A25:Z25"/>
    <mergeCell ref="A26:Z26"/>
    <mergeCell ref="A27:Z27"/>
    <mergeCell ref="A28:Z28"/>
    <mergeCell ref="A36:Z36"/>
    <mergeCell ref="A37:Z37"/>
    <mergeCell ref="A33:Z33"/>
    <mergeCell ref="A29:Z31"/>
    <mergeCell ref="A23:Z23"/>
    <mergeCell ref="A22:Z22"/>
    <mergeCell ref="A24:Z24"/>
    <mergeCell ref="A38:L38"/>
    <mergeCell ref="N38:Z38"/>
    <mergeCell ref="A1:Z1"/>
    <mergeCell ref="A2:Z2"/>
    <mergeCell ref="A5:Z5"/>
    <mergeCell ref="A11:Z11"/>
    <mergeCell ref="A21:Z21"/>
    <mergeCell ref="A12:Z12"/>
    <mergeCell ref="A19:Z19"/>
    <mergeCell ref="A20:Z20"/>
    <mergeCell ref="A9:D9"/>
  </mergeCells>
  <hyperlinks>
    <hyperlink ref="AB7" location="DanhMuc!A1" display="DANH MỤC"/>
  </hyperlinks>
  <pageMargins left="0.78" right="0.31" top="0.75" bottom="0.75" header="0.3" footer="0.3"/>
  <pageSetup paperSize="9" scale="92" orientation="portrait" r:id="rId1"/>
  <headerFooter>
    <oddFooter>&amp;LBiểu mẫu BM_TCNT_004 Kèm theo quyết định số......../QĐ-VTQĐ-XD ngày..../..../2013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D41"/>
  <sheetViews>
    <sheetView view="pageBreakPreview" zoomScaleNormal="100" workbookViewId="0">
      <pane ySplit="1" topLeftCell="A2" activePane="bottomLeft" state="frozen"/>
      <selection activeCell="V17" sqref="V17"/>
      <selection pane="bottomLeft" activeCell="B2" sqref="A2:Z37"/>
    </sheetView>
  </sheetViews>
  <sheetFormatPr defaultRowHeight="15.75"/>
  <cols>
    <col min="1" max="14" width="3.7109375" style="44" customWidth="1"/>
    <col min="15" max="15" width="2.7109375" style="44" customWidth="1"/>
    <col min="16" max="26" width="3.7109375" style="44" customWidth="1"/>
    <col min="27" max="27" width="25.5703125" style="44" bestFit="1" customWidth="1"/>
    <col min="28" max="28" width="5.5703125" style="44" customWidth="1"/>
    <col min="29" max="29" width="7" style="44" customWidth="1"/>
    <col min="30" max="30" width="5.5703125" style="44" customWidth="1"/>
    <col min="31" max="16384" width="9.140625" style="44"/>
  </cols>
  <sheetData>
    <row r="1" spans="1:30" s="42" customFormat="1">
      <c r="A1" s="40">
        <v>1</v>
      </c>
      <c r="B1" s="40">
        <v>2</v>
      </c>
      <c r="C1" s="40">
        <v>3</v>
      </c>
      <c r="D1" s="40">
        <v>4</v>
      </c>
      <c r="E1" s="40">
        <v>5</v>
      </c>
      <c r="F1" s="40">
        <v>6</v>
      </c>
      <c r="G1" s="40">
        <v>7</v>
      </c>
      <c r="H1" s="40">
        <v>8</v>
      </c>
      <c r="I1" s="40">
        <v>9</v>
      </c>
      <c r="J1" s="40">
        <v>10</v>
      </c>
      <c r="K1" s="40">
        <v>11</v>
      </c>
      <c r="L1" s="40">
        <v>12</v>
      </c>
      <c r="M1" s="40">
        <v>13</v>
      </c>
      <c r="N1" s="40">
        <v>14</v>
      </c>
      <c r="O1" s="40">
        <v>15</v>
      </c>
      <c r="P1" s="40">
        <v>16</v>
      </c>
      <c r="Q1" s="40">
        <v>17</v>
      </c>
      <c r="R1" s="40">
        <v>18</v>
      </c>
      <c r="S1" s="40">
        <v>19</v>
      </c>
      <c r="T1" s="40">
        <v>20</v>
      </c>
      <c r="U1" s="40">
        <v>21</v>
      </c>
      <c r="V1" s="40">
        <v>22</v>
      </c>
      <c r="W1" s="40">
        <v>23</v>
      </c>
      <c r="X1" s="40">
        <v>24</v>
      </c>
      <c r="Y1" s="40">
        <v>25</v>
      </c>
      <c r="Z1" s="40">
        <v>26</v>
      </c>
      <c r="AA1" s="41">
        <v>8</v>
      </c>
    </row>
    <row r="2" spans="1:30" ht="20.100000000000001" customHeight="1">
      <c r="A2" s="43" t="s">
        <v>42</v>
      </c>
      <c r="B2" s="43"/>
      <c r="C2" s="43"/>
      <c r="D2" s="43"/>
      <c r="E2" s="43"/>
      <c r="F2" s="43"/>
      <c r="G2" s="43"/>
      <c r="H2" s="43"/>
      <c r="I2" s="43"/>
      <c r="J2" s="43"/>
      <c r="K2" s="43"/>
      <c r="L2" s="43"/>
      <c r="M2" s="43"/>
      <c r="N2" s="43"/>
      <c r="O2" s="43"/>
      <c r="P2" s="43"/>
      <c r="Q2" s="43"/>
      <c r="R2" s="43"/>
      <c r="S2" s="43"/>
      <c r="T2" s="43"/>
      <c r="U2" s="43"/>
      <c r="V2" s="43"/>
      <c r="W2" s="43"/>
      <c r="X2" s="43"/>
      <c r="Y2" s="43"/>
      <c r="Z2" s="43"/>
    </row>
    <row r="3" spans="1:30" ht="20.100000000000001" customHeight="1">
      <c r="A3" s="45" t="s">
        <v>2</v>
      </c>
      <c r="B3" s="43"/>
      <c r="C3" s="43"/>
      <c r="D3" s="43"/>
      <c r="E3" s="43"/>
      <c r="F3" s="43"/>
      <c r="G3" s="43"/>
      <c r="H3" s="43"/>
      <c r="I3" s="43"/>
      <c r="J3" s="46"/>
      <c r="K3" s="46"/>
      <c r="L3" s="46"/>
      <c r="M3" s="46"/>
      <c r="N3" s="46"/>
      <c r="O3" s="46"/>
      <c r="P3" s="46"/>
      <c r="Q3" s="46"/>
      <c r="R3" s="43"/>
      <c r="S3" s="43"/>
      <c r="T3" s="43"/>
      <c r="U3" s="43"/>
      <c r="V3" s="43"/>
      <c r="W3" s="43"/>
      <c r="X3" s="43"/>
      <c r="Y3" s="43"/>
      <c r="Z3" s="43"/>
    </row>
    <row r="4" spans="1:30" ht="20.100000000000001" customHeight="1" thickBot="1">
      <c r="Z4" s="88" t="s">
        <v>115</v>
      </c>
      <c r="AA4" s="48">
        <v>10</v>
      </c>
      <c r="AB4" s="44" t="e">
        <f>IF(INDEX(DanhMuc,$AA$1,AA4)&gt;0,TEXT(DAY(INDEX(DanhMuc,$AA$1,AA4)),"00"),"…...")</f>
        <v>#NAME?</v>
      </c>
      <c r="AC4" s="44" t="e">
        <f>IF(INDEX(DanhMuc,$AA$1,AA4)&gt;0,TEXT(MONTH(INDEX(DanhMuc,$AA$1,AA4)),"00"),"…...")</f>
        <v>#NAME?</v>
      </c>
      <c r="AD4" s="44" t="e">
        <f>IF(INDEX(DanhMuc,$AA$1,AA4)&gt;0,TEXT(YEAR(INDEX(DanhMuc,$AA$1,AA4)),"00"),"……...")</f>
        <v>#NAME?</v>
      </c>
    </row>
    <row r="5" spans="1:30" ht="21.75" customHeight="1" thickBot="1">
      <c r="A5" s="89" t="s">
        <v>75</v>
      </c>
      <c r="B5" s="49"/>
      <c r="C5" s="49"/>
      <c r="D5" s="49"/>
      <c r="E5" s="49"/>
      <c r="F5" s="49"/>
      <c r="G5" s="49"/>
      <c r="H5" s="49"/>
      <c r="I5" s="49"/>
      <c r="J5" s="49"/>
      <c r="K5" s="49"/>
      <c r="L5" s="49"/>
      <c r="M5" s="49"/>
      <c r="N5" s="49"/>
      <c r="O5" s="49"/>
      <c r="P5" s="49"/>
      <c r="Q5" s="49"/>
      <c r="R5" s="49"/>
      <c r="S5" s="49"/>
      <c r="T5" s="49"/>
      <c r="U5" s="49"/>
      <c r="V5" s="49"/>
      <c r="W5" s="49"/>
      <c r="X5" s="49"/>
      <c r="Y5" s="49"/>
      <c r="Z5" s="49"/>
      <c r="AA5" s="50" t="s">
        <v>43</v>
      </c>
      <c r="AB5" s="90"/>
    </row>
    <row r="6" spans="1:30" ht="20.100000000000001" customHeight="1">
      <c r="A6" s="51" t="s">
        <v>44</v>
      </c>
      <c r="B6" s="52"/>
      <c r="C6" s="52"/>
      <c r="D6" s="52"/>
      <c r="E6" s="52" t="e">
        <f>Ttin!#REF!</f>
        <v>#REF!</v>
      </c>
      <c r="F6" s="53"/>
      <c r="G6" s="52"/>
      <c r="AA6" s="47"/>
    </row>
    <row r="7" spans="1:30" ht="20.100000000000001" customHeight="1">
      <c r="A7" s="51" t="s">
        <v>45</v>
      </c>
      <c r="B7" s="52"/>
      <c r="C7" s="52"/>
      <c r="D7" s="52"/>
      <c r="E7" s="52" t="e">
        <f>Ttin!#REF!</f>
        <v>#REF!</v>
      </c>
      <c r="F7" s="53"/>
      <c r="G7" s="52"/>
      <c r="AA7" s="47"/>
    </row>
    <row r="8" spans="1:30" ht="20.100000000000001" customHeight="1">
      <c r="A8" s="51" t="s">
        <v>112</v>
      </c>
      <c r="B8" s="52"/>
      <c r="C8" s="52"/>
      <c r="D8" s="52"/>
      <c r="E8" s="52" t="e">
        <f>Ttin!#REF!</f>
        <v>#REF!</v>
      </c>
      <c r="F8" s="53"/>
      <c r="G8" s="52"/>
      <c r="AA8" s="47" t="e">
        <f>LEN([1]Ttin!G6)</f>
        <v>#REF!</v>
      </c>
    </row>
    <row r="9" spans="1:30" ht="20.100000000000001" customHeight="1">
      <c r="A9" s="51" t="s">
        <v>46</v>
      </c>
      <c r="B9" s="52"/>
      <c r="C9" s="52"/>
      <c r="D9" s="52"/>
      <c r="E9" s="52" t="e">
        <f>Ttin!#REF!</f>
        <v>#REF!</v>
      </c>
      <c r="F9" s="53"/>
      <c r="G9" s="52"/>
      <c r="AA9" s="47"/>
    </row>
    <row r="10" spans="1:30" ht="33.75" customHeight="1">
      <c r="A10" s="210" t="e">
        <f>" - Thi công theo Hợp đồng số: "&amp;Ttin!#REF!</f>
        <v>#REF!</v>
      </c>
      <c r="B10" s="210"/>
      <c r="C10" s="210"/>
      <c r="D10" s="210"/>
      <c r="E10" s="210"/>
      <c r="F10" s="210"/>
      <c r="G10" s="210"/>
      <c r="H10" s="210"/>
      <c r="I10" s="210"/>
      <c r="J10" s="210"/>
      <c r="K10" s="210"/>
      <c r="L10" s="210"/>
      <c r="M10" s="210"/>
      <c r="N10" s="210"/>
      <c r="O10" s="210"/>
      <c r="P10" s="210"/>
      <c r="Q10" s="210"/>
      <c r="R10" s="210"/>
      <c r="S10" s="210"/>
      <c r="T10" s="210"/>
      <c r="U10" s="210"/>
      <c r="V10" s="210"/>
      <c r="W10" s="210"/>
      <c r="X10" s="210"/>
      <c r="Y10" s="210"/>
      <c r="Z10" s="210"/>
      <c r="AA10" s="47"/>
    </row>
    <row r="11" spans="1:30" ht="20.100000000000001" customHeight="1">
      <c r="A11" s="54" t="s">
        <v>76</v>
      </c>
      <c r="AA11" s="90"/>
    </row>
    <row r="12" spans="1:30" ht="20.100000000000001" customHeight="1">
      <c r="A12" s="54" t="s">
        <v>77</v>
      </c>
      <c r="I12" s="54" t="str">
        <f>Ttin!G8</f>
        <v>Giao thông công chính</v>
      </c>
      <c r="AA12" s="90"/>
    </row>
    <row r="13" spans="1:30" ht="20.100000000000001" customHeight="1">
      <c r="B13" s="1" t="str">
        <f>"Ông (bà): "&amp;Ttin!$G$14</f>
        <v>Ông (bà): Hoàng Văn Thắng</v>
      </c>
      <c r="N13" s="1" t="str">
        <f>"Chức vụ: "&amp;Ttin!$L$14</f>
        <v>Chức vụ: Chỉ huy trưởng công trình</v>
      </c>
      <c r="AA13" s="47"/>
    </row>
    <row r="14" spans="1:30" ht="20.100000000000001" customHeight="1">
      <c r="B14" s="55" t="s">
        <v>78</v>
      </c>
      <c r="N14" s="55" t="s">
        <v>79</v>
      </c>
      <c r="AA14" s="47"/>
    </row>
    <row r="15" spans="1:30" ht="20.100000000000001" customHeight="1">
      <c r="A15" s="54" t="s">
        <v>80</v>
      </c>
      <c r="I15" s="54" t="str">
        <f>Ttin!G18</f>
        <v>Công ty CPXD và Lắp đặt Viễn thông</v>
      </c>
      <c r="AA15" s="90"/>
    </row>
    <row r="16" spans="1:30" ht="20.100000000000001" customHeight="1">
      <c r="B16" s="1" t="str">
        <f>"Ông (bà): "&amp;Ttin!G19</f>
        <v>Ông (bà): Hoàng Minh Ngọc</v>
      </c>
      <c r="N16" s="1" t="str">
        <f>Ttin!L19</f>
        <v>Đội trưởng</v>
      </c>
      <c r="AA16" s="47"/>
    </row>
    <row r="17" spans="1:30" ht="20.100000000000001" customHeight="1">
      <c r="B17" s="55" t="s">
        <v>78</v>
      </c>
      <c r="N17" s="55" t="s">
        <v>79</v>
      </c>
      <c r="AA17" s="47"/>
    </row>
    <row r="18" spans="1:30" ht="20.100000000000001" customHeight="1">
      <c r="A18" s="54" t="s">
        <v>81</v>
      </c>
      <c r="AA18" s="47"/>
    </row>
    <row r="19" spans="1:30" ht="20.100000000000001" customHeight="1">
      <c r="B19" s="44" t="s">
        <v>73</v>
      </c>
      <c r="AA19" s="48">
        <v>8</v>
      </c>
      <c r="AB19" s="44" t="e">
        <f>INDEX(DanhMuc,$AA$1,AA19)</f>
        <v>#NAME?</v>
      </c>
      <c r="AC19" s="44" t="e">
        <f>IF(AB19&gt;0,LEFT(AB19,LEN(AB19)-2),"……")</f>
        <v>#NAME?</v>
      </c>
      <c r="AD19" s="44" t="e">
        <f>IF(AB19&gt;0,RIGHT(AB19,2),"……")</f>
        <v>#NAME?</v>
      </c>
    </row>
    <row r="20" spans="1:30" ht="20.100000000000001" customHeight="1">
      <c r="B20" s="44" t="s">
        <v>116</v>
      </c>
      <c r="AA20" s="48">
        <v>9</v>
      </c>
      <c r="AB20" s="44" t="e">
        <f>INDEX(DanhMuc,$AA$1,AA20)</f>
        <v>#NAME?</v>
      </c>
      <c r="AC20" s="44" t="e">
        <f>IF(AB20&gt;0,LEFT(AB20,LEN(AB20)-2),"…..")</f>
        <v>#NAME?</v>
      </c>
      <c r="AD20" s="44" t="e">
        <f>IF(AB20&gt;0,RIGHT(AB20,2),"..…")</f>
        <v>#NAME?</v>
      </c>
    </row>
    <row r="21" spans="1:30" ht="20.100000000000001" customHeight="1">
      <c r="B21" s="55" t="s">
        <v>82</v>
      </c>
      <c r="AA21" s="47"/>
    </row>
    <row r="22" spans="1:30" ht="20.100000000000001" customHeight="1">
      <c r="A22" s="54" t="s">
        <v>83</v>
      </c>
      <c r="AA22" s="90"/>
    </row>
    <row r="23" spans="1:30" s="93" customFormat="1" ht="48" customHeight="1">
      <c r="A23" s="91" t="s">
        <v>40</v>
      </c>
      <c r="B23" s="211" t="s">
        <v>84</v>
      </c>
      <c r="C23" s="212"/>
      <c r="D23" s="212"/>
      <c r="E23" s="212"/>
      <c r="F23" s="212"/>
      <c r="G23" s="213"/>
      <c r="H23" s="214" t="s">
        <v>6</v>
      </c>
      <c r="I23" s="214"/>
      <c r="J23" s="215" t="s">
        <v>74</v>
      </c>
      <c r="K23" s="215"/>
      <c r="L23" s="215"/>
      <c r="M23" s="215" t="s">
        <v>85</v>
      </c>
      <c r="N23" s="215"/>
      <c r="O23" s="215"/>
      <c r="P23" s="215"/>
      <c r="Q23" s="215"/>
      <c r="R23" s="215"/>
      <c r="S23" s="214" t="s">
        <v>86</v>
      </c>
      <c r="T23" s="214"/>
      <c r="U23" s="214"/>
      <c r="V23" s="214"/>
      <c r="W23" s="214"/>
      <c r="X23" s="214" t="s">
        <v>50</v>
      </c>
      <c r="Y23" s="214"/>
      <c r="Z23" s="214"/>
      <c r="AA23" s="92"/>
    </row>
    <row r="24" spans="1:30" s="93" customFormat="1" ht="20.100000000000001" customHeight="1">
      <c r="A24" s="94"/>
      <c r="B24" s="208"/>
      <c r="C24" s="208"/>
      <c r="D24" s="208"/>
      <c r="E24" s="208"/>
      <c r="F24" s="208"/>
      <c r="G24" s="208"/>
      <c r="H24" s="208"/>
      <c r="I24" s="208"/>
      <c r="J24" s="209"/>
      <c r="K24" s="209"/>
      <c r="L24" s="209"/>
      <c r="M24" s="209"/>
      <c r="N24" s="209"/>
      <c r="O24" s="209"/>
      <c r="P24" s="209"/>
      <c r="Q24" s="209"/>
      <c r="R24" s="209"/>
      <c r="S24" s="208"/>
      <c r="T24" s="208"/>
      <c r="U24" s="208"/>
      <c r="V24" s="208"/>
      <c r="W24" s="208"/>
      <c r="X24" s="208"/>
      <c r="Y24" s="208"/>
      <c r="Z24" s="208"/>
      <c r="AA24" s="92"/>
    </row>
    <row r="25" spans="1:30" s="93" customFormat="1" ht="20.100000000000001" customHeight="1">
      <c r="A25" s="63"/>
      <c r="B25" s="202"/>
      <c r="C25" s="202"/>
      <c r="D25" s="202"/>
      <c r="E25" s="202"/>
      <c r="F25" s="202"/>
      <c r="G25" s="202"/>
      <c r="H25" s="202"/>
      <c r="I25" s="202"/>
      <c r="J25" s="201"/>
      <c r="K25" s="201"/>
      <c r="L25" s="201"/>
      <c r="M25" s="201"/>
      <c r="N25" s="201"/>
      <c r="O25" s="201"/>
      <c r="P25" s="201"/>
      <c r="Q25" s="201"/>
      <c r="R25" s="201"/>
      <c r="S25" s="202"/>
      <c r="T25" s="202"/>
      <c r="U25" s="202"/>
      <c r="V25" s="202"/>
      <c r="W25" s="202"/>
      <c r="X25" s="202"/>
      <c r="Y25" s="202"/>
      <c r="Z25" s="202"/>
      <c r="AA25" s="92"/>
    </row>
    <row r="26" spans="1:30" s="93" customFormat="1" ht="20.100000000000001" customHeight="1">
      <c r="A26" s="63"/>
      <c r="B26" s="202"/>
      <c r="C26" s="202"/>
      <c r="D26" s="202"/>
      <c r="E26" s="202"/>
      <c r="F26" s="202"/>
      <c r="G26" s="202"/>
      <c r="H26" s="202"/>
      <c r="I26" s="202"/>
      <c r="J26" s="201"/>
      <c r="K26" s="201"/>
      <c r="L26" s="201"/>
      <c r="M26" s="201"/>
      <c r="N26" s="201"/>
      <c r="O26" s="201"/>
      <c r="P26" s="201"/>
      <c r="Q26" s="201"/>
      <c r="R26" s="201"/>
      <c r="S26" s="202"/>
      <c r="T26" s="202"/>
      <c r="U26" s="202"/>
      <c r="V26" s="202"/>
      <c r="W26" s="202"/>
      <c r="X26" s="202"/>
      <c r="Y26" s="202"/>
      <c r="Z26" s="202"/>
      <c r="AA26" s="92"/>
    </row>
    <row r="27" spans="1:30" s="93" customFormat="1" ht="20.100000000000001" customHeight="1">
      <c r="A27" s="63"/>
      <c r="B27" s="202"/>
      <c r="C27" s="202"/>
      <c r="D27" s="202"/>
      <c r="E27" s="202"/>
      <c r="F27" s="202"/>
      <c r="G27" s="202"/>
      <c r="H27" s="202"/>
      <c r="I27" s="202"/>
      <c r="J27" s="201"/>
      <c r="K27" s="201"/>
      <c r="L27" s="201"/>
      <c r="M27" s="201"/>
      <c r="N27" s="201"/>
      <c r="O27" s="201"/>
      <c r="P27" s="201"/>
      <c r="Q27" s="201"/>
      <c r="R27" s="201"/>
      <c r="S27" s="202"/>
      <c r="T27" s="202"/>
      <c r="U27" s="202"/>
      <c r="V27" s="202"/>
      <c r="W27" s="202"/>
      <c r="X27" s="202"/>
      <c r="Y27" s="202"/>
      <c r="Z27" s="202"/>
      <c r="AA27" s="92"/>
    </row>
    <row r="28" spans="1:30" s="93" customFormat="1" ht="20.100000000000001" customHeight="1">
      <c r="A28" s="63"/>
      <c r="B28" s="202"/>
      <c r="C28" s="202"/>
      <c r="D28" s="202"/>
      <c r="E28" s="202"/>
      <c r="F28" s="202"/>
      <c r="G28" s="202"/>
      <c r="H28" s="202"/>
      <c r="I28" s="202"/>
      <c r="J28" s="201"/>
      <c r="K28" s="201"/>
      <c r="L28" s="201"/>
      <c r="M28" s="201"/>
      <c r="N28" s="201"/>
      <c r="O28" s="201"/>
      <c r="P28" s="201"/>
      <c r="Q28" s="201"/>
      <c r="R28" s="201"/>
      <c r="S28" s="202"/>
      <c r="T28" s="202"/>
      <c r="U28" s="202"/>
      <c r="V28" s="202"/>
      <c r="W28" s="202"/>
      <c r="X28" s="202"/>
      <c r="Y28" s="202"/>
      <c r="Z28" s="202"/>
      <c r="AA28" s="92"/>
    </row>
    <row r="29" spans="1:30" s="93" customFormat="1" ht="20.100000000000001" customHeight="1">
      <c r="A29" s="95"/>
      <c r="B29" s="206"/>
      <c r="C29" s="206"/>
      <c r="D29" s="206"/>
      <c r="E29" s="206"/>
      <c r="F29" s="206"/>
      <c r="G29" s="206"/>
      <c r="H29" s="206"/>
      <c r="I29" s="206"/>
      <c r="J29" s="207"/>
      <c r="K29" s="207"/>
      <c r="L29" s="207"/>
      <c r="M29" s="207"/>
      <c r="N29" s="207"/>
      <c r="O29" s="207"/>
      <c r="P29" s="207"/>
      <c r="Q29" s="207"/>
      <c r="R29" s="207"/>
      <c r="S29" s="206"/>
      <c r="T29" s="206"/>
      <c r="U29" s="206"/>
      <c r="V29" s="206"/>
      <c r="W29" s="206"/>
      <c r="X29" s="206"/>
      <c r="Y29" s="206"/>
      <c r="Z29" s="206"/>
      <c r="AA29" s="92"/>
    </row>
    <row r="30" spans="1:30" ht="58.5" customHeight="1">
      <c r="A30" s="203" t="s">
        <v>87</v>
      </c>
      <c r="B30" s="203"/>
      <c r="C30" s="203"/>
      <c r="D30" s="203"/>
      <c r="E30" s="203"/>
      <c r="F30" s="203"/>
      <c r="G30" s="203"/>
      <c r="H30" s="203"/>
      <c r="I30" s="203"/>
      <c r="J30" s="203"/>
      <c r="K30" s="203"/>
      <c r="L30" s="203"/>
      <c r="M30" s="203"/>
      <c r="N30" s="203"/>
      <c r="O30" s="203"/>
      <c r="P30" s="203"/>
      <c r="Q30" s="203"/>
      <c r="R30" s="203"/>
      <c r="S30" s="203"/>
      <c r="T30" s="203"/>
      <c r="U30" s="203"/>
      <c r="V30" s="203"/>
      <c r="W30" s="203"/>
      <c r="X30" s="203"/>
      <c r="Y30" s="203"/>
      <c r="Z30" s="203"/>
      <c r="AA30" s="96"/>
    </row>
    <row r="31" spans="1:30" ht="20.100000000000001" customHeight="1">
      <c r="A31" s="97" t="s">
        <v>41</v>
      </c>
      <c r="B31" s="98"/>
      <c r="C31" s="99"/>
      <c r="D31" s="99"/>
      <c r="E31" s="99"/>
      <c r="F31" s="99"/>
      <c r="G31" s="99"/>
      <c r="H31" s="99"/>
      <c r="I31" s="99"/>
      <c r="J31" s="99"/>
      <c r="K31" s="99"/>
      <c r="L31" s="99"/>
      <c r="M31" s="99"/>
      <c r="N31" s="99"/>
      <c r="O31" s="99"/>
      <c r="P31" s="99"/>
      <c r="Q31" s="99"/>
      <c r="R31" s="99"/>
      <c r="S31" s="99"/>
      <c r="T31" s="99"/>
      <c r="U31" s="99"/>
      <c r="V31" s="99"/>
      <c r="W31" s="99"/>
      <c r="X31" s="99"/>
      <c r="Y31" s="99"/>
      <c r="Z31" s="99"/>
      <c r="AA31" s="47"/>
    </row>
    <row r="32" spans="1:30" ht="20.100000000000001" customHeight="1">
      <c r="A32" s="97" t="s">
        <v>88</v>
      </c>
      <c r="B32" s="98"/>
      <c r="C32" s="99"/>
      <c r="D32" s="99"/>
      <c r="E32" s="99"/>
      <c r="F32" s="99"/>
      <c r="G32" s="99"/>
      <c r="H32" s="99"/>
      <c r="I32" s="99"/>
      <c r="J32" s="99"/>
      <c r="K32" s="99"/>
      <c r="L32" s="99"/>
      <c r="M32" s="99"/>
      <c r="N32" s="99"/>
      <c r="O32" s="99"/>
      <c r="P32" s="99"/>
      <c r="Q32" s="99"/>
      <c r="R32" s="99"/>
      <c r="S32" s="99"/>
      <c r="T32" s="99"/>
      <c r="U32" s="99"/>
      <c r="V32" s="99"/>
      <c r="W32" s="99"/>
      <c r="X32" s="99"/>
      <c r="Y32" s="99"/>
      <c r="Z32" s="99"/>
      <c r="AA32" s="47"/>
    </row>
    <row r="33" spans="1:27" ht="20.100000000000001" customHeight="1">
      <c r="A33" s="97" t="s">
        <v>41</v>
      </c>
      <c r="B33" s="98"/>
      <c r="C33" s="99"/>
      <c r="D33" s="99"/>
      <c r="E33" s="99"/>
      <c r="F33" s="99"/>
      <c r="G33" s="99"/>
      <c r="H33" s="99"/>
      <c r="I33" s="99"/>
      <c r="J33" s="99"/>
      <c r="K33" s="99"/>
      <c r="L33" s="99"/>
      <c r="M33" s="99"/>
      <c r="N33" s="99"/>
      <c r="O33" s="99"/>
      <c r="P33" s="99"/>
      <c r="Q33" s="99"/>
      <c r="R33" s="99"/>
      <c r="S33" s="99"/>
      <c r="T33" s="99"/>
      <c r="U33" s="99"/>
      <c r="V33" s="99"/>
      <c r="W33" s="99"/>
      <c r="X33" s="99"/>
      <c r="Y33" s="99"/>
      <c r="Z33" s="99"/>
      <c r="AA33" s="47"/>
    </row>
    <row r="34" spans="1:27" s="54" customFormat="1" ht="15.75" customHeight="1">
      <c r="A34" s="204" t="s">
        <v>89</v>
      </c>
      <c r="B34" s="204"/>
      <c r="C34" s="204"/>
      <c r="D34" s="204"/>
      <c r="E34" s="204"/>
      <c r="F34" s="204"/>
      <c r="G34" s="204"/>
      <c r="H34" s="204"/>
      <c r="I34" s="204"/>
      <c r="J34" s="204"/>
      <c r="K34" s="204"/>
      <c r="L34" s="204"/>
      <c r="M34" s="45"/>
      <c r="N34" s="204" t="s">
        <v>90</v>
      </c>
      <c r="O34" s="204"/>
      <c r="P34" s="204"/>
      <c r="Q34" s="204"/>
      <c r="R34" s="204"/>
      <c r="S34" s="204"/>
      <c r="T34" s="204"/>
      <c r="U34" s="204"/>
      <c r="V34" s="204"/>
      <c r="W34" s="204"/>
      <c r="X34" s="204"/>
      <c r="Y34" s="204"/>
      <c r="Z34" s="204"/>
    </row>
    <row r="35" spans="1:27" ht="20.100000000000001" customHeight="1">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row>
    <row r="36" spans="1:27" ht="20.100000000000001" customHeight="1">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row>
    <row r="37" spans="1:27" ht="20.100000000000001" customHeight="1">
      <c r="A37" s="43"/>
      <c r="B37" s="43"/>
      <c r="C37" s="43"/>
      <c r="D37" s="43"/>
      <c r="E37" s="43"/>
      <c r="F37" s="43"/>
      <c r="G37" s="43"/>
      <c r="H37" s="43"/>
      <c r="I37" s="43"/>
      <c r="J37" s="43"/>
      <c r="K37" s="43"/>
      <c r="L37" s="43"/>
      <c r="M37" s="43"/>
      <c r="N37" s="43"/>
      <c r="O37" s="43"/>
      <c r="P37" s="43"/>
      <c r="Q37" s="43"/>
      <c r="R37" s="43"/>
      <c r="S37" s="43"/>
      <c r="T37" s="43"/>
      <c r="U37" s="43"/>
      <c r="V37" s="43"/>
      <c r="W37" s="43"/>
      <c r="X37" s="43"/>
      <c r="Y37" s="43"/>
      <c r="Z37" s="43"/>
    </row>
    <row r="38" spans="1:27" ht="20.100000000000001" hidden="1" customHeight="1">
      <c r="A38" s="205" t="str">
        <f>MID(B13,FIND(":",B13,1)+1,LEN(B13))</f>
        <v xml:space="preserve"> Hoàng Văn Thắng</v>
      </c>
      <c r="B38" s="205"/>
      <c r="C38" s="205"/>
      <c r="D38" s="205"/>
      <c r="E38" s="205"/>
      <c r="F38" s="205"/>
      <c r="G38" s="205"/>
      <c r="H38" s="205"/>
      <c r="I38" s="205"/>
      <c r="J38" s="205"/>
      <c r="K38" s="205"/>
      <c r="L38" s="205"/>
      <c r="M38" s="43"/>
      <c r="N38" s="205" t="str">
        <f>MID(B16,FIND(":",B16,1)+1,LEN(B16))</f>
        <v xml:space="preserve"> Hoàng Minh Ngọc</v>
      </c>
      <c r="O38" s="205"/>
      <c r="P38" s="205"/>
      <c r="Q38" s="205"/>
      <c r="R38" s="205"/>
      <c r="S38" s="205"/>
      <c r="T38" s="205"/>
      <c r="U38" s="205"/>
      <c r="V38" s="205"/>
      <c r="W38" s="205"/>
      <c r="X38" s="205"/>
      <c r="Y38" s="205"/>
      <c r="Z38" s="205"/>
    </row>
    <row r="39" spans="1:27" hidden="1">
      <c r="A39" s="56" t="s">
        <v>51</v>
      </c>
    </row>
    <row r="40" spans="1:27" hidden="1">
      <c r="A40" s="57" t="s">
        <v>52</v>
      </c>
    </row>
    <row r="41" spans="1:27" hidden="1">
      <c r="A41" s="57" t="s">
        <v>53</v>
      </c>
    </row>
  </sheetData>
  <mergeCells count="48">
    <mergeCell ref="A10:Z10"/>
    <mergeCell ref="B23:G23"/>
    <mergeCell ref="H23:I23"/>
    <mergeCell ref="J23:L23"/>
    <mergeCell ref="M23:R23"/>
    <mergeCell ref="S23:W23"/>
    <mergeCell ref="X23:Z23"/>
    <mergeCell ref="X27:Z27"/>
    <mergeCell ref="B24:G24"/>
    <mergeCell ref="H24:I24"/>
    <mergeCell ref="J24:L24"/>
    <mergeCell ref="M24:R24"/>
    <mergeCell ref="S24:W24"/>
    <mergeCell ref="X24:Z24"/>
    <mergeCell ref="B27:G27"/>
    <mergeCell ref="H27:I27"/>
    <mergeCell ref="J27:L27"/>
    <mergeCell ref="M27:R27"/>
    <mergeCell ref="S27:W27"/>
    <mergeCell ref="X25:Z25"/>
    <mergeCell ref="B26:G26"/>
    <mergeCell ref="H26:I26"/>
    <mergeCell ref="J26:L26"/>
    <mergeCell ref="X29:Z29"/>
    <mergeCell ref="B28:G28"/>
    <mergeCell ref="H28:I28"/>
    <mergeCell ref="J28:L28"/>
    <mergeCell ref="M28:R28"/>
    <mergeCell ref="S28:W28"/>
    <mergeCell ref="X28:Z28"/>
    <mergeCell ref="B29:G29"/>
    <mergeCell ref="H29:I29"/>
    <mergeCell ref="J29:L29"/>
    <mergeCell ref="M29:R29"/>
    <mergeCell ref="S29:W29"/>
    <mergeCell ref="A30:Z30"/>
    <mergeCell ref="A34:L34"/>
    <mergeCell ref="N34:Z34"/>
    <mergeCell ref="A38:L38"/>
    <mergeCell ref="N38:Z38"/>
    <mergeCell ref="M26:R26"/>
    <mergeCell ref="S26:W26"/>
    <mergeCell ref="X26:Z26"/>
    <mergeCell ref="B25:G25"/>
    <mergeCell ref="H25:I25"/>
    <mergeCell ref="J25:L25"/>
    <mergeCell ref="M25:R25"/>
    <mergeCell ref="S25:W25"/>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BM_TCNT_008 Kèm theo quyết định số......../QĐ-VTQĐ-XD ngày..../..../2013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G57"/>
  <sheetViews>
    <sheetView view="pageBreakPreview" zoomScaleNormal="100" zoomScaleSheetLayoutView="100" workbookViewId="0">
      <pane ySplit="1" topLeftCell="A27" activePane="bottomLeft" state="frozen"/>
      <selection activeCell="V17" sqref="V17"/>
      <selection pane="bottomLeft" activeCell="E10" sqref="E10"/>
    </sheetView>
  </sheetViews>
  <sheetFormatPr defaultRowHeight="15.75"/>
  <cols>
    <col min="1" max="14" width="3.7109375" style="68" customWidth="1"/>
    <col min="15" max="15" width="2.7109375" style="68" customWidth="1"/>
    <col min="16" max="26" width="3.7109375" style="68" customWidth="1"/>
    <col min="27" max="27" width="25.5703125" style="68" bestFit="1" customWidth="1"/>
    <col min="28" max="28" width="5.5703125" style="68" customWidth="1"/>
    <col min="29" max="29" width="7" style="68" customWidth="1"/>
    <col min="30" max="30" width="5.5703125" style="68" customWidth="1"/>
    <col min="31" max="16384" width="9.140625" style="68"/>
  </cols>
  <sheetData>
    <row r="1" spans="1:33" s="66" customFormat="1" hidden="1">
      <c r="A1" s="64">
        <v>1</v>
      </c>
      <c r="B1" s="64">
        <v>2</v>
      </c>
      <c r="C1" s="64">
        <v>3</v>
      </c>
      <c r="D1" s="64">
        <v>4</v>
      </c>
      <c r="E1" s="64">
        <v>5</v>
      </c>
      <c r="F1" s="64">
        <v>6</v>
      </c>
      <c r="G1" s="64">
        <v>7</v>
      </c>
      <c r="H1" s="64">
        <v>8</v>
      </c>
      <c r="I1" s="64">
        <v>9</v>
      </c>
      <c r="J1" s="64">
        <v>10</v>
      </c>
      <c r="K1" s="64">
        <v>11</v>
      </c>
      <c r="L1" s="64">
        <v>12</v>
      </c>
      <c r="M1" s="64">
        <v>13</v>
      </c>
      <c r="N1" s="64">
        <v>14</v>
      </c>
      <c r="O1" s="64">
        <v>15</v>
      </c>
      <c r="P1" s="64">
        <v>16</v>
      </c>
      <c r="Q1" s="64">
        <v>17</v>
      </c>
      <c r="R1" s="64">
        <v>18</v>
      </c>
      <c r="S1" s="64">
        <v>19</v>
      </c>
      <c r="T1" s="64">
        <v>20</v>
      </c>
      <c r="U1" s="64">
        <v>21</v>
      </c>
      <c r="V1" s="64">
        <v>22</v>
      </c>
      <c r="W1" s="64">
        <v>23</v>
      </c>
      <c r="X1" s="64">
        <v>24</v>
      </c>
      <c r="Y1" s="64">
        <v>25</v>
      </c>
      <c r="Z1" s="64">
        <v>26</v>
      </c>
      <c r="AA1" s="65" t="e">
        <f>[1]DanhMuc!P77</f>
        <v>#REF!</v>
      </c>
    </row>
    <row r="2" spans="1:33" ht="20.100000000000001" customHeight="1">
      <c r="A2" s="67" t="s">
        <v>42</v>
      </c>
      <c r="B2" s="67"/>
      <c r="C2" s="67"/>
      <c r="D2" s="67"/>
      <c r="E2" s="67"/>
      <c r="F2" s="67"/>
      <c r="G2" s="67"/>
      <c r="H2" s="67"/>
      <c r="I2" s="67"/>
      <c r="J2" s="67"/>
      <c r="K2" s="67"/>
      <c r="L2" s="67"/>
      <c r="M2" s="67"/>
      <c r="N2" s="67"/>
      <c r="O2" s="67"/>
      <c r="P2" s="67"/>
      <c r="Q2" s="67"/>
      <c r="R2" s="67"/>
      <c r="S2" s="67"/>
      <c r="T2" s="67"/>
      <c r="U2" s="67"/>
      <c r="V2" s="67"/>
      <c r="W2" s="67"/>
      <c r="X2" s="67"/>
      <c r="Y2" s="67"/>
      <c r="Z2" s="67"/>
    </row>
    <row r="3" spans="1:33" ht="20.100000000000001" customHeight="1" thickBot="1">
      <c r="A3" s="69" t="s">
        <v>2</v>
      </c>
      <c r="B3" s="67"/>
      <c r="C3" s="67"/>
      <c r="D3" s="67"/>
      <c r="E3" s="67"/>
      <c r="F3" s="67"/>
      <c r="G3" s="67"/>
      <c r="H3" s="67"/>
      <c r="I3" s="67"/>
      <c r="J3" s="70"/>
      <c r="K3" s="70"/>
      <c r="L3" s="70"/>
      <c r="M3" s="70"/>
      <c r="N3" s="70"/>
      <c r="O3" s="70"/>
      <c r="P3" s="70"/>
      <c r="Q3" s="70"/>
      <c r="R3" s="67"/>
      <c r="S3" s="67"/>
      <c r="T3" s="67"/>
      <c r="U3" s="67"/>
      <c r="V3" s="67"/>
      <c r="W3" s="67"/>
      <c r="X3" s="67"/>
      <c r="Y3" s="67"/>
      <c r="Z3" s="67"/>
    </row>
    <row r="4" spans="1:33" ht="20.100000000000001" hidden="1" customHeight="1">
      <c r="Z4" s="72" t="e">
        <f>"………………., ngày "&amp;AB4&amp;" tháng "&amp;AC4&amp;" năm "&amp;AD4</f>
        <v>#NAME?</v>
      </c>
      <c r="AA4" s="73">
        <v>10</v>
      </c>
      <c r="AB4" s="68" t="e">
        <f>IF(INDEX(DanhMuc,$AA$1,AA4)&gt;0,TEXT(DAY(INDEX(DanhMuc,$AA$1,AA4)),"00"),"…...")</f>
        <v>#NAME?</v>
      </c>
      <c r="AC4" s="68" t="e">
        <f>IF(INDEX(DanhMuc,$AA$1,AA4)&gt;0,TEXT(MONTH(INDEX(DanhMuc,$AA$1,AA4)),"00"),"…...")</f>
        <v>#NAME?</v>
      </c>
      <c r="AD4" s="68" t="e">
        <f>IF(INDEX(DanhMuc,$AA$1,AA4)&gt;0,TEXT(YEAR(INDEX(DanhMuc,$AA$1,AA4)),"00"),"……...")</f>
        <v>#NAME?</v>
      </c>
    </row>
    <row r="5" spans="1:33" ht="20.100000000000001" hidden="1" customHeight="1" thickBot="1">
      <c r="A5" s="100" t="e">
        <f>IF(AB5&gt;0,"BIÊN BẢN SỐ: "&amp;AC5,"BIÊN BẢN SỐ: ……...")</f>
        <v>#NAME?</v>
      </c>
      <c r="B5" s="74"/>
      <c r="C5" s="74"/>
      <c r="D5" s="74"/>
      <c r="E5" s="74"/>
      <c r="F5" s="74"/>
      <c r="G5" s="74"/>
      <c r="H5" s="74"/>
      <c r="I5" s="74"/>
      <c r="J5" s="74"/>
      <c r="K5" s="74"/>
      <c r="L5" s="74"/>
      <c r="M5" s="74"/>
      <c r="N5" s="74"/>
      <c r="O5" s="74"/>
      <c r="P5" s="74"/>
      <c r="Q5" s="74"/>
      <c r="R5" s="74"/>
      <c r="S5" s="74"/>
      <c r="T5" s="74"/>
      <c r="U5" s="74"/>
      <c r="V5" s="74"/>
      <c r="W5" s="74"/>
      <c r="X5" s="74"/>
      <c r="Y5" s="74"/>
      <c r="Z5" s="74"/>
      <c r="AA5" s="73">
        <v>1</v>
      </c>
      <c r="AB5" s="68" t="e">
        <f>LEN(INDEX(DanhMuc,$AA$1,AA5))</f>
        <v>#NAME?</v>
      </c>
      <c r="AC5" s="68" t="e">
        <f>INDEX(DanhMuc,$AA$1,AA5)&amp;"-VC/"&amp;[1]Ttin!G6</f>
        <v>#NAME?</v>
      </c>
    </row>
    <row r="6" spans="1:33" ht="45" customHeight="1" thickBot="1">
      <c r="A6" s="75" t="s">
        <v>91</v>
      </c>
      <c r="B6" s="74"/>
      <c r="C6" s="74"/>
      <c r="D6" s="74"/>
      <c r="E6" s="74"/>
      <c r="F6" s="74"/>
      <c r="G6" s="74"/>
      <c r="H6" s="74"/>
      <c r="I6" s="74"/>
      <c r="J6" s="74"/>
      <c r="K6" s="74"/>
      <c r="L6" s="74"/>
      <c r="M6" s="74"/>
      <c r="N6" s="74"/>
      <c r="O6" s="74"/>
      <c r="P6" s="74"/>
      <c r="Q6" s="74"/>
      <c r="R6" s="74"/>
      <c r="S6" s="74"/>
      <c r="T6" s="74"/>
      <c r="U6" s="74"/>
      <c r="V6" s="74"/>
      <c r="W6" s="74"/>
      <c r="X6" s="74"/>
      <c r="Y6" s="74"/>
      <c r="Z6" s="74"/>
      <c r="AA6" s="50" t="s">
        <v>43</v>
      </c>
      <c r="AB6" s="101"/>
    </row>
    <row r="7" spans="1:33" ht="20.100000000000001" customHeight="1">
      <c r="A7" s="76" t="s">
        <v>44</v>
      </c>
      <c r="B7" s="77"/>
      <c r="C7" s="77"/>
      <c r="D7" s="77"/>
      <c r="E7" s="77" t="e">
        <f>Ttin!#REF!</f>
        <v>#REF!</v>
      </c>
      <c r="F7" s="78"/>
      <c r="G7" s="77"/>
      <c r="AA7" s="71"/>
    </row>
    <row r="8" spans="1:33" ht="20.100000000000001" customHeight="1">
      <c r="A8" s="76" t="s">
        <v>45</v>
      </c>
      <c r="B8" s="77"/>
      <c r="C8" s="77"/>
      <c r="D8" s="77"/>
      <c r="E8" s="77" t="e">
        <f>Ttin!#REF!</f>
        <v>#REF!</v>
      </c>
      <c r="F8" s="78"/>
      <c r="G8" s="77"/>
      <c r="AA8" s="71"/>
    </row>
    <row r="9" spans="1:33" ht="20.100000000000001" customHeight="1">
      <c r="A9" s="76" t="s">
        <v>112</v>
      </c>
      <c r="B9" s="77"/>
      <c r="C9" s="77"/>
      <c r="D9" s="77"/>
      <c r="E9" s="127" t="e">
        <f>IF(AA9&gt;0,Ttin!#REF!,REPT(".",100))</f>
        <v>#REF!</v>
      </c>
      <c r="F9" s="78"/>
      <c r="G9" s="77"/>
      <c r="AA9" s="71" t="e">
        <f>LEN([1]Ttin!G6)</f>
        <v>#REF!</v>
      </c>
    </row>
    <row r="10" spans="1:33" ht="20.100000000000001" customHeight="1">
      <c r="A10" s="76" t="s">
        <v>46</v>
      </c>
      <c r="B10" s="77"/>
      <c r="C10" s="77"/>
      <c r="D10" s="77"/>
      <c r="E10" s="127" t="e">
        <f>Ttin!#REF!</f>
        <v>#REF!</v>
      </c>
      <c r="F10" s="78"/>
      <c r="G10" s="77"/>
      <c r="AA10" s="71"/>
    </row>
    <row r="11" spans="1:33" ht="18.75" customHeight="1">
      <c r="A11" s="237" t="e">
        <f>" - Thi công theo Hợp đồng số: "&amp;Ttin!#REF!</f>
        <v>#REF!</v>
      </c>
      <c r="B11" s="237"/>
      <c r="C11" s="237"/>
      <c r="D11" s="237"/>
      <c r="E11" s="237"/>
      <c r="F11" s="237"/>
      <c r="G11" s="237"/>
      <c r="H11" s="237"/>
      <c r="I11" s="237"/>
      <c r="J11" s="237"/>
      <c r="K11" s="237"/>
      <c r="L11" s="237"/>
      <c r="M11" s="237"/>
      <c r="N11" s="237"/>
      <c r="O11" s="237"/>
      <c r="P11" s="237"/>
      <c r="Q11" s="237"/>
      <c r="R11" s="237"/>
      <c r="S11" s="237"/>
      <c r="T11" s="237"/>
      <c r="U11" s="237"/>
      <c r="V11" s="237"/>
      <c r="W11" s="237"/>
      <c r="X11" s="237"/>
      <c r="Y11" s="237"/>
      <c r="Z11" s="237"/>
      <c r="AA11" s="71"/>
    </row>
    <row r="12" spans="1:33" ht="20.100000000000001" customHeight="1">
      <c r="A12" s="102" t="s">
        <v>113</v>
      </c>
      <c r="C12" s="77"/>
      <c r="D12" s="77"/>
      <c r="E12" s="77"/>
      <c r="F12" s="78"/>
      <c r="G12" s="77"/>
      <c r="L12" s="80"/>
      <c r="AA12" s="73">
        <v>10</v>
      </c>
      <c r="AB12" s="68" t="e">
        <f>IF(INDEX(DanhMuc,$AA$1,AA12)&gt;0,TEXT(DAY(INDEX(DanhMuc,$AA$1,AA12)),"00"),"…...")</f>
        <v>#NAME?</v>
      </c>
      <c r="AC12" s="68" t="e">
        <f>IF(INDEX(DanhMuc,$AA$1,AA12)&gt;0,TEXT(MONTH(INDEX(DanhMuc,$AA$1,AA12)),"00"),"…...")</f>
        <v>#NAME?</v>
      </c>
      <c r="AD12" s="68" t="e">
        <f>IF(INDEX(DanhMuc,$AA$1,AA12)&gt;0,TEXT(YEAR(INDEX(DanhMuc,$AA$1,AA12)),"00"),"……...")</f>
        <v>#NAME?</v>
      </c>
    </row>
    <row r="13" spans="1:33" ht="20.100000000000001" customHeight="1">
      <c r="A13" s="79" t="s">
        <v>92</v>
      </c>
      <c r="E13" s="79" t="str">
        <f>Ttin!G8</f>
        <v>Giao thông công chính</v>
      </c>
      <c r="AA13" s="238" t="s">
        <v>93</v>
      </c>
      <c r="AB13" s="238"/>
      <c r="AC13" s="238"/>
      <c r="AD13" s="238"/>
      <c r="AE13" s="238"/>
      <c r="AF13" s="238"/>
      <c r="AG13" s="238"/>
    </row>
    <row r="14" spans="1:33" ht="20.100000000000001" customHeight="1">
      <c r="B14" s="1" t="str">
        <f>"Ông (bà): "&amp;Ttin!$G$14</f>
        <v>Ông (bà): Hoàng Văn Thắng</v>
      </c>
      <c r="N14" s="1" t="str">
        <f>"Chức vụ: "&amp;Ttin!$L$14</f>
        <v>Chức vụ: Chỉ huy trưởng công trình</v>
      </c>
      <c r="AA14" s="238"/>
      <c r="AB14" s="238"/>
      <c r="AC14" s="238"/>
      <c r="AD14" s="238"/>
      <c r="AE14" s="238"/>
      <c r="AF14" s="238"/>
      <c r="AG14" s="238"/>
    </row>
    <row r="15" spans="1:33" ht="20.100000000000001" customHeight="1">
      <c r="B15" s="80" t="s">
        <v>78</v>
      </c>
      <c r="N15" s="80" t="s">
        <v>79</v>
      </c>
      <c r="AA15" s="238"/>
      <c r="AB15" s="238"/>
      <c r="AC15" s="238"/>
      <c r="AD15" s="238"/>
      <c r="AE15" s="238"/>
      <c r="AF15" s="238"/>
      <c r="AG15" s="238"/>
    </row>
    <row r="16" spans="1:33" ht="20.100000000000001" customHeight="1">
      <c r="A16" s="79" t="s">
        <v>94</v>
      </c>
      <c r="AA16" s="103" t="s">
        <v>70</v>
      </c>
    </row>
    <row r="17" spans="1:27" ht="20.100000000000001" customHeight="1">
      <c r="B17" s="1" t="str">
        <f>"Ông (bà): "&amp;Ttin!G19</f>
        <v>Ông (bà): Hoàng Minh Ngọc</v>
      </c>
      <c r="N17" s="1" t="str">
        <f>Ttin!L19</f>
        <v>Đội trưởng</v>
      </c>
      <c r="AA17" s="71"/>
    </row>
    <row r="18" spans="1:27" ht="20.100000000000001" customHeight="1">
      <c r="B18" s="1" t="str">
        <f>"Ông (bà): "&amp;Ttin!G20</f>
        <v>Ông (bà): Huỳnh Đức Hưng</v>
      </c>
      <c r="N18" s="1" t="str">
        <f>Ttin!L20</f>
        <v>Cán bộ kỹ thuật</v>
      </c>
      <c r="AA18" s="71"/>
    </row>
    <row r="19" spans="1:27" ht="20.100000000000001" customHeight="1">
      <c r="A19" s="79" t="s">
        <v>4</v>
      </c>
      <c r="AA19" s="101"/>
    </row>
    <row r="20" spans="1:27" ht="58.5" customHeight="1">
      <c r="A20" s="239" t="s">
        <v>95</v>
      </c>
      <c r="B20" s="239"/>
      <c r="C20" s="239"/>
      <c r="D20" s="239"/>
      <c r="E20" s="239"/>
      <c r="F20" s="239"/>
      <c r="G20" s="239"/>
      <c r="H20" s="239"/>
      <c r="I20" s="239"/>
      <c r="J20" s="239"/>
      <c r="K20" s="239"/>
      <c r="L20" s="239"/>
      <c r="M20" s="239"/>
      <c r="N20" s="239"/>
      <c r="O20" s="239"/>
      <c r="P20" s="239"/>
      <c r="Q20" s="239"/>
      <c r="R20" s="239"/>
      <c r="S20" s="239"/>
      <c r="T20" s="239"/>
      <c r="U20" s="239"/>
      <c r="V20" s="239"/>
      <c r="W20" s="239"/>
      <c r="X20" s="239"/>
      <c r="Y20" s="239"/>
      <c r="Z20" s="239"/>
      <c r="AA20" s="107"/>
    </row>
    <row r="21" spans="1:27" s="109" customFormat="1" ht="34.5" customHeight="1">
      <c r="A21" s="240" t="s">
        <v>96</v>
      </c>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108"/>
    </row>
    <row r="22" spans="1:27" s="105" customFormat="1" ht="48" customHeight="1">
      <c r="A22" s="110" t="s">
        <v>40</v>
      </c>
      <c r="B22" s="224" t="s">
        <v>97</v>
      </c>
      <c r="C22" s="231"/>
      <c r="D22" s="231"/>
      <c r="E22" s="231"/>
      <c r="F22" s="231"/>
      <c r="G22" s="225"/>
      <c r="H22" s="232" t="s">
        <v>6</v>
      </c>
      <c r="I22" s="232"/>
      <c r="J22" s="223" t="s">
        <v>49</v>
      </c>
      <c r="K22" s="223"/>
      <c r="L22" s="223"/>
      <c r="M22" s="223" t="s">
        <v>98</v>
      </c>
      <c r="N22" s="223"/>
      <c r="O22" s="223"/>
      <c r="P22" s="223"/>
      <c r="Q22" s="223"/>
      <c r="R22" s="223"/>
      <c r="S22" s="232" t="s">
        <v>99</v>
      </c>
      <c r="T22" s="232"/>
      <c r="U22" s="232"/>
      <c r="V22" s="232"/>
      <c r="W22" s="232"/>
      <c r="X22" s="224" t="s">
        <v>100</v>
      </c>
      <c r="Y22" s="231"/>
      <c r="Z22" s="225"/>
      <c r="AA22" s="104"/>
    </row>
    <row r="23" spans="1:27" s="105" customFormat="1" ht="20.100000000000001" customHeight="1">
      <c r="A23" s="112"/>
      <c r="B23" s="236"/>
      <c r="C23" s="236"/>
      <c r="D23" s="236"/>
      <c r="E23" s="236"/>
      <c r="F23" s="236"/>
      <c r="G23" s="236"/>
      <c r="H23" s="226"/>
      <c r="I23" s="226"/>
      <c r="J23" s="227"/>
      <c r="K23" s="227"/>
      <c r="L23" s="227"/>
      <c r="M23" s="227"/>
      <c r="N23" s="227"/>
      <c r="O23" s="227"/>
      <c r="P23" s="227"/>
      <c r="Q23" s="227"/>
      <c r="R23" s="227"/>
      <c r="S23" s="226"/>
      <c r="T23" s="226"/>
      <c r="U23" s="226"/>
      <c r="V23" s="226"/>
      <c r="W23" s="226"/>
      <c r="X23" s="226"/>
      <c r="Y23" s="226"/>
      <c r="Z23" s="226"/>
      <c r="AA23" s="104"/>
    </row>
    <row r="24" spans="1:27" s="105" customFormat="1" ht="20.100000000000001" customHeight="1">
      <c r="A24" s="112"/>
      <c r="B24" s="233"/>
      <c r="C24" s="234"/>
      <c r="D24" s="234"/>
      <c r="E24" s="234"/>
      <c r="F24" s="234"/>
      <c r="G24" s="235"/>
      <c r="H24" s="216"/>
      <c r="I24" s="216"/>
      <c r="J24" s="217"/>
      <c r="K24" s="217"/>
      <c r="L24" s="217"/>
      <c r="M24" s="217"/>
      <c r="N24" s="217"/>
      <c r="O24" s="217"/>
      <c r="P24" s="217"/>
      <c r="Q24" s="217"/>
      <c r="R24" s="217"/>
      <c r="S24" s="216"/>
      <c r="T24" s="216"/>
      <c r="U24" s="216"/>
      <c r="V24" s="216"/>
      <c r="W24" s="216"/>
      <c r="X24" s="216"/>
      <c r="Y24" s="216"/>
      <c r="Z24" s="216"/>
      <c r="AA24" s="104"/>
    </row>
    <row r="25" spans="1:27" s="105" customFormat="1" ht="20.100000000000001" customHeight="1">
      <c r="A25" s="112"/>
      <c r="B25" s="233"/>
      <c r="C25" s="234"/>
      <c r="D25" s="234"/>
      <c r="E25" s="234"/>
      <c r="F25" s="234"/>
      <c r="G25" s="235"/>
      <c r="H25" s="216"/>
      <c r="I25" s="216"/>
      <c r="J25" s="217"/>
      <c r="K25" s="217"/>
      <c r="L25" s="217"/>
      <c r="M25" s="217"/>
      <c r="N25" s="217"/>
      <c r="O25" s="217"/>
      <c r="P25" s="217"/>
      <c r="Q25" s="217"/>
      <c r="R25" s="217"/>
      <c r="S25" s="216"/>
      <c r="T25" s="216"/>
      <c r="U25" s="216"/>
      <c r="V25" s="216"/>
      <c r="W25" s="216"/>
      <c r="X25" s="216"/>
      <c r="Y25" s="216"/>
      <c r="Z25" s="216"/>
      <c r="AA25" s="104"/>
    </row>
    <row r="26" spans="1:27" s="105" customFormat="1" ht="20.100000000000001" customHeight="1">
      <c r="A26" s="112"/>
      <c r="B26" s="220"/>
      <c r="C26" s="220"/>
      <c r="D26" s="220"/>
      <c r="E26" s="220"/>
      <c r="F26" s="220"/>
      <c r="G26" s="220"/>
      <c r="H26" s="220"/>
      <c r="I26" s="220"/>
      <c r="J26" s="221"/>
      <c r="K26" s="221"/>
      <c r="L26" s="221"/>
      <c r="M26" s="221"/>
      <c r="N26" s="221"/>
      <c r="O26" s="221"/>
      <c r="P26" s="221"/>
      <c r="Q26" s="221"/>
      <c r="R26" s="221"/>
      <c r="S26" s="220"/>
      <c r="T26" s="220"/>
      <c r="U26" s="220"/>
      <c r="V26" s="220"/>
      <c r="W26" s="220"/>
      <c r="X26" s="220"/>
      <c r="Y26" s="220"/>
      <c r="Z26" s="220"/>
      <c r="AA26" s="104"/>
    </row>
    <row r="27" spans="1:27" s="109" customFormat="1" ht="70.5" customHeight="1">
      <c r="A27" s="230" t="s">
        <v>101</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108"/>
    </row>
    <row r="28" spans="1:27" ht="20.100000000000001" customHeight="1">
      <c r="A28" s="81" t="s">
        <v>102</v>
      </c>
      <c r="B28" s="84"/>
      <c r="C28" s="85"/>
      <c r="D28" s="85"/>
      <c r="E28" s="85"/>
      <c r="F28" s="85"/>
      <c r="G28" s="85"/>
      <c r="H28" s="85"/>
      <c r="I28" s="85"/>
      <c r="J28" s="85"/>
      <c r="K28" s="85"/>
      <c r="L28" s="85"/>
      <c r="M28" s="85"/>
      <c r="N28" s="85"/>
      <c r="O28" s="85"/>
      <c r="P28" s="85"/>
      <c r="Q28" s="85"/>
      <c r="R28" s="85"/>
      <c r="S28" s="85"/>
      <c r="T28" s="85"/>
      <c r="U28" s="85"/>
      <c r="V28" s="85"/>
      <c r="W28" s="85"/>
      <c r="X28" s="85"/>
      <c r="Y28" s="85"/>
      <c r="Z28" s="85"/>
      <c r="AA28" s="71"/>
    </row>
    <row r="29" spans="1:27" s="105" customFormat="1" ht="48" customHeight="1">
      <c r="A29" s="110" t="s">
        <v>40</v>
      </c>
      <c r="B29" s="224" t="s">
        <v>103</v>
      </c>
      <c r="C29" s="231"/>
      <c r="D29" s="231"/>
      <c r="E29" s="231"/>
      <c r="F29" s="231"/>
      <c r="G29" s="225"/>
      <c r="H29" s="232" t="s">
        <v>6</v>
      </c>
      <c r="I29" s="232"/>
      <c r="J29" s="223" t="s">
        <v>49</v>
      </c>
      <c r="K29" s="223"/>
      <c r="L29" s="223"/>
      <c r="M29" s="223" t="s">
        <v>104</v>
      </c>
      <c r="N29" s="223"/>
      <c r="O29" s="223"/>
      <c r="P29" s="223"/>
      <c r="Q29" s="223"/>
      <c r="R29" s="223"/>
      <c r="S29" s="232" t="s">
        <v>99</v>
      </c>
      <c r="T29" s="232"/>
      <c r="U29" s="232"/>
      <c r="V29" s="232"/>
      <c r="W29" s="232"/>
      <c r="X29" s="224" t="s">
        <v>105</v>
      </c>
      <c r="Y29" s="231"/>
      <c r="Z29" s="225"/>
      <c r="AA29" s="104"/>
    </row>
    <row r="30" spans="1:27" s="105" customFormat="1" ht="20.100000000000001" customHeight="1">
      <c r="A30" s="111"/>
      <c r="B30" s="226"/>
      <c r="C30" s="226"/>
      <c r="D30" s="226"/>
      <c r="E30" s="226"/>
      <c r="F30" s="226"/>
      <c r="G30" s="226"/>
      <c r="H30" s="226"/>
      <c r="I30" s="226"/>
      <c r="J30" s="227"/>
      <c r="K30" s="227"/>
      <c r="L30" s="227"/>
      <c r="M30" s="227"/>
      <c r="N30" s="227"/>
      <c r="O30" s="227"/>
      <c r="P30" s="227"/>
      <c r="Q30" s="227"/>
      <c r="R30" s="227"/>
      <c r="S30" s="226"/>
      <c r="T30" s="226"/>
      <c r="U30" s="226"/>
      <c r="V30" s="226"/>
      <c r="W30" s="226"/>
      <c r="X30" s="226"/>
      <c r="Y30" s="226"/>
      <c r="Z30" s="226"/>
      <c r="AA30" s="104"/>
    </row>
    <row r="31" spans="1:27" s="105" customFormat="1" ht="20.100000000000001" customHeight="1">
      <c r="A31" s="112"/>
      <c r="B31" s="216"/>
      <c r="C31" s="216"/>
      <c r="D31" s="216"/>
      <c r="E31" s="216"/>
      <c r="F31" s="216"/>
      <c r="G31" s="216"/>
      <c r="H31" s="216"/>
      <c r="I31" s="216"/>
      <c r="J31" s="217"/>
      <c r="K31" s="217"/>
      <c r="L31" s="217"/>
      <c r="M31" s="217"/>
      <c r="N31" s="217"/>
      <c r="O31" s="217"/>
      <c r="P31" s="217"/>
      <c r="Q31" s="217"/>
      <c r="R31" s="217"/>
      <c r="S31" s="216"/>
      <c r="T31" s="216"/>
      <c r="U31" s="216"/>
      <c r="V31" s="216"/>
      <c r="W31" s="216"/>
      <c r="X31" s="216"/>
      <c r="Y31" s="216"/>
      <c r="Z31" s="216"/>
      <c r="AA31" s="104"/>
    </row>
    <row r="32" spans="1:27" s="105" customFormat="1" ht="20.100000000000001" customHeight="1">
      <c r="A32" s="112"/>
      <c r="B32" s="216"/>
      <c r="C32" s="216"/>
      <c r="D32" s="216"/>
      <c r="E32" s="216"/>
      <c r="F32" s="216"/>
      <c r="G32" s="216"/>
      <c r="H32" s="216"/>
      <c r="I32" s="216"/>
      <c r="J32" s="217"/>
      <c r="K32" s="217"/>
      <c r="L32" s="217"/>
      <c r="M32" s="217"/>
      <c r="N32" s="217"/>
      <c r="O32" s="217"/>
      <c r="P32" s="217"/>
      <c r="Q32" s="217"/>
      <c r="R32" s="217"/>
      <c r="S32" s="216"/>
      <c r="T32" s="216"/>
      <c r="U32" s="216"/>
      <c r="V32" s="216"/>
      <c r="W32" s="216"/>
      <c r="X32" s="216"/>
      <c r="Y32" s="216"/>
      <c r="Z32" s="216"/>
      <c r="AA32" s="104"/>
    </row>
    <row r="33" spans="1:27" s="105" customFormat="1" ht="20.100000000000001" customHeight="1">
      <c r="A33" s="106"/>
      <c r="B33" s="220"/>
      <c r="C33" s="220"/>
      <c r="D33" s="220"/>
      <c r="E33" s="220"/>
      <c r="F33" s="220"/>
      <c r="G33" s="220"/>
      <c r="H33" s="220"/>
      <c r="I33" s="220"/>
      <c r="J33" s="221"/>
      <c r="K33" s="221"/>
      <c r="L33" s="221"/>
      <c r="M33" s="221"/>
      <c r="N33" s="221"/>
      <c r="O33" s="221"/>
      <c r="P33" s="221"/>
      <c r="Q33" s="221"/>
      <c r="R33" s="221"/>
      <c r="S33" s="220"/>
      <c r="T33" s="220"/>
      <c r="U33" s="220"/>
      <c r="V33" s="220"/>
      <c r="W33" s="220"/>
      <c r="X33" s="220"/>
      <c r="Y33" s="220"/>
      <c r="Z33" s="220"/>
      <c r="AA33" s="104"/>
    </row>
    <row r="34" spans="1:27" s="109" customFormat="1" ht="21.75" customHeight="1">
      <c r="A34" s="113" t="s">
        <v>106</v>
      </c>
      <c r="B34" s="113"/>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c r="AA34" s="108"/>
    </row>
    <row r="35" spans="1:27" s="105" customFormat="1" ht="34.5" customHeight="1">
      <c r="A35" s="110" t="s">
        <v>40</v>
      </c>
      <c r="B35" s="223" t="s">
        <v>103</v>
      </c>
      <c r="C35" s="223"/>
      <c r="D35" s="223"/>
      <c r="E35" s="223"/>
      <c r="F35" s="223"/>
      <c r="G35" s="223"/>
      <c r="H35" s="223"/>
      <c r="I35" s="223"/>
      <c r="J35" s="223"/>
      <c r="K35" s="223"/>
      <c r="L35" s="223"/>
      <c r="M35" s="223"/>
      <c r="N35" s="223"/>
      <c r="O35" s="223"/>
      <c r="P35" s="223"/>
      <c r="Q35" s="224" t="s">
        <v>6</v>
      </c>
      <c r="R35" s="225"/>
      <c r="S35" s="223" t="s">
        <v>49</v>
      </c>
      <c r="T35" s="223"/>
      <c r="U35" s="223"/>
      <c r="V35" s="223" t="s">
        <v>50</v>
      </c>
      <c r="W35" s="223"/>
      <c r="X35" s="223"/>
      <c r="Y35" s="223"/>
      <c r="Z35" s="223"/>
      <c r="AA35" s="104"/>
    </row>
    <row r="36" spans="1:27" s="105" customFormat="1" ht="20.100000000000001" customHeight="1">
      <c r="A36" s="111"/>
      <c r="B36" s="228"/>
      <c r="C36" s="228"/>
      <c r="D36" s="228"/>
      <c r="E36" s="228"/>
      <c r="F36" s="228"/>
      <c r="G36" s="228"/>
      <c r="H36" s="228"/>
      <c r="I36" s="228"/>
      <c r="J36" s="228"/>
      <c r="K36" s="228"/>
      <c r="L36" s="228"/>
      <c r="M36" s="228"/>
      <c r="N36" s="228"/>
      <c r="O36" s="228"/>
      <c r="P36" s="228"/>
      <c r="Q36" s="227"/>
      <c r="R36" s="227"/>
      <c r="S36" s="227"/>
      <c r="T36" s="227"/>
      <c r="U36" s="227"/>
      <c r="V36" s="226"/>
      <c r="W36" s="226"/>
      <c r="X36" s="226"/>
      <c r="Y36" s="226"/>
      <c r="Z36" s="226"/>
      <c r="AA36" s="104"/>
    </row>
    <row r="37" spans="1:27" s="105" customFormat="1" ht="20.100000000000001" customHeight="1">
      <c r="A37" s="112"/>
      <c r="B37" s="229"/>
      <c r="C37" s="229"/>
      <c r="D37" s="229"/>
      <c r="E37" s="229"/>
      <c r="F37" s="229"/>
      <c r="G37" s="229"/>
      <c r="H37" s="229"/>
      <c r="I37" s="229"/>
      <c r="J37" s="229"/>
      <c r="K37" s="229"/>
      <c r="L37" s="229"/>
      <c r="M37" s="229"/>
      <c r="N37" s="229"/>
      <c r="O37" s="229"/>
      <c r="P37" s="229"/>
      <c r="Q37" s="217"/>
      <c r="R37" s="217"/>
      <c r="S37" s="217"/>
      <c r="T37" s="217"/>
      <c r="U37" s="217"/>
      <c r="V37" s="216"/>
      <c r="W37" s="216"/>
      <c r="X37" s="216"/>
      <c r="Y37" s="216"/>
      <c r="Z37" s="216"/>
      <c r="AA37" s="104"/>
    </row>
    <row r="38" spans="1:27" s="105" customFormat="1" ht="20.100000000000001" customHeight="1">
      <c r="A38" s="112"/>
      <c r="B38" s="229"/>
      <c r="C38" s="229"/>
      <c r="D38" s="229"/>
      <c r="E38" s="229"/>
      <c r="F38" s="229"/>
      <c r="G38" s="229"/>
      <c r="H38" s="229"/>
      <c r="I38" s="229"/>
      <c r="J38" s="229"/>
      <c r="K38" s="229"/>
      <c r="L38" s="229"/>
      <c r="M38" s="229"/>
      <c r="N38" s="229"/>
      <c r="O38" s="229"/>
      <c r="P38" s="229"/>
      <c r="Q38" s="217"/>
      <c r="R38" s="217"/>
      <c r="S38" s="217"/>
      <c r="T38" s="217"/>
      <c r="U38" s="217"/>
      <c r="V38" s="216"/>
      <c r="W38" s="216"/>
      <c r="X38" s="216"/>
      <c r="Y38" s="216"/>
      <c r="Z38" s="216"/>
      <c r="AA38" s="104"/>
    </row>
    <row r="39" spans="1:27" s="105" customFormat="1" ht="20.100000000000001" customHeight="1">
      <c r="A39" s="111"/>
      <c r="B39" s="226"/>
      <c r="C39" s="226"/>
      <c r="D39" s="226"/>
      <c r="E39" s="226"/>
      <c r="F39" s="226"/>
      <c r="G39" s="226"/>
      <c r="H39" s="226"/>
      <c r="I39" s="226"/>
      <c r="J39" s="226"/>
      <c r="K39" s="226"/>
      <c r="L39" s="226"/>
      <c r="M39" s="226"/>
      <c r="N39" s="226"/>
      <c r="O39" s="226"/>
      <c r="P39" s="226"/>
      <c r="Q39" s="227"/>
      <c r="R39" s="227"/>
      <c r="S39" s="226"/>
      <c r="T39" s="226"/>
      <c r="U39" s="226"/>
      <c r="V39" s="226"/>
      <c r="W39" s="226"/>
      <c r="X39" s="226"/>
      <c r="Y39" s="226"/>
      <c r="Z39" s="226"/>
      <c r="AA39" s="104"/>
    </row>
    <row r="40" spans="1:27" s="105" customFormat="1" ht="20.100000000000001" customHeight="1">
      <c r="A40" s="112"/>
      <c r="B40" s="216"/>
      <c r="C40" s="216"/>
      <c r="D40" s="216"/>
      <c r="E40" s="216"/>
      <c r="F40" s="216"/>
      <c r="G40" s="216"/>
      <c r="H40" s="216"/>
      <c r="I40" s="216"/>
      <c r="J40" s="216"/>
      <c r="K40" s="216"/>
      <c r="L40" s="216"/>
      <c r="M40" s="216"/>
      <c r="N40" s="216"/>
      <c r="O40" s="216"/>
      <c r="P40" s="216"/>
      <c r="Q40" s="217"/>
      <c r="R40" s="217"/>
      <c r="S40" s="216"/>
      <c r="T40" s="216"/>
      <c r="U40" s="216"/>
      <c r="V40" s="216"/>
      <c r="W40" s="216"/>
      <c r="X40" s="216"/>
      <c r="Y40" s="216"/>
      <c r="Z40" s="216"/>
      <c r="AA40" s="104"/>
    </row>
    <row r="41" spans="1:27" s="105" customFormat="1" ht="20.100000000000001" customHeight="1">
      <c r="A41" s="112"/>
      <c r="B41" s="216"/>
      <c r="C41" s="216"/>
      <c r="D41" s="216"/>
      <c r="E41" s="216"/>
      <c r="F41" s="216"/>
      <c r="G41" s="216"/>
      <c r="H41" s="216"/>
      <c r="I41" s="216"/>
      <c r="J41" s="216"/>
      <c r="K41" s="216"/>
      <c r="L41" s="216"/>
      <c r="M41" s="216"/>
      <c r="N41" s="216"/>
      <c r="O41" s="216"/>
      <c r="P41" s="216"/>
      <c r="Q41" s="217"/>
      <c r="R41" s="217"/>
      <c r="S41" s="216"/>
      <c r="T41" s="216"/>
      <c r="U41" s="216"/>
      <c r="V41" s="216"/>
      <c r="W41" s="216"/>
      <c r="X41" s="216"/>
      <c r="Y41" s="216"/>
      <c r="Z41" s="216"/>
      <c r="AA41" s="104"/>
    </row>
    <row r="42" spans="1:27" s="105" customFormat="1" ht="20.100000000000001" customHeight="1">
      <c r="A42" s="106"/>
      <c r="B42" s="220"/>
      <c r="C42" s="220"/>
      <c r="D42" s="220"/>
      <c r="E42" s="220"/>
      <c r="F42" s="220"/>
      <c r="G42" s="220"/>
      <c r="H42" s="220"/>
      <c r="I42" s="220"/>
      <c r="J42" s="220"/>
      <c r="K42" s="220"/>
      <c r="L42" s="220"/>
      <c r="M42" s="220"/>
      <c r="N42" s="220"/>
      <c r="O42" s="220"/>
      <c r="P42" s="220"/>
      <c r="Q42" s="221"/>
      <c r="R42" s="221"/>
      <c r="S42" s="220"/>
      <c r="T42" s="220"/>
      <c r="U42" s="220"/>
      <c r="V42" s="220"/>
      <c r="W42" s="220"/>
      <c r="X42" s="220"/>
      <c r="Y42" s="220"/>
      <c r="Z42" s="220"/>
      <c r="AA42" s="104"/>
    </row>
    <row r="43" spans="1:27" ht="20.100000000000001" customHeight="1">
      <c r="A43" s="80" t="s">
        <v>107</v>
      </c>
      <c r="B43" s="84"/>
      <c r="C43" s="85"/>
      <c r="D43" s="85"/>
      <c r="E43" s="85"/>
      <c r="F43" s="85"/>
      <c r="G43" s="85"/>
      <c r="H43" s="85"/>
      <c r="I43" s="85"/>
      <c r="J43" s="85"/>
      <c r="K43" s="85"/>
      <c r="L43" s="85"/>
      <c r="M43" s="85"/>
      <c r="N43" s="85"/>
      <c r="O43" s="85"/>
      <c r="P43" s="85"/>
      <c r="Q43" s="85"/>
      <c r="R43" s="85"/>
      <c r="S43" s="85"/>
      <c r="T43" s="85"/>
      <c r="U43" s="85"/>
      <c r="V43" s="85"/>
      <c r="W43" s="85"/>
      <c r="X43" s="85"/>
      <c r="Y43" s="85"/>
      <c r="Z43" s="85"/>
      <c r="AA43" s="71"/>
    </row>
    <row r="44" spans="1:27" ht="20.100000000000001" customHeight="1">
      <c r="A44" s="81" t="s">
        <v>108</v>
      </c>
      <c r="B44" s="84"/>
      <c r="C44" s="85"/>
      <c r="D44" s="85"/>
      <c r="E44" s="85"/>
      <c r="F44" s="85"/>
      <c r="G44" s="85"/>
      <c r="H44" s="85"/>
      <c r="I44" s="85"/>
      <c r="J44" s="85"/>
      <c r="K44" s="85"/>
      <c r="L44" s="85"/>
      <c r="M44" s="85"/>
      <c r="N44" s="85"/>
      <c r="O44" s="85"/>
      <c r="P44" s="85"/>
      <c r="Q44" s="85"/>
      <c r="R44" s="85"/>
      <c r="S44" s="85"/>
      <c r="T44" s="85"/>
      <c r="U44" s="85"/>
      <c r="V44" s="85"/>
      <c r="W44" s="85"/>
      <c r="X44" s="85"/>
      <c r="Y44" s="85"/>
      <c r="Z44" s="85"/>
      <c r="AA44" s="71"/>
    </row>
    <row r="45" spans="1:27" s="79" customFormat="1" ht="26.25" customHeight="1">
      <c r="A45" s="222" t="s">
        <v>0</v>
      </c>
      <c r="B45" s="222"/>
      <c r="C45" s="222"/>
      <c r="D45" s="222"/>
      <c r="E45" s="222"/>
      <c r="F45" s="222"/>
      <c r="G45" s="222"/>
      <c r="H45" s="222"/>
      <c r="I45" s="222"/>
      <c r="J45" s="222"/>
      <c r="K45" s="222"/>
      <c r="L45" s="222"/>
      <c r="M45" s="69"/>
      <c r="N45" s="222" t="s">
        <v>64</v>
      </c>
      <c r="O45" s="222"/>
      <c r="P45" s="222"/>
      <c r="Q45" s="222"/>
      <c r="R45" s="222"/>
      <c r="S45" s="222"/>
      <c r="T45" s="222"/>
      <c r="U45" s="222"/>
      <c r="V45" s="222"/>
      <c r="W45" s="222"/>
      <c r="X45" s="222"/>
      <c r="Y45" s="222"/>
      <c r="Z45" s="222"/>
    </row>
    <row r="46" spans="1:27" s="80" customFormat="1" ht="27" customHeight="1">
      <c r="A46" s="218" t="s">
        <v>117</v>
      </c>
      <c r="B46" s="218"/>
      <c r="C46" s="218"/>
      <c r="D46" s="218"/>
      <c r="E46" s="218"/>
      <c r="F46" s="218"/>
      <c r="G46" s="218" t="s">
        <v>71</v>
      </c>
      <c r="H46" s="218"/>
      <c r="I46" s="218"/>
      <c r="J46" s="218"/>
      <c r="K46" s="218"/>
      <c r="L46" s="218"/>
      <c r="M46" s="218"/>
      <c r="N46" s="218" t="s">
        <v>109</v>
      </c>
      <c r="O46" s="218"/>
      <c r="P46" s="218"/>
      <c r="Q46" s="218"/>
      <c r="R46" s="218"/>
      <c r="S46" s="218"/>
      <c r="T46" s="218"/>
      <c r="U46" s="218" t="s">
        <v>72</v>
      </c>
      <c r="V46" s="218"/>
      <c r="W46" s="218"/>
      <c r="X46" s="218"/>
      <c r="Y46" s="218"/>
      <c r="Z46" s="218"/>
    </row>
    <row r="47" spans="1:27" ht="20.100000000000001" customHeight="1">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7" ht="20.100000000000001" customHeight="1">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20.100000000000001" customHeight="1">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20.100000000000001" customHeight="1">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20.100000000000001" customHeight="1">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20.100000000000001" customHeight="1">
      <c r="A52" s="67"/>
      <c r="B52" s="67"/>
      <c r="C52" s="67"/>
      <c r="D52" s="67"/>
      <c r="E52" s="67"/>
      <c r="F52" s="114"/>
      <c r="G52" s="67"/>
      <c r="H52" s="67"/>
      <c r="I52" s="67"/>
      <c r="J52" s="67"/>
      <c r="K52" s="67"/>
      <c r="L52" s="67"/>
      <c r="M52" s="67"/>
      <c r="N52" s="67"/>
      <c r="O52" s="67"/>
      <c r="P52" s="67"/>
      <c r="Q52" s="67"/>
      <c r="R52" s="67"/>
      <c r="S52" s="67"/>
      <c r="T52" s="67"/>
      <c r="U52" s="67"/>
      <c r="V52" s="67"/>
      <c r="W52" s="67"/>
      <c r="X52" s="67"/>
      <c r="Y52" s="67"/>
      <c r="Z52" s="67"/>
    </row>
    <row r="53" spans="1:26" ht="20.100000000000001" customHeight="1">
      <c r="A53" s="67"/>
      <c r="B53" s="67"/>
      <c r="C53" s="67"/>
      <c r="D53" s="67"/>
      <c r="E53" s="67"/>
      <c r="F53" s="115"/>
      <c r="G53" s="67"/>
      <c r="H53" s="67"/>
      <c r="I53" s="67"/>
      <c r="J53" s="67"/>
      <c r="K53" s="67"/>
      <c r="L53" s="67"/>
      <c r="M53" s="67"/>
      <c r="N53" s="67"/>
      <c r="O53" s="67"/>
      <c r="P53" s="67"/>
      <c r="Q53" s="67"/>
      <c r="R53" s="67"/>
      <c r="S53" s="67"/>
      <c r="T53" s="67"/>
      <c r="U53" s="67"/>
      <c r="V53" s="67"/>
      <c r="W53" s="67"/>
      <c r="X53" s="67"/>
      <c r="Y53" s="67"/>
      <c r="Z53" s="67"/>
    </row>
    <row r="54" spans="1:26" ht="20.100000000000001" hidden="1" customHeight="1">
      <c r="A54" s="219" t="str">
        <f>MID(B14,FIND(":",B14,1)+1,LEN(B14))</f>
        <v xml:space="preserve"> Hoàng Văn Thắng</v>
      </c>
      <c r="B54" s="219"/>
      <c r="C54" s="219"/>
      <c r="D54" s="219"/>
      <c r="E54" s="219"/>
      <c r="F54" s="219"/>
      <c r="G54" s="219"/>
      <c r="H54" s="219"/>
      <c r="I54" s="219"/>
      <c r="J54" s="219"/>
      <c r="K54" s="219"/>
      <c r="L54" s="219"/>
      <c r="M54" s="67"/>
      <c r="N54" s="219" t="str">
        <f>MID(B17,FIND(":",B17,1)+1,LEN(B17))</f>
        <v xml:space="preserve"> Hoàng Minh Ngọc</v>
      </c>
      <c r="O54" s="219"/>
      <c r="P54" s="219"/>
      <c r="Q54" s="219"/>
      <c r="R54" s="219"/>
      <c r="S54" s="219"/>
      <c r="T54" s="219"/>
      <c r="U54" s="219"/>
      <c r="V54" s="219"/>
      <c r="W54" s="219"/>
      <c r="X54" s="219"/>
      <c r="Y54" s="219"/>
      <c r="Z54" s="219"/>
    </row>
    <row r="55" spans="1:26">
      <c r="A55" s="82" t="s">
        <v>51</v>
      </c>
    </row>
    <row r="56" spans="1:26">
      <c r="A56" s="83" t="s">
        <v>52</v>
      </c>
    </row>
    <row r="57" spans="1:26">
      <c r="A57" s="83" t="s">
        <v>53</v>
      </c>
    </row>
  </sheetData>
  <mergeCells count="105">
    <mergeCell ref="A11:Z11"/>
    <mergeCell ref="AA13:AG15"/>
    <mergeCell ref="A20:Z20"/>
    <mergeCell ref="A21:Z21"/>
    <mergeCell ref="B22:G22"/>
    <mergeCell ref="H22:I22"/>
    <mergeCell ref="J22:L22"/>
    <mergeCell ref="M22:R22"/>
    <mergeCell ref="S22:W22"/>
    <mergeCell ref="X22:Z22"/>
    <mergeCell ref="B24:G24"/>
    <mergeCell ref="H24:I24"/>
    <mergeCell ref="J24:L24"/>
    <mergeCell ref="M24:R24"/>
    <mergeCell ref="S24:W24"/>
    <mergeCell ref="X24:Z24"/>
    <mergeCell ref="B23:G23"/>
    <mergeCell ref="H23:I23"/>
    <mergeCell ref="J23:L23"/>
    <mergeCell ref="M23:R23"/>
    <mergeCell ref="S23:W23"/>
    <mergeCell ref="X23:Z23"/>
    <mergeCell ref="B26:G26"/>
    <mergeCell ref="H26:I26"/>
    <mergeCell ref="J26:L26"/>
    <mergeCell ref="M26:R26"/>
    <mergeCell ref="S26:W26"/>
    <mergeCell ref="X26:Z26"/>
    <mergeCell ref="B25:G25"/>
    <mergeCell ref="H25:I25"/>
    <mergeCell ref="J25:L25"/>
    <mergeCell ref="M25:R25"/>
    <mergeCell ref="S25:W25"/>
    <mergeCell ref="X25:Z25"/>
    <mergeCell ref="B30:G30"/>
    <mergeCell ref="H30:I30"/>
    <mergeCell ref="J30:L30"/>
    <mergeCell ref="M30:R30"/>
    <mergeCell ref="S30:W30"/>
    <mergeCell ref="X30:Z30"/>
    <mergeCell ref="A27:Z27"/>
    <mergeCell ref="B29:G29"/>
    <mergeCell ref="H29:I29"/>
    <mergeCell ref="J29:L29"/>
    <mergeCell ref="M29:R29"/>
    <mergeCell ref="S29:W29"/>
    <mergeCell ref="X29:Z29"/>
    <mergeCell ref="B32:G32"/>
    <mergeCell ref="H32:I32"/>
    <mergeCell ref="J32:L32"/>
    <mergeCell ref="M32:R32"/>
    <mergeCell ref="S32:W32"/>
    <mergeCell ref="X32:Z32"/>
    <mergeCell ref="B31:G31"/>
    <mergeCell ref="H31:I31"/>
    <mergeCell ref="J31:L31"/>
    <mergeCell ref="M31:R31"/>
    <mergeCell ref="S31:W31"/>
    <mergeCell ref="X31:Z31"/>
    <mergeCell ref="B37:P37"/>
    <mergeCell ref="Q37:R37"/>
    <mergeCell ref="S37:U37"/>
    <mergeCell ref="V37:Z37"/>
    <mergeCell ref="B33:G33"/>
    <mergeCell ref="H33:I33"/>
    <mergeCell ref="J33:L33"/>
    <mergeCell ref="M33:R33"/>
    <mergeCell ref="S33:W33"/>
    <mergeCell ref="X33:Z33"/>
    <mergeCell ref="A54:L54"/>
    <mergeCell ref="N54:Z54"/>
    <mergeCell ref="B42:P42"/>
    <mergeCell ref="Q42:R42"/>
    <mergeCell ref="S42:U42"/>
    <mergeCell ref="V42:Z42"/>
    <mergeCell ref="A45:L45"/>
    <mergeCell ref="N45:Z45"/>
    <mergeCell ref="B35:P35"/>
    <mergeCell ref="Q35:R35"/>
    <mergeCell ref="S35:U35"/>
    <mergeCell ref="V35:Z35"/>
    <mergeCell ref="B39:P39"/>
    <mergeCell ref="Q39:R39"/>
    <mergeCell ref="S39:U39"/>
    <mergeCell ref="V39:Z39"/>
    <mergeCell ref="B36:P36"/>
    <mergeCell ref="Q36:R36"/>
    <mergeCell ref="B38:P38"/>
    <mergeCell ref="Q38:R38"/>
    <mergeCell ref="S38:U38"/>
    <mergeCell ref="V38:Z38"/>
    <mergeCell ref="S36:U36"/>
    <mergeCell ref="V36:Z36"/>
    <mergeCell ref="B40:P40"/>
    <mergeCell ref="Q40:R40"/>
    <mergeCell ref="S40:U40"/>
    <mergeCell ref="V40:Z40"/>
    <mergeCell ref="B41:P41"/>
    <mergeCell ref="Q41:R41"/>
    <mergeCell ref="S41:U41"/>
    <mergeCell ref="V41:Z41"/>
    <mergeCell ref="A46:F46"/>
    <mergeCell ref="G46:M46"/>
    <mergeCell ref="N46:T46"/>
    <mergeCell ref="U46:Z46"/>
  </mergeCells>
  <hyperlinks>
    <hyperlink ref="AA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BM_TCNT_012 Kèm theo quyết định số......../QĐ-VTQĐ-XD ngày..../..../2013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I42"/>
  <sheetViews>
    <sheetView topLeftCell="A7" zoomScaleNormal="100" workbookViewId="0">
      <selection activeCell="B13" sqref="B13:Z13"/>
    </sheetView>
  </sheetViews>
  <sheetFormatPr defaultRowHeight="12.75"/>
  <cols>
    <col min="1" max="25" width="3.7109375" style="62" customWidth="1"/>
    <col min="26" max="26" width="1.28515625" style="62" customWidth="1"/>
    <col min="27" max="27" width="9.140625" style="62"/>
    <col min="28" max="28" width="11.140625" style="62" customWidth="1"/>
    <col min="29" max="16384" width="9.140625" style="62"/>
  </cols>
  <sheetData>
    <row r="1" spans="1:35" ht="15.75">
      <c r="A1" s="147" t="s">
        <v>227</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5" ht="15.75">
      <c r="A2" s="147" t="s">
        <v>228</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row>
    <row r="3" spans="1:35" ht="12.75" customHeight="1">
      <c r="A3" s="146"/>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C3" s="62" t="str">
        <f>VLOOKUP(AB1,'Nghiem thu GT-Nh12'!$A$6:$O$94,15,0)</f>
        <v>TCVN 4447-2012: Công tác đất - Thi công và nghiệm thu</v>
      </c>
    </row>
    <row r="4" spans="1:35" ht="17.25" customHeight="1">
      <c r="Q4" s="181" t="str">
        <f>"Đà Nẵng, ngày " &amp;AC2&amp;" tháng "&amp;AD2&amp;" năm "&amp;AI2&amp;""</f>
        <v>Đà Nẵng, ngày 17 tháng 4 năm 2015</v>
      </c>
      <c r="R4" s="1"/>
    </row>
    <row r="5" spans="1:35" ht="14.25" customHeight="1">
      <c r="Q5" s="1"/>
      <c r="R5" s="1"/>
    </row>
    <row r="6" spans="1:35" ht="20.100000000000001" customHeight="1">
      <c r="A6" s="188" t="s">
        <v>500</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5" ht="20.100000000000001" customHeight="1">
      <c r="A7" s="188" t="s">
        <v>221</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5" ht="20.100000000000001"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5" ht="20.100000000000001"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5" ht="20.100000000000001"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5" ht="20.100000000000001" customHeight="1">
      <c r="A11" s="244" t="s">
        <v>232</v>
      </c>
      <c r="B11" s="244"/>
      <c r="C11" s="244"/>
      <c r="D11" s="244"/>
      <c r="E11" s="244" t="e">
        <f>Ttin!#REF!</f>
        <v>#REF!</v>
      </c>
      <c r="F11" s="244"/>
      <c r="G11" s="244"/>
      <c r="H11" s="244"/>
      <c r="I11" s="244"/>
      <c r="J11" s="244"/>
      <c r="K11" s="244"/>
      <c r="L11" s="244"/>
      <c r="M11" s="244"/>
      <c r="N11" s="244"/>
      <c r="O11" s="244"/>
      <c r="P11" s="244"/>
      <c r="Q11" s="244"/>
      <c r="R11" s="244"/>
      <c r="S11" s="244"/>
      <c r="T11" s="244"/>
      <c r="U11" s="244"/>
      <c r="V11" s="244"/>
      <c r="W11" s="244"/>
      <c r="X11" s="244"/>
      <c r="Y11" s="244"/>
      <c r="Z11" s="244"/>
      <c r="AB11" s="116"/>
    </row>
    <row r="12" spans="1:35" ht="14.25" customHeight="1">
      <c r="A12" s="249" t="s">
        <v>47</v>
      </c>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row>
    <row r="13" spans="1:35" ht="47.25" customHeight="1">
      <c r="A13" s="178"/>
      <c r="B13" s="250" t="str">
        <f>AC1</f>
        <v>+ Công tác đào bóc hữu cơ đoạn từ vị trí cọc T41 đến vị trí cọc TC'37+13,89 (m) - Nhánh 11;
+ Công tác đào bóc hữu cơ đoạn từ vị trí cọc 10 đến vị trí cọc T31 - Nhánh 12.</v>
      </c>
      <c r="C13" s="251"/>
      <c r="D13" s="251"/>
      <c r="E13" s="251"/>
      <c r="F13" s="251"/>
      <c r="G13" s="251"/>
      <c r="H13" s="251"/>
      <c r="I13" s="251"/>
      <c r="J13" s="251"/>
      <c r="K13" s="251"/>
      <c r="L13" s="251"/>
      <c r="M13" s="251"/>
      <c r="N13" s="251"/>
      <c r="O13" s="251"/>
      <c r="P13" s="251"/>
      <c r="Q13" s="251"/>
      <c r="R13" s="251"/>
      <c r="S13" s="251"/>
      <c r="T13" s="251"/>
      <c r="U13" s="251"/>
      <c r="V13" s="251"/>
      <c r="W13" s="251"/>
      <c r="X13" s="251"/>
      <c r="Y13" s="251"/>
      <c r="Z13" s="251"/>
    </row>
    <row r="14" spans="1:35" ht="16.5" customHeight="1">
      <c r="A14" s="252" t="s">
        <v>223</v>
      </c>
      <c r="B14" s="252"/>
      <c r="C14" s="252"/>
      <c r="D14" s="252"/>
      <c r="E14" s="252"/>
      <c r="F14" s="252"/>
      <c r="G14" s="252"/>
      <c r="H14" s="252"/>
      <c r="I14" s="252"/>
      <c r="J14" s="252"/>
      <c r="K14" s="252"/>
      <c r="L14" s="252"/>
      <c r="M14" s="252"/>
      <c r="N14" s="252"/>
      <c r="O14" s="252"/>
      <c r="P14" s="252"/>
      <c r="Q14" s="252"/>
      <c r="R14" s="252"/>
      <c r="S14" s="252"/>
      <c r="T14" s="252"/>
      <c r="U14" s="252"/>
      <c r="V14" s="252"/>
      <c r="W14" s="252"/>
      <c r="X14" s="252"/>
      <c r="Y14" s="252"/>
      <c r="Z14" s="252"/>
    </row>
    <row r="15" spans="1:35" ht="20.100000000000001" customHeight="1">
      <c r="A15" s="253" t="s">
        <v>489</v>
      </c>
      <c r="B15" s="191"/>
      <c r="C15" s="191"/>
      <c r="D15" s="191"/>
      <c r="E15" s="191"/>
      <c r="F15" s="191"/>
      <c r="G15" s="191"/>
      <c r="H15" s="191"/>
      <c r="I15" s="191"/>
      <c r="J15" s="191"/>
      <c r="K15" s="191"/>
      <c r="L15" s="191"/>
      <c r="M15" s="191"/>
      <c r="N15" s="191"/>
      <c r="O15" s="191"/>
      <c r="P15" s="191"/>
      <c r="Q15" s="191"/>
      <c r="R15" s="191"/>
      <c r="S15" s="191"/>
      <c r="T15" s="191"/>
      <c r="U15" s="191"/>
      <c r="V15" s="191"/>
      <c r="W15" s="191"/>
      <c r="X15" s="191"/>
      <c r="Y15" s="191"/>
      <c r="Z15" s="191"/>
    </row>
    <row r="16" spans="1:35" ht="20.100000000000001" customHeight="1">
      <c r="A16" s="7"/>
      <c r="B16" s="1" t="str">
        <f>"Ông (bà): "&amp;Ttin!$G$14</f>
        <v>Ông (bà): Hoàng Văn Thắng</v>
      </c>
      <c r="M16" s="1"/>
      <c r="N16" s="1" t="str">
        <f>"Chức vụ: "&amp;Ttin!$L$14</f>
        <v>Chức vụ: Chỉ huy trưởng công trình</v>
      </c>
    </row>
    <row r="17" spans="1:26" ht="20.100000000000001" customHeight="1">
      <c r="A17" s="7"/>
      <c r="B17" s="1" t="str">
        <f>"Ông (bà): "&amp;Ttin!$G$15</f>
        <v>Ông (bà): Hoàng Ngọc Thắng</v>
      </c>
      <c r="M17" s="1"/>
      <c r="N17" s="1" t="str">
        <f>"Chức vụ: "&amp;Ttin!$L$15</f>
        <v>Chức vụ: Phụ trách thi công</v>
      </c>
    </row>
    <row r="18" spans="1:26" ht="20.100000000000001" customHeight="1">
      <c r="A18" s="254" t="s">
        <v>224</v>
      </c>
      <c r="B18" s="252"/>
      <c r="C18" s="252"/>
      <c r="D18" s="252"/>
      <c r="E18" s="252"/>
      <c r="F18" s="252"/>
      <c r="G18" s="252"/>
      <c r="H18" s="252"/>
      <c r="I18" s="252"/>
      <c r="J18" s="252"/>
      <c r="K18" s="252"/>
      <c r="L18" s="252"/>
      <c r="M18" s="252"/>
      <c r="N18" s="252"/>
      <c r="O18" s="252"/>
      <c r="P18" s="252"/>
      <c r="Q18" s="252"/>
      <c r="R18" s="252"/>
      <c r="S18" s="252"/>
      <c r="T18" s="252"/>
      <c r="U18" s="252"/>
      <c r="V18" s="252"/>
      <c r="W18" s="252"/>
      <c r="X18" s="252"/>
      <c r="Y18" s="252"/>
      <c r="Z18" s="252"/>
    </row>
    <row r="19" spans="1:26" ht="20.100000000000001" customHeight="1">
      <c r="A19" s="7"/>
      <c r="B19" s="1" t="str">
        <f>"Ông (bà): "&amp;Ttin!$G$19</f>
        <v>Ông (bà): Hoàng Minh Ngọc</v>
      </c>
      <c r="M19" s="1"/>
      <c r="N19" s="1" t="str">
        <f>"Chức vụ: "&amp;Ttin!$L$19</f>
        <v>Chức vụ: Đội trưởng</v>
      </c>
    </row>
    <row r="20" spans="1:26" ht="20.100000000000001" customHeight="1">
      <c r="A20" s="7"/>
      <c r="B20" s="1" t="str">
        <f>"Ông (bà): "&amp;Ttin!$G$20</f>
        <v>Ông (bà): Huỳnh Đức Hưng</v>
      </c>
      <c r="M20" s="1"/>
      <c r="N20" s="1" t="str">
        <f>"Chức vụ: "&amp;Ttin!$L$20</f>
        <v>Chức vụ: Cán bộ kỹ thuật</v>
      </c>
    </row>
    <row r="21" spans="1:26" ht="20.100000000000001" customHeight="1">
      <c r="A21" s="193" t="s">
        <v>48</v>
      </c>
      <c r="B21" s="193"/>
      <c r="C21" s="193"/>
      <c r="D21" s="193"/>
      <c r="E21" s="193"/>
      <c r="F21" s="193"/>
      <c r="G21" s="193"/>
      <c r="H21" s="193"/>
      <c r="I21" s="193"/>
      <c r="J21" s="193"/>
      <c r="K21" s="193"/>
      <c r="L21" s="193"/>
      <c r="M21" s="193"/>
      <c r="N21" s="193"/>
      <c r="O21" s="193"/>
      <c r="P21" s="193"/>
      <c r="Q21" s="193"/>
      <c r="R21" s="193"/>
      <c r="S21" s="193"/>
      <c r="T21" s="193"/>
      <c r="U21" s="193"/>
      <c r="V21" s="193"/>
      <c r="W21" s="193"/>
      <c r="X21" s="193"/>
      <c r="Y21" s="193"/>
      <c r="Z21" s="193"/>
    </row>
    <row r="22" spans="1:26" ht="20.25" customHeight="1">
      <c r="C22" s="1" t="str">
        <f>"  - Bắt đầu: "&amp;AE2&amp;" ngày "&amp;AC2&amp;" tháng "&amp;AD2&amp;" năm "&amp;AI2&amp;""</f>
        <v xml:space="preserve">  - Bắt đầu: 16h15' ngày 17 tháng 4 năm 2015</v>
      </c>
    </row>
    <row r="23" spans="1:26" ht="20.25" customHeight="1">
      <c r="C23" s="1" t="str">
        <f>"  - Kết thúc: "&amp;AE2&amp;" ngày "&amp;AC2&amp;" tháng "&amp;AD2&amp;" năm "&amp;AI2&amp;""</f>
        <v xml:space="preserve">  - Kết thúc: 16h15' ngày 17 tháng 4 năm 2015</v>
      </c>
    </row>
    <row r="24" spans="1:26" s="191" customFormat="1" ht="20.25" customHeight="1">
      <c r="A24" s="191" t="s">
        <v>480</v>
      </c>
    </row>
    <row r="25" spans="1:26" s="86" customFormat="1" ht="25.5" customHeight="1">
      <c r="A25" s="255" t="s">
        <v>225</v>
      </c>
      <c r="B25" s="256"/>
      <c r="C25" s="256"/>
      <c r="D25" s="256"/>
      <c r="E25" s="256"/>
      <c r="F25" s="256"/>
      <c r="G25" s="256"/>
      <c r="H25" s="256"/>
      <c r="I25" s="256"/>
      <c r="J25" s="256"/>
      <c r="K25" s="256"/>
      <c r="L25" s="256"/>
      <c r="M25" s="256"/>
      <c r="N25" s="256"/>
      <c r="O25" s="256"/>
      <c r="P25" s="256"/>
      <c r="Q25" s="256"/>
      <c r="R25" s="256"/>
      <c r="S25" s="256"/>
      <c r="T25" s="256"/>
      <c r="U25" s="256"/>
      <c r="V25" s="256"/>
      <c r="W25" s="256"/>
      <c r="X25" s="256"/>
      <c r="Y25" s="256"/>
      <c r="Z25" s="256"/>
    </row>
    <row r="26" spans="1:26" ht="14.25" customHeight="1">
      <c r="A26" s="247" t="s">
        <v>481</v>
      </c>
      <c r="B26" s="248"/>
      <c r="C26" s="248"/>
      <c r="D26" s="248"/>
      <c r="E26" s="248"/>
      <c r="F26" s="248"/>
      <c r="G26" s="248"/>
      <c r="H26" s="248"/>
      <c r="I26" s="248"/>
      <c r="J26" s="248"/>
      <c r="K26" s="248"/>
      <c r="L26" s="248"/>
      <c r="M26" s="248"/>
      <c r="N26" s="248"/>
      <c r="O26" s="248"/>
      <c r="P26" s="248"/>
      <c r="Q26" s="248"/>
      <c r="R26" s="248"/>
      <c r="S26" s="248"/>
      <c r="T26" s="248"/>
      <c r="U26" s="248"/>
      <c r="V26" s="248"/>
      <c r="W26" s="248"/>
      <c r="X26" s="248"/>
      <c r="Y26" s="248"/>
      <c r="Z26" s="248"/>
    </row>
    <row r="27" spans="1:26" ht="30.75" customHeight="1">
      <c r="A27" s="241" t="s">
        <v>514</v>
      </c>
      <c r="B27" s="242"/>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row>
    <row r="28" spans="1:26" ht="17.25" customHeight="1">
      <c r="A28" s="241" t="str">
        <f>"- Quy chuẩn, tiêu chuẩn xây dựng được áp dụng:  "&amp;AC3&amp;""</f>
        <v>- Quy chuẩn, tiêu chuẩn xây dựng được áp dụng:  TCVN 4447-2012: Công tác đất - Thi công và nghiệm thu</v>
      </c>
      <c r="B28" s="242"/>
      <c r="C28" s="242"/>
      <c r="D28" s="242"/>
      <c r="E28" s="242"/>
      <c r="F28" s="242"/>
      <c r="G28" s="242"/>
      <c r="H28" s="242"/>
      <c r="I28" s="242"/>
      <c r="J28" s="242"/>
      <c r="K28" s="242"/>
      <c r="L28" s="242"/>
      <c r="M28" s="242"/>
      <c r="N28" s="242"/>
      <c r="O28" s="242"/>
      <c r="P28" s="242"/>
      <c r="Q28" s="242"/>
      <c r="R28" s="242"/>
      <c r="S28" s="242"/>
      <c r="T28" s="242"/>
      <c r="U28" s="242"/>
      <c r="V28" s="242"/>
      <c r="W28" s="242"/>
      <c r="X28" s="242"/>
      <c r="Y28" s="242"/>
      <c r="Z28" s="242"/>
    </row>
    <row r="29" spans="1:26" ht="17.25" customHeight="1">
      <c r="A29" s="241" t="s">
        <v>515</v>
      </c>
      <c r="B29" s="242"/>
      <c r="C29" s="242"/>
      <c r="D29" s="242"/>
      <c r="E29" s="242"/>
      <c r="F29" s="242"/>
      <c r="G29" s="242"/>
      <c r="H29" s="242"/>
      <c r="I29" s="242"/>
      <c r="J29" s="242"/>
      <c r="K29" s="242"/>
      <c r="L29" s="242"/>
      <c r="M29" s="242"/>
      <c r="N29" s="242"/>
      <c r="O29" s="242"/>
      <c r="P29" s="242"/>
      <c r="Q29" s="242"/>
      <c r="R29" s="242"/>
      <c r="S29" s="242"/>
      <c r="T29" s="242"/>
      <c r="U29" s="242"/>
      <c r="V29" s="242"/>
      <c r="W29" s="242"/>
      <c r="X29" s="242"/>
      <c r="Y29" s="242"/>
      <c r="Z29" s="242"/>
    </row>
    <row r="30" spans="1:26" ht="17.25" customHeight="1">
      <c r="A30" s="241" t="s">
        <v>516</v>
      </c>
      <c r="B30" s="242"/>
      <c r="C30" s="242"/>
      <c r="D30" s="242"/>
      <c r="E30" s="242"/>
      <c r="F30" s="242"/>
      <c r="G30" s="242"/>
      <c r="H30" s="242"/>
      <c r="I30" s="242"/>
      <c r="J30" s="242"/>
      <c r="K30" s="242"/>
      <c r="L30" s="242"/>
      <c r="M30" s="242"/>
      <c r="N30" s="242"/>
      <c r="O30" s="242"/>
      <c r="P30" s="242"/>
      <c r="Q30" s="242"/>
      <c r="R30" s="242"/>
      <c r="S30" s="242"/>
      <c r="T30" s="242"/>
      <c r="U30" s="242"/>
      <c r="V30" s="242"/>
      <c r="W30" s="242"/>
      <c r="X30" s="242"/>
      <c r="Y30" s="242"/>
      <c r="Z30" s="242"/>
    </row>
    <row r="31" spans="1:26" ht="14.2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row>
    <row r="32" spans="1:26" ht="20.25" customHeight="1">
      <c r="A32" s="247" t="s">
        <v>482</v>
      </c>
      <c r="B32" s="248"/>
      <c r="C32" s="248"/>
      <c r="D32" s="248"/>
      <c r="E32" s="248"/>
      <c r="F32" s="248"/>
      <c r="G32" s="248"/>
      <c r="H32" s="248"/>
      <c r="I32" s="248"/>
      <c r="J32" s="248"/>
      <c r="K32" s="248"/>
      <c r="L32" s="248"/>
      <c r="M32" s="248"/>
      <c r="N32" s="248"/>
      <c r="O32" s="248"/>
      <c r="P32" s="248"/>
      <c r="Q32" s="248"/>
      <c r="R32" s="248"/>
      <c r="S32" s="248"/>
      <c r="T32" s="248"/>
      <c r="U32" s="248"/>
      <c r="V32" s="248"/>
      <c r="W32" s="248"/>
      <c r="X32" s="248"/>
      <c r="Y32" s="248"/>
      <c r="Z32" s="248"/>
    </row>
    <row r="33" spans="1:26" ht="20.25" customHeight="1">
      <c r="A33" s="247" t="s">
        <v>483</v>
      </c>
      <c r="B33" s="248"/>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row>
    <row r="34" spans="1:26" ht="24.75" customHeight="1">
      <c r="A34" s="255" t="s">
        <v>484</v>
      </c>
      <c r="B34" s="256"/>
      <c r="C34" s="256"/>
      <c r="D34" s="256"/>
      <c r="E34" s="256"/>
      <c r="F34" s="256"/>
      <c r="G34" s="256"/>
      <c r="H34" s="256"/>
      <c r="I34" s="256"/>
      <c r="J34" s="256"/>
      <c r="K34" s="256"/>
      <c r="L34" s="256"/>
      <c r="M34" s="256"/>
      <c r="N34" s="256"/>
      <c r="O34" s="256"/>
      <c r="P34" s="256"/>
      <c r="Q34" s="256"/>
      <c r="R34" s="256"/>
      <c r="S34" s="256"/>
      <c r="T34" s="256"/>
      <c r="U34" s="256"/>
      <c r="V34" s="256"/>
      <c r="W34" s="256"/>
      <c r="X34" s="256"/>
      <c r="Y34" s="256"/>
      <c r="Z34" s="256"/>
    </row>
    <row r="35" spans="1:26" ht="21" customHeight="1">
      <c r="A35" s="259" t="s">
        <v>485</v>
      </c>
      <c r="B35" s="260"/>
      <c r="C35" s="260"/>
      <c r="D35" s="260"/>
      <c r="E35" s="260"/>
      <c r="F35" s="260"/>
      <c r="G35" s="260"/>
      <c r="H35" s="260"/>
      <c r="I35" s="260"/>
      <c r="J35" s="260"/>
      <c r="K35" s="260"/>
      <c r="L35" s="260"/>
      <c r="M35" s="260"/>
      <c r="N35" s="260"/>
      <c r="O35" s="260"/>
      <c r="P35" s="260"/>
      <c r="Q35" s="260"/>
      <c r="R35" s="260"/>
      <c r="S35" s="260"/>
      <c r="T35" s="260"/>
      <c r="U35" s="260"/>
      <c r="V35" s="260"/>
      <c r="W35" s="260"/>
      <c r="X35" s="260"/>
      <c r="Y35" s="260"/>
      <c r="Z35" s="260"/>
    </row>
    <row r="36" spans="1:26" ht="21.75" customHeight="1">
      <c r="A36" s="259" t="s">
        <v>486</v>
      </c>
      <c r="B36" s="260"/>
      <c r="C36" s="260"/>
      <c r="D36" s="260"/>
      <c r="E36" s="260"/>
      <c r="F36" s="260"/>
      <c r="G36" s="260"/>
      <c r="H36" s="260"/>
      <c r="I36" s="260"/>
      <c r="J36" s="260"/>
      <c r="K36" s="260"/>
      <c r="L36" s="260"/>
      <c r="M36" s="260"/>
      <c r="N36" s="260"/>
      <c r="O36" s="260"/>
      <c r="P36" s="260"/>
      <c r="Q36" s="260"/>
      <c r="R36" s="260"/>
      <c r="S36" s="260"/>
      <c r="T36" s="260"/>
      <c r="U36" s="260"/>
      <c r="V36" s="260"/>
      <c r="W36" s="260"/>
      <c r="X36" s="260"/>
      <c r="Y36" s="260"/>
      <c r="Z36" s="260"/>
    </row>
    <row r="37" spans="1:26" ht="18.75" customHeight="1">
      <c r="A37" s="257" t="s">
        <v>487</v>
      </c>
      <c r="B37" s="245"/>
      <c r="C37" s="245"/>
      <c r="D37" s="245"/>
      <c r="E37" s="245"/>
      <c r="F37" s="245"/>
      <c r="G37" s="245"/>
      <c r="H37" s="245"/>
      <c r="I37" s="245"/>
      <c r="J37" s="245"/>
      <c r="K37" s="245"/>
      <c r="L37" s="245"/>
      <c r="N37" s="196" t="s">
        <v>488</v>
      </c>
      <c r="O37" s="196"/>
      <c r="P37" s="196"/>
      <c r="Q37" s="196"/>
      <c r="R37" s="196"/>
      <c r="S37" s="196"/>
      <c r="T37" s="196"/>
      <c r="U37" s="196"/>
      <c r="V37" s="196"/>
      <c r="W37" s="196"/>
      <c r="X37" s="196"/>
      <c r="Y37" s="196"/>
      <c r="Z37" s="196"/>
    </row>
    <row r="38" spans="1:26" ht="18.75" customHeight="1">
      <c r="A38" s="179"/>
      <c r="B38" s="180"/>
      <c r="C38" s="180"/>
      <c r="D38" s="180"/>
      <c r="E38" s="180"/>
      <c r="F38" s="180"/>
      <c r="G38" s="180"/>
      <c r="H38" s="180"/>
      <c r="I38" s="180"/>
      <c r="J38" s="180"/>
      <c r="K38" s="180"/>
      <c r="L38" s="180"/>
      <c r="N38" s="145"/>
      <c r="O38" s="145"/>
      <c r="P38" s="145"/>
      <c r="Q38" s="145"/>
      <c r="R38" s="145"/>
      <c r="S38" s="145"/>
      <c r="T38" s="145"/>
      <c r="U38" s="145"/>
      <c r="V38" s="145"/>
      <c r="W38" s="145"/>
      <c r="X38" s="145"/>
      <c r="Y38" s="145"/>
      <c r="Z38" s="145"/>
    </row>
    <row r="39" spans="1:26" ht="21" customHeight="1">
      <c r="A39" s="4"/>
    </row>
    <row r="40" spans="1:26" ht="21" customHeight="1"/>
    <row r="41" spans="1:26" ht="17.100000000000001" customHeight="1"/>
    <row r="42" spans="1:26" ht="17.100000000000001" customHeight="1">
      <c r="A42" s="258" t="str">
        <f>Ttin!G14</f>
        <v>Hoàng Văn Thắng</v>
      </c>
      <c r="B42" s="258"/>
      <c r="C42" s="258"/>
      <c r="D42" s="258"/>
      <c r="E42" s="258"/>
      <c r="F42" s="258"/>
      <c r="G42" s="258"/>
      <c r="H42" s="258"/>
      <c r="I42" s="258"/>
      <c r="J42" s="258"/>
      <c r="K42" s="258"/>
      <c r="L42" s="258"/>
      <c r="N42" s="258" t="str">
        <f>Ttin!G19</f>
        <v>Hoàng Minh Ngọc</v>
      </c>
      <c r="O42" s="258"/>
      <c r="P42" s="258"/>
      <c r="Q42" s="258"/>
      <c r="R42" s="258"/>
      <c r="S42" s="258"/>
      <c r="T42" s="258"/>
      <c r="U42" s="258"/>
      <c r="V42" s="258"/>
      <c r="W42" s="258"/>
      <c r="X42" s="258"/>
      <c r="Y42" s="258"/>
      <c r="Z42" s="258"/>
    </row>
  </sheetData>
  <mergeCells count="32">
    <mergeCell ref="A37:L37"/>
    <mergeCell ref="N37:Z37"/>
    <mergeCell ref="A42:L42"/>
    <mergeCell ref="N42:Z42"/>
    <mergeCell ref="A32:Z32"/>
    <mergeCell ref="A33:Z33"/>
    <mergeCell ref="A34:Z34"/>
    <mergeCell ref="A35:Z35"/>
    <mergeCell ref="A36:Z36"/>
    <mergeCell ref="A26:Z26"/>
    <mergeCell ref="A10:Z10"/>
    <mergeCell ref="A11:Z11"/>
    <mergeCell ref="A12:G12"/>
    <mergeCell ref="H12:Z12"/>
    <mergeCell ref="B13:Z13"/>
    <mergeCell ref="A14:Z14"/>
    <mergeCell ref="A15:Z15"/>
    <mergeCell ref="A18:Z18"/>
    <mergeCell ref="A21:Z21"/>
    <mergeCell ref="A24:XFD24"/>
    <mergeCell ref="A25:Z25"/>
    <mergeCell ref="A9:Z9"/>
    <mergeCell ref="M1:Z1"/>
    <mergeCell ref="M2:Z2"/>
    <mergeCell ref="A6:Z6"/>
    <mergeCell ref="A7:Z7"/>
    <mergeCell ref="A8:Z8"/>
    <mergeCell ref="A27:Z27"/>
    <mergeCell ref="A28:Z28"/>
    <mergeCell ref="A29:Z29"/>
    <mergeCell ref="A30:Z30"/>
    <mergeCell ref="A31:Z31"/>
  </mergeCells>
  <pageMargins left="0.88" right="0.31" top="0.53" bottom="0.75" header="0.3" footer="0.3"/>
  <pageSetup paperSize="9" scale="9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K23"/>
  <sheetViews>
    <sheetView topLeftCell="A10" zoomScaleNormal="100" workbookViewId="0">
      <selection activeCell="A15" sqref="A15:Z15"/>
    </sheetView>
  </sheetViews>
  <sheetFormatPr defaultRowHeight="12.75"/>
  <cols>
    <col min="1" max="25" width="3.7109375" style="62" customWidth="1"/>
    <col min="26" max="26" width="2.42578125" style="62" customWidth="1"/>
    <col min="27" max="27" width="9.140625" style="62"/>
    <col min="28" max="28" width="11.140625" style="62" customWidth="1"/>
    <col min="29" max="16384" width="9.140625" style="62"/>
  </cols>
  <sheetData>
    <row r="1" spans="1:37" ht="15.75">
      <c r="A1" s="147" t="s">
        <v>227</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7" ht="15.75">
      <c r="A2" s="147" t="s">
        <v>228</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c r="AJ2" s="62" t="str">
        <f>VLOOKUP($AB$1,'Nghiem thu GT-Nh12'!$A$6:$N$94,13,0)</f>
        <v>08h15'</v>
      </c>
      <c r="AK2" s="62" t="str">
        <f>VLOOKUP($AB$1,'Nghiem thu GT-Nh12'!$A$6:$N$94,14,0)</f>
        <v>09h00'</v>
      </c>
    </row>
    <row r="3" spans="1:37" ht="12.75" customHeight="1">
      <c r="A3" s="6"/>
      <c r="B3" s="6"/>
      <c r="C3" s="6"/>
      <c r="D3" s="6"/>
      <c r="E3" s="6"/>
      <c r="F3" s="6"/>
      <c r="G3" s="6"/>
      <c r="H3" s="6"/>
      <c r="I3" s="6"/>
      <c r="J3" s="6"/>
      <c r="K3" s="6"/>
      <c r="L3" s="6"/>
      <c r="M3" s="6"/>
      <c r="N3" s="6"/>
      <c r="O3" s="6"/>
      <c r="P3" s="6"/>
      <c r="Q3" s="6"/>
      <c r="R3" s="6"/>
      <c r="S3" s="6"/>
      <c r="T3" s="6"/>
      <c r="U3" s="6"/>
      <c r="V3" s="6"/>
      <c r="W3" s="6"/>
      <c r="X3" s="6"/>
      <c r="Y3" s="6"/>
      <c r="Z3" s="6"/>
    </row>
    <row r="4" spans="1:37" ht="17.25" customHeight="1">
      <c r="Q4" s="181" t="str">
        <f>"Đà Nẵng, ngày " &amp;AC2&amp;" tháng "&amp;AD2&amp;" năm "&amp;AI2&amp;""</f>
        <v>Đà Nẵng, ngày 17 tháng 4 năm 2015</v>
      </c>
      <c r="R4" s="1"/>
    </row>
    <row r="5" spans="1:37" ht="14.25" customHeight="1">
      <c r="Q5" s="1"/>
      <c r="R5" s="1"/>
    </row>
    <row r="6" spans="1:37" ht="20.100000000000001" customHeight="1">
      <c r="A6" s="188" t="s">
        <v>490</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7" ht="20.100000000000001" customHeight="1">
      <c r="A7" s="188" t="s">
        <v>501</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7" ht="20.100000000000001"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7" ht="20.100000000000001"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7" ht="20.100000000000001"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7" ht="20.100000000000001" customHeight="1">
      <c r="A11" s="244" t="s">
        <v>232</v>
      </c>
      <c r="B11" s="244"/>
      <c r="C11" s="244"/>
      <c r="D11" s="244"/>
      <c r="E11" s="244" t="e">
        <f>Ttin!#REF!</f>
        <v>#REF!</v>
      </c>
      <c r="F11" s="244"/>
      <c r="G11" s="244"/>
      <c r="H11" s="244"/>
      <c r="I11" s="244"/>
      <c r="J11" s="244"/>
      <c r="K11" s="244"/>
      <c r="L11" s="244"/>
      <c r="M11" s="244"/>
      <c r="N11" s="244"/>
      <c r="O11" s="244"/>
      <c r="P11" s="244"/>
      <c r="Q11" s="244"/>
      <c r="R11" s="244"/>
      <c r="S11" s="244"/>
      <c r="T11" s="244"/>
      <c r="U11" s="244"/>
      <c r="V11" s="244"/>
      <c r="W11" s="244"/>
      <c r="X11" s="244"/>
      <c r="Y11" s="244"/>
      <c r="Z11" s="244"/>
      <c r="AB11" s="116"/>
    </row>
    <row r="12" spans="1:37" s="86" customFormat="1" ht="54.75" customHeight="1">
      <c r="A12" s="262" t="s">
        <v>491</v>
      </c>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row>
    <row r="13" spans="1:37" s="87" customFormat="1" ht="96" customHeight="1">
      <c r="A13" s="261" t="s">
        <v>513</v>
      </c>
      <c r="B13" s="256"/>
      <c r="C13" s="256"/>
      <c r="D13" s="256"/>
      <c r="E13" s="256"/>
      <c r="F13" s="256"/>
      <c r="G13" s="256"/>
      <c r="H13" s="256"/>
      <c r="I13" s="256"/>
      <c r="J13" s="256"/>
      <c r="K13" s="256"/>
      <c r="L13" s="256"/>
      <c r="M13" s="256"/>
      <c r="N13" s="256"/>
      <c r="O13" s="256"/>
      <c r="P13" s="256"/>
      <c r="Q13" s="256"/>
      <c r="R13" s="256"/>
      <c r="S13" s="256"/>
      <c r="T13" s="256"/>
      <c r="U13" s="256"/>
      <c r="V13" s="256"/>
      <c r="W13" s="256"/>
      <c r="X13" s="256"/>
      <c r="Y13" s="256"/>
      <c r="Z13" s="256"/>
    </row>
    <row r="14" spans="1:37" ht="39" customHeight="1">
      <c r="A14" s="248" t="s">
        <v>492</v>
      </c>
      <c r="B14" s="248"/>
      <c r="C14" s="248"/>
      <c r="D14" s="248"/>
      <c r="E14" s="248"/>
      <c r="F14" s="248"/>
      <c r="G14" s="248"/>
      <c r="H14" s="248"/>
      <c r="I14" s="248"/>
      <c r="J14" s="248"/>
      <c r="K14" s="248"/>
      <c r="L14" s="248"/>
      <c r="M14" s="248"/>
      <c r="N14" s="248"/>
      <c r="O14" s="248"/>
      <c r="P14" s="248"/>
      <c r="Q14" s="248"/>
      <c r="R14" s="248"/>
      <c r="S14" s="248"/>
      <c r="T14" s="248"/>
      <c r="U14" s="248"/>
      <c r="V14" s="248"/>
      <c r="W14" s="248"/>
      <c r="X14" s="248"/>
      <c r="Y14" s="248"/>
      <c r="Z14" s="248"/>
    </row>
    <row r="15" spans="1:37" ht="17.25" customHeight="1">
      <c r="A15" s="255" t="str">
        <f>AC1</f>
        <v>+ Công tác đào bóc hữu cơ đoạn từ vị trí cọc T41 đến vị trí cọc TC'37+13,89 (m) - Nhánh 11;
+ Công tác đào bóc hữu cơ đoạn từ vị trí cọc 10 đến vị trí cọc T31 - Nhánh 12.</v>
      </c>
      <c r="B15" s="255"/>
      <c r="C15" s="255"/>
      <c r="D15" s="255"/>
      <c r="E15" s="255"/>
      <c r="F15" s="255"/>
      <c r="G15" s="255"/>
      <c r="H15" s="255"/>
      <c r="I15" s="255"/>
      <c r="J15" s="255"/>
      <c r="K15" s="255"/>
      <c r="L15" s="255"/>
      <c r="M15" s="255"/>
      <c r="N15" s="255"/>
      <c r="O15" s="255"/>
      <c r="P15" s="255"/>
      <c r="Q15" s="255"/>
      <c r="R15" s="255"/>
      <c r="S15" s="255"/>
      <c r="T15" s="255"/>
      <c r="U15" s="255"/>
      <c r="V15" s="255"/>
      <c r="W15" s="255"/>
      <c r="X15" s="255"/>
      <c r="Y15" s="255"/>
      <c r="Z15" s="255"/>
    </row>
    <row r="16" spans="1:37" ht="21" customHeight="1">
      <c r="A16" s="259" t="str">
        <f>" Thời gian kiểm tra, nghiệm thu: bắt đầu lúc  "&amp;AJ2&amp;" ngày "&amp;AG2&amp;" tháng "&amp;AH2&amp;" năm "&amp;AI2&amp;""</f>
        <v xml:space="preserve"> Thời gian kiểm tra, nghiệm thu: bắt đầu lúc  08h15' ngày 18 tháng 4 năm 2015</v>
      </c>
      <c r="B16" s="260"/>
      <c r="C16" s="260"/>
      <c r="D16" s="260"/>
      <c r="E16" s="260"/>
      <c r="F16" s="260"/>
      <c r="G16" s="260"/>
      <c r="H16" s="260"/>
      <c r="I16" s="260"/>
      <c r="J16" s="260"/>
      <c r="K16" s="260"/>
      <c r="L16" s="260"/>
      <c r="M16" s="260"/>
      <c r="N16" s="260"/>
      <c r="O16" s="260"/>
      <c r="P16" s="260"/>
      <c r="Q16" s="260"/>
      <c r="R16" s="260"/>
      <c r="S16" s="260"/>
      <c r="T16" s="260"/>
      <c r="U16" s="260"/>
      <c r="V16" s="260"/>
      <c r="W16" s="260"/>
      <c r="X16" s="260"/>
      <c r="Y16" s="260"/>
      <c r="Z16" s="260"/>
    </row>
    <row r="17" spans="1:26" ht="21.75" customHeight="1">
      <c r="A17" s="259" t="s">
        <v>493</v>
      </c>
      <c r="B17" s="260"/>
      <c r="C17" s="260"/>
      <c r="D17" s="260"/>
      <c r="E17" s="260"/>
      <c r="F17" s="260"/>
      <c r="G17" s="260"/>
      <c r="H17" s="260"/>
      <c r="I17" s="260"/>
      <c r="J17" s="260"/>
      <c r="K17" s="260"/>
      <c r="L17" s="260"/>
      <c r="M17" s="260"/>
      <c r="N17" s="260"/>
      <c r="O17" s="260"/>
      <c r="P17" s="260"/>
      <c r="Q17" s="260"/>
      <c r="R17" s="260"/>
      <c r="S17" s="260"/>
      <c r="T17" s="260"/>
      <c r="U17" s="260"/>
      <c r="V17" s="260"/>
      <c r="W17" s="260"/>
      <c r="X17" s="260"/>
      <c r="Y17" s="260"/>
      <c r="Z17" s="260"/>
    </row>
    <row r="18" spans="1:26" ht="33.75" customHeight="1">
      <c r="A18" s="257"/>
      <c r="B18" s="245"/>
      <c r="C18" s="245"/>
      <c r="D18" s="245"/>
      <c r="E18" s="245"/>
      <c r="F18" s="245"/>
      <c r="G18" s="245"/>
      <c r="H18" s="245"/>
      <c r="I18" s="245"/>
      <c r="J18" s="245"/>
      <c r="K18" s="245"/>
      <c r="L18" s="245"/>
      <c r="N18" s="263" t="s">
        <v>494</v>
      </c>
      <c r="O18" s="263"/>
      <c r="P18" s="263"/>
      <c r="Q18" s="263"/>
      <c r="R18" s="263"/>
      <c r="S18" s="263"/>
      <c r="T18" s="263"/>
      <c r="U18" s="263"/>
      <c r="V18" s="263"/>
      <c r="W18" s="263"/>
      <c r="X18" s="263"/>
      <c r="Y18" s="263"/>
      <c r="Z18" s="263"/>
    </row>
    <row r="19" spans="1:26" ht="18.75" customHeight="1">
      <c r="A19" s="179"/>
      <c r="B19" s="180"/>
      <c r="C19" s="180"/>
      <c r="D19" s="180"/>
      <c r="E19" s="180"/>
      <c r="F19" s="180"/>
      <c r="G19" s="180"/>
      <c r="H19" s="180"/>
      <c r="I19" s="180"/>
      <c r="J19" s="180"/>
      <c r="K19" s="180"/>
      <c r="L19" s="180"/>
      <c r="N19" s="145"/>
      <c r="O19" s="145"/>
      <c r="P19" s="145"/>
      <c r="Q19" s="145"/>
      <c r="R19" s="145"/>
      <c r="S19" s="145"/>
      <c r="T19" s="145"/>
      <c r="U19" s="145"/>
      <c r="V19" s="145"/>
      <c r="W19" s="145"/>
      <c r="X19" s="145"/>
      <c r="Y19" s="145"/>
      <c r="Z19" s="145"/>
    </row>
    <row r="20" spans="1:26" ht="21" customHeight="1">
      <c r="A20" s="264" t="s">
        <v>495</v>
      </c>
      <c r="B20" s="264"/>
      <c r="C20" s="264"/>
      <c r="D20" s="264"/>
    </row>
    <row r="21" spans="1:26" ht="21" customHeight="1">
      <c r="A21" s="265" t="s">
        <v>496</v>
      </c>
      <c r="B21" s="264"/>
      <c r="C21" s="264"/>
      <c r="D21" s="264"/>
    </row>
    <row r="22" spans="1:26" ht="17.100000000000001" customHeight="1">
      <c r="A22" s="265" t="s">
        <v>497</v>
      </c>
      <c r="B22" s="264"/>
      <c r="C22" s="264"/>
      <c r="D22" s="264"/>
    </row>
    <row r="23" spans="1:26" ht="17.100000000000001" customHeight="1">
      <c r="A23" s="258"/>
      <c r="B23" s="258"/>
      <c r="C23" s="258"/>
      <c r="D23" s="258"/>
      <c r="E23" s="258"/>
      <c r="F23" s="258"/>
      <c r="G23" s="258"/>
      <c r="H23" s="258"/>
      <c r="I23" s="258"/>
      <c r="J23" s="258"/>
      <c r="K23" s="258"/>
      <c r="L23" s="258"/>
      <c r="N23" s="258" t="str">
        <f>Ttin!G14</f>
        <v>Hoàng Văn Thắng</v>
      </c>
      <c r="O23" s="258"/>
      <c r="P23" s="258"/>
      <c r="Q23" s="258"/>
      <c r="R23" s="258"/>
      <c r="S23" s="258"/>
      <c r="T23" s="258"/>
      <c r="U23" s="258"/>
      <c r="V23" s="258"/>
      <c r="W23" s="258"/>
      <c r="X23" s="258"/>
      <c r="Y23" s="258"/>
      <c r="Z23" s="258"/>
    </row>
  </sheetData>
  <mergeCells count="21">
    <mergeCell ref="A15:Z15"/>
    <mergeCell ref="A16:Z16"/>
    <mergeCell ref="A17:Z17"/>
    <mergeCell ref="A23:L23"/>
    <mergeCell ref="N23:Z23"/>
    <mergeCell ref="A18:L18"/>
    <mergeCell ref="N18:Z18"/>
    <mergeCell ref="A20:D20"/>
    <mergeCell ref="A21:D21"/>
    <mergeCell ref="A22:D22"/>
    <mergeCell ref="A6:Z6"/>
    <mergeCell ref="M1:Z1"/>
    <mergeCell ref="M2:Z2"/>
    <mergeCell ref="A7:Z7"/>
    <mergeCell ref="A8:Z8"/>
    <mergeCell ref="A9:Z9"/>
    <mergeCell ref="A10:Z10"/>
    <mergeCell ref="A11:Z11"/>
    <mergeCell ref="A13:Z13"/>
    <mergeCell ref="A14:Z14"/>
    <mergeCell ref="A12:Z12"/>
  </mergeCells>
  <pageMargins left="0.88" right="0.31" top="0.75" bottom="0.75" header="0.3" footer="0.3"/>
  <pageSetup paperSize="9" scale="9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K44"/>
  <sheetViews>
    <sheetView topLeftCell="A4" zoomScaleNormal="100" workbookViewId="0">
      <selection activeCell="A30" sqref="A30:Z30"/>
    </sheetView>
  </sheetViews>
  <sheetFormatPr defaultRowHeight="12.75"/>
  <cols>
    <col min="1" max="24" width="3.7109375" style="62" customWidth="1"/>
    <col min="25" max="25" width="3" style="62" customWidth="1"/>
    <col min="26" max="26" width="1.85546875" style="62" customWidth="1"/>
    <col min="27" max="27" width="9.140625" style="62"/>
    <col min="28" max="28" width="11.140625" style="62" customWidth="1"/>
    <col min="29" max="16384" width="9.140625" style="62"/>
  </cols>
  <sheetData>
    <row r="1" spans="1:37" ht="15.75">
      <c r="A1" s="182" t="s">
        <v>498</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7" ht="15.75">
      <c r="A2" s="147" t="s">
        <v>499</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c r="AJ2" s="62" t="str">
        <f>VLOOKUP($AB$1,'Nghiem thu GT-Nh12'!$A$6:$N$94,13,0)</f>
        <v>08h15'</v>
      </c>
      <c r="AK2" s="62" t="str">
        <f>VLOOKUP($AB$1,'Nghiem thu GT-Nh12'!$A$6:$N$94,14,0)</f>
        <v>09h00'</v>
      </c>
    </row>
    <row r="3" spans="1:37" ht="7.5" customHeight="1">
      <c r="A3" s="176"/>
      <c r="B3" s="176"/>
      <c r="C3" s="176"/>
      <c r="D3" s="176"/>
      <c r="E3" s="176"/>
      <c r="F3" s="176"/>
      <c r="G3" s="176"/>
      <c r="H3" s="176"/>
      <c r="I3" s="176"/>
      <c r="J3" s="176"/>
      <c r="K3" s="176"/>
      <c r="L3" s="176"/>
      <c r="M3" s="176"/>
      <c r="N3" s="176"/>
      <c r="O3" s="176"/>
      <c r="P3" s="176"/>
      <c r="Q3" s="176"/>
      <c r="R3" s="176"/>
      <c r="S3" s="176"/>
      <c r="T3" s="176"/>
      <c r="U3" s="176"/>
      <c r="V3" s="176"/>
      <c r="W3" s="176"/>
      <c r="X3" s="176"/>
      <c r="Y3" s="176"/>
      <c r="Z3" s="176"/>
    </row>
    <row r="4" spans="1:37" ht="17.25" customHeight="1">
      <c r="Q4" s="181" t="str">
        <f>"Đà Nẵng, ngày " &amp;AG2&amp;" tháng "&amp;AH2&amp;" năm "&amp;AI2&amp;""</f>
        <v>Đà Nẵng, ngày 18 tháng 4 năm 2015</v>
      </c>
      <c r="R4" s="1"/>
      <c r="AC4" s="62" t="str">
        <f>VLOOKUP(AB1,'Nghiem thu GT-Nh12'!$A$6:$O$94,15,0)</f>
        <v>TCVN 4447-2012: Công tác đất - Thi công và nghiệm thu</v>
      </c>
    </row>
    <row r="5" spans="1:37" ht="14.25" customHeight="1">
      <c r="Q5" s="1"/>
      <c r="R5" s="1"/>
    </row>
    <row r="6" spans="1:37" ht="16.5" customHeight="1">
      <c r="A6" s="188" t="s">
        <v>502</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7" ht="16.5" customHeight="1">
      <c r="A7" s="188" t="s">
        <v>503</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7" ht="16.5"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7" ht="16.5"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7" ht="16.5"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7" ht="25.5" customHeight="1">
      <c r="A11" s="269" t="s">
        <v>232</v>
      </c>
      <c r="B11" s="269"/>
      <c r="C11" s="269"/>
      <c r="D11" s="269"/>
      <c r="E11" s="269" t="e">
        <f>Ttin!#REF!</f>
        <v>#REF!</v>
      </c>
      <c r="F11" s="269"/>
      <c r="G11" s="269"/>
      <c r="H11" s="269"/>
      <c r="I11" s="269"/>
      <c r="J11" s="269"/>
      <c r="K11" s="269"/>
      <c r="L11" s="269"/>
      <c r="M11" s="269"/>
      <c r="N11" s="269"/>
      <c r="O11" s="269"/>
      <c r="P11" s="269"/>
      <c r="Q11" s="269"/>
      <c r="R11" s="269"/>
      <c r="S11" s="269"/>
      <c r="T11" s="269"/>
      <c r="U11" s="269"/>
      <c r="V11" s="269"/>
      <c r="W11" s="269"/>
      <c r="X11" s="269"/>
      <c r="Y11" s="269"/>
      <c r="Z11" s="269"/>
      <c r="AB11" s="116"/>
    </row>
    <row r="12" spans="1:37" ht="14.25" customHeight="1">
      <c r="A12" s="249" t="s">
        <v>47</v>
      </c>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row>
    <row r="13" spans="1:37" ht="15.75" customHeight="1">
      <c r="A13" s="178"/>
      <c r="B13" s="250" t="str">
        <f>AC1</f>
        <v>+ Công tác đào bóc hữu cơ đoạn từ vị trí cọc T41 đến vị trí cọc TC'37+13,89 (m) - Nhánh 11;
+ Công tác đào bóc hữu cơ đoạn từ vị trí cọc 10 đến vị trí cọc T31 - Nhánh 12.</v>
      </c>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row>
    <row r="14" spans="1:37" ht="16.5" customHeight="1">
      <c r="A14" s="252" t="s">
        <v>223</v>
      </c>
      <c r="B14" s="252"/>
      <c r="C14" s="252"/>
      <c r="D14" s="252"/>
      <c r="E14" s="252"/>
      <c r="F14" s="252"/>
      <c r="G14" s="252"/>
      <c r="H14" s="252"/>
      <c r="I14" s="252"/>
      <c r="J14" s="252"/>
      <c r="K14" s="252"/>
      <c r="L14" s="252"/>
      <c r="M14" s="252"/>
      <c r="N14" s="252"/>
      <c r="O14" s="252"/>
      <c r="P14" s="252"/>
      <c r="Q14" s="252"/>
      <c r="R14" s="252"/>
      <c r="S14" s="252"/>
      <c r="T14" s="252"/>
      <c r="U14" s="252"/>
      <c r="V14" s="252"/>
      <c r="W14" s="252"/>
      <c r="X14" s="252"/>
      <c r="Y14" s="252"/>
      <c r="Z14" s="252"/>
    </row>
    <row r="15" spans="1:37" ht="20.100000000000001" customHeight="1">
      <c r="A15" s="253" t="s">
        <v>504</v>
      </c>
      <c r="B15" s="191"/>
      <c r="C15" s="191"/>
      <c r="D15" s="191"/>
      <c r="E15" s="191"/>
      <c r="F15" s="191"/>
      <c r="G15" s="191"/>
      <c r="H15" s="191"/>
      <c r="I15" s="191"/>
      <c r="J15" s="191"/>
      <c r="K15" s="191"/>
      <c r="L15" s="191"/>
      <c r="M15" s="191"/>
      <c r="N15" s="191"/>
      <c r="O15" s="191"/>
      <c r="P15" s="191"/>
      <c r="Q15" s="191"/>
      <c r="R15" s="191"/>
      <c r="S15" s="191"/>
      <c r="T15" s="191"/>
      <c r="U15" s="191"/>
      <c r="V15" s="191"/>
      <c r="W15" s="191"/>
      <c r="X15" s="191"/>
      <c r="Y15" s="191"/>
      <c r="Z15" s="191"/>
    </row>
    <row r="16" spans="1:37" ht="20.100000000000001" customHeight="1">
      <c r="A16" s="7"/>
      <c r="B16" s="1" t="str">
        <f>"Ông (bà): "&amp;Ttin!$G$9</f>
        <v>Ông (bà): Hứa Văn Nguyện</v>
      </c>
      <c r="M16" s="1"/>
      <c r="N16" s="1" t="str">
        <f>"Chức vụ: "&amp;Ttin!$L$9</f>
        <v>Chức vụ: Cán bộ giám sát</v>
      </c>
    </row>
    <row r="17" spans="1:26" ht="20.100000000000001" customHeight="1">
      <c r="A17" s="7"/>
      <c r="B17" s="1" t="str">
        <f>"Ông (bà): "&amp;Ttin!$G$10</f>
        <v>Ông (bà): Đặng Minh Tuấn</v>
      </c>
      <c r="M17" s="1"/>
      <c r="N17" s="1" t="str">
        <f>"Chức vụ: "&amp;Ttin!$L$10</f>
        <v>Chức vụ: Cán bộ giám sát</v>
      </c>
    </row>
    <row r="18" spans="1:26" ht="20.100000000000001" customHeight="1">
      <c r="A18" s="7"/>
      <c r="B18" s="1" t="str">
        <f>"Ông (bà): "&amp;Ttin!$G$11</f>
        <v>Ông (bà): Phan Gia Hoàng</v>
      </c>
      <c r="M18" s="1"/>
      <c r="N18" s="1" t="str">
        <f>"Chức vụ: "&amp;Ttin!$L$11</f>
        <v>Chức vụ: Cán bộ giám sát</v>
      </c>
    </row>
    <row r="19" spans="1:26" ht="20.100000000000001" customHeight="1">
      <c r="A19" s="254" t="s">
        <v>510</v>
      </c>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row>
    <row r="20" spans="1:26" ht="20.100000000000001" customHeight="1">
      <c r="A20" s="7"/>
      <c r="B20" s="1" t="str">
        <f>"Ông (bà): "&amp;Ttin!$G$14</f>
        <v>Ông (bà): Hoàng Văn Thắng</v>
      </c>
      <c r="M20" s="1"/>
      <c r="N20" s="1" t="str">
        <f>"Chức vụ: "&amp;Ttin!$L$14</f>
        <v>Chức vụ: Chỉ huy trưởng công trình</v>
      </c>
    </row>
    <row r="21" spans="1:26" ht="20.100000000000001" customHeight="1">
      <c r="A21" s="7"/>
      <c r="B21" s="1" t="str">
        <f>"Ông (bà): "&amp;Ttin!$G$15</f>
        <v>Ông (bà): Hoàng Ngọc Thắng</v>
      </c>
      <c r="M21" s="1"/>
      <c r="N21" s="1" t="str">
        <f>"Chức vụ: "&amp;Ttin!$L$15</f>
        <v>Chức vụ: Phụ trách thi công</v>
      </c>
    </row>
    <row r="22" spans="1:26" ht="20.100000000000001" customHeight="1">
      <c r="A22" s="193" t="s">
        <v>48</v>
      </c>
      <c r="B22" s="193"/>
      <c r="C22" s="193"/>
      <c r="D22" s="193"/>
      <c r="E22" s="193"/>
      <c r="F22" s="193"/>
      <c r="G22" s="193"/>
      <c r="H22" s="193"/>
      <c r="I22" s="193"/>
      <c r="J22" s="193"/>
      <c r="K22" s="193"/>
      <c r="L22" s="193"/>
      <c r="M22" s="193"/>
      <c r="N22" s="193"/>
      <c r="O22" s="193"/>
      <c r="P22" s="193"/>
      <c r="Q22" s="193"/>
      <c r="R22" s="193"/>
      <c r="S22" s="193"/>
      <c r="T22" s="193"/>
      <c r="U22" s="193"/>
      <c r="V22" s="193"/>
      <c r="W22" s="193"/>
      <c r="X22" s="193"/>
      <c r="Y22" s="193"/>
      <c r="Z22" s="193"/>
    </row>
    <row r="23" spans="1:26" ht="18" customHeight="1">
      <c r="C23" s="1" t="str">
        <f>"  - Bắt đầu: "&amp;AJ2&amp;" ngày "&amp;AG2&amp;" tháng "&amp;AD2&amp;" năm "&amp;AI2&amp;""</f>
        <v xml:space="preserve">  - Bắt đầu: 08h15' ngày 18 tháng 4 năm 2015</v>
      </c>
    </row>
    <row r="24" spans="1:26" ht="18" customHeight="1">
      <c r="C24" s="1" t="str">
        <f>"  - Kết thúc: "&amp;AK2&amp;" ngày "&amp;AG2&amp;" tháng "&amp;AD2&amp;" năm "&amp;AI2&amp;""</f>
        <v xml:space="preserve">  - Kết thúc: 09h00' ngày 18 tháng 4 năm 2015</v>
      </c>
    </row>
    <row r="25" spans="1:26" s="191" customFormat="1" ht="18" customHeight="1">
      <c r="A25" s="191" t="s">
        <v>480</v>
      </c>
    </row>
    <row r="26" spans="1:26" s="86" customFormat="1" ht="25.5" customHeight="1">
      <c r="A26" s="255" t="s">
        <v>225</v>
      </c>
      <c r="B26" s="256"/>
      <c r="C26" s="256"/>
      <c r="D26" s="256"/>
      <c r="E26" s="256"/>
      <c r="F26" s="256"/>
      <c r="G26" s="256"/>
      <c r="H26" s="256"/>
      <c r="I26" s="256"/>
      <c r="J26" s="256"/>
      <c r="K26" s="256"/>
      <c r="L26" s="256"/>
      <c r="M26" s="256"/>
      <c r="N26" s="256"/>
      <c r="O26" s="256"/>
      <c r="P26" s="256"/>
      <c r="Q26" s="256"/>
      <c r="R26" s="256"/>
      <c r="S26" s="256"/>
      <c r="T26" s="256"/>
      <c r="U26" s="256"/>
      <c r="V26" s="256"/>
      <c r="W26" s="256"/>
      <c r="X26" s="256"/>
      <c r="Y26" s="256"/>
      <c r="Z26" s="256"/>
    </row>
    <row r="27" spans="1:26" ht="14.25" customHeight="1">
      <c r="A27" s="247" t="s">
        <v>481</v>
      </c>
      <c r="B27" s="248"/>
      <c r="C27" s="248"/>
      <c r="D27" s="248"/>
      <c r="E27" s="248"/>
      <c r="F27" s="248"/>
      <c r="G27" s="248"/>
      <c r="H27" s="248"/>
      <c r="I27" s="248"/>
      <c r="J27" s="248"/>
      <c r="K27" s="248"/>
      <c r="L27" s="248"/>
      <c r="M27" s="248"/>
      <c r="N27" s="248"/>
      <c r="O27" s="248"/>
      <c r="P27" s="248"/>
      <c r="Q27" s="248"/>
      <c r="R27" s="248"/>
      <c r="S27" s="248"/>
      <c r="T27" s="248"/>
      <c r="U27" s="248"/>
      <c r="V27" s="248"/>
      <c r="W27" s="248"/>
      <c r="X27" s="248"/>
      <c r="Y27" s="248"/>
      <c r="Z27" s="248"/>
    </row>
    <row r="28" spans="1:26" ht="16.5" customHeight="1">
      <c r="A28" s="266" t="s">
        <v>517</v>
      </c>
      <c r="B28" s="248"/>
      <c r="C28" s="248"/>
      <c r="D28" s="248"/>
      <c r="E28" s="248"/>
      <c r="F28" s="248"/>
      <c r="G28" s="248"/>
      <c r="H28" s="248"/>
      <c r="I28" s="248"/>
      <c r="J28" s="248"/>
      <c r="K28" s="248"/>
      <c r="L28" s="248"/>
      <c r="M28" s="248"/>
      <c r="N28" s="248"/>
      <c r="O28" s="248"/>
      <c r="P28" s="248"/>
      <c r="Q28" s="248"/>
      <c r="R28" s="248"/>
      <c r="S28" s="248"/>
      <c r="T28" s="248"/>
      <c r="U28" s="248"/>
      <c r="V28" s="248"/>
      <c r="W28" s="248"/>
      <c r="X28" s="248"/>
      <c r="Y28" s="248"/>
      <c r="Z28" s="248"/>
    </row>
    <row r="29" spans="1:26" ht="33.75" customHeight="1">
      <c r="A29" s="266" t="s">
        <v>514</v>
      </c>
      <c r="B29" s="248"/>
      <c r="C29" s="248"/>
      <c r="D29" s="248"/>
      <c r="E29" s="248"/>
      <c r="F29" s="248"/>
      <c r="G29" s="248"/>
      <c r="H29" s="248"/>
      <c r="I29" s="248"/>
      <c r="J29" s="248"/>
      <c r="K29" s="248"/>
      <c r="L29" s="248"/>
      <c r="M29" s="248"/>
      <c r="N29" s="248"/>
      <c r="O29" s="248"/>
      <c r="P29" s="248"/>
      <c r="Q29" s="248"/>
      <c r="R29" s="248"/>
      <c r="S29" s="248"/>
      <c r="T29" s="248"/>
      <c r="U29" s="248"/>
      <c r="V29" s="248"/>
      <c r="W29" s="248"/>
      <c r="X29" s="248"/>
      <c r="Y29" s="248"/>
      <c r="Z29" s="248"/>
    </row>
    <row r="30" spans="1:26" ht="21" customHeight="1">
      <c r="A30" s="261" t="str">
        <f>"- Quy chuẩn, tiêu chuẩn xây dựng được áp dụng:    "&amp;AC4&amp;""</f>
        <v>- Quy chuẩn, tiêu chuẩn xây dựng được áp dụng:    TCVN 4447-2012: Công tác đất - Thi công và nghiệm thu</v>
      </c>
      <c r="B30" s="256"/>
      <c r="C30" s="256"/>
      <c r="D30" s="256"/>
      <c r="E30" s="256"/>
      <c r="F30" s="256"/>
      <c r="G30" s="256"/>
      <c r="H30" s="256"/>
      <c r="I30" s="256"/>
      <c r="J30" s="256"/>
      <c r="K30" s="256"/>
      <c r="L30" s="256"/>
      <c r="M30" s="256"/>
      <c r="N30" s="256"/>
      <c r="O30" s="256"/>
      <c r="P30" s="256"/>
      <c r="Q30" s="256"/>
      <c r="R30" s="256"/>
      <c r="S30" s="256"/>
      <c r="T30" s="256"/>
      <c r="U30" s="256"/>
      <c r="V30" s="256"/>
      <c r="W30" s="256"/>
      <c r="X30" s="256"/>
      <c r="Y30" s="256"/>
      <c r="Z30" s="256"/>
    </row>
    <row r="31" spans="1:26" ht="16.5" customHeight="1">
      <c r="A31" s="266" t="s">
        <v>515</v>
      </c>
      <c r="B31" s="248"/>
      <c r="C31" s="248"/>
      <c r="D31" s="248"/>
      <c r="E31" s="248"/>
      <c r="F31" s="248"/>
      <c r="G31" s="248"/>
      <c r="H31" s="248"/>
      <c r="I31" s="248"/>
      <c r="J31" s="248"/>
      <c r="K31" s="248"/>
      <c r="L31" s="248"/>
      <c r="M31" s="248"/>
      <c r="N31" s="248"/>
      <c r="O31" s="248"/>
      <c r="P31" s="248"/>
      <c r="Q31" s="248"/>
      <c r="R31" s="248"/>
      <c r="S31" s="248"/>
      <c r="T31" s="248"/>
      <c r="U31" s="248"/>
      <c r="V31" s="248"/>
      <c r="W31" s="248"/>
      <c r="X31" s="248"/>
      <c r="Y31" s="248"/>
      <c r="Z31" s="248"/>
    </row>
    <row r="32" spans="1:26" ht="16.5" customHeight="1">
      <c r="A32" s="266" t="s">
        <v>518</v>
      </c>
      <c r="B32" s="248"/>
      <c r="C32" s="248"/>
      <c r="D32" s="248"/>
      <c r="E32" s="248"/>
      <c r="F32" s="248"/>
      <c r="G32" s="248"/>
      <c r="H32" s="248"/>
      <c r="I32" s="248"/>
      <c r="J32" s="248"/>
      <c r="K32" s="248"/>
      <c r="L32" s="248"/>
      <c r="M32" s="248"/>
      <c r="N32" s="248"/>
      <c r="O32" s="248"/>
      <c r="P32" s="248"/>
      <c r="Q32" s="248"/>
      <c r="R32" s="248"/>
      <c r="S32" s="248"/>
      <c r="T32" s="248"/>
      <c r="U32" s="248"/>
      <c r="V32" s="248"/>
      <c r="W32" s="248"/>
      <c r="X32" s="248"/>
      <c r="Y32" s="248"/>
      <c r="Z32" s="248"/>
    </row>
    <row r="33" spans="1:26" ht="16.5" customHeight="1">
      <c r="A33" s="266" t="s">
        <v>516</v>
      </c>
      <c r="B33" s="248"/>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row>
    <row r="34" spans="1:26" ht="21" customHeight="1">
      <c r="A34" s="247" t="s">
        <v>482</v>
      </c>
      <c r="B34" s="248"/>
      <c r="C34" s="248"/>
      <c r="D34" s="248"/>
      <c r="E34" s="248"/>
      <c r="F34" s="248"/>
      <c r="G34" s="248"/>
      <c r="H34" s="248"/>
      <c r="I34" s="248"/>
      <c r="J34" s="248"/>
      <c r="K34" s="248"/>
      <c r="L34" s="248"/>
      <c r="M34" s="248"/>
      <c r="N34" s="248"/>
      <c r="O34" s="248"/>
      <c r="P34" s="248"/>
      <c r="Q34" s="248"/>
      <c r="R34" s="248"/>
      <c r="S34" s="248"/>
      <c r="T34" s="248"/>
      <c r="U34" s="248"/>
      <c r="V34" s="248"/>
      <c r="W34" s="248"/>
      <c r="X34" s="248"/>
      <c r="Y34" s="248"/>
      <c r="Z34" s="248"/>
    </row>
    <row r="35" spans="1:26" ht="21" customHeight="1">
      <c r="A35" s="247" t="s">
        <v>483</v>
      </c>
      <c r="B35" s="248"/>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row>
    <row r="36" spans="1:26" ht="21" customHeight="1">
      <c r="A36" s="255" t="s">
        <v>484</v>
      </c>
      <c r="B36" s="256"/>
      <c r="C36" s="256"/>
      <c r="D36" s="256"/>
      <c r="E36" s="256"/>
      <c r="F36" s="256"/>
      <c r="G36" s="256"/>
      <c r="H36" s="256"/>
      <c r="I36" s="256"/>
      <c r="J36" s="256"/>
      <c r="K36" s="256"/>
      <c r="L36" s="256"/>
      <c r="M36" s="256"/>
      <c r="N36" s="256"/>
      <c r="O36" s="256"/>
      <c r="P36" s="256"/>
      <c r="Q36" s="256"/>
      <c r="R36" s="256"/>
      <c r="S36" s="256"/>
      <c r="T36" s="256"/>
      <c r="U36" s="256"/>
      <c r="V36" s="256"/>
      <c r="W36" s="256"/>
      <c r="X36" s="256"/>
      <c r="Y36" s="256"/>
      <c r="Z36" s="256"/>
    </row>
    <row r="37" spans="1:26" ht="21" customHeight="1">
      <c r="A37" s="259" t="s">
        <v>485</v>
      </c>
      <c r="B37" s="260"/>
      <c r="C37" s="260"/>
      <c r="D37" s="260"/>
      <c r="E37" s="260"/>
      <c r="F37" s="260"/>
      <c r="G37" s="260"/>
      <c r="H37" s="260"/>
      <c r="I37" s="260"/>
      <c r="J37" s="260"/>
      <c r="K37" s="260"/>
      <c r="L37" s="260"/>
      <c r="M37" s="260"/>
      <c r="N37" s="260"/>
      <c r="O37" s="260"/>
      <c r="P37" s="260"/>
      <c r="Q37" s="260"/>
      <c r="R37" s="260"/>
      <c r="S37" s="260"/>
      <c r="T37" s="260"/>
      <c r="U37" s="260"/>
      <c r="V37" s="260"/>
      <c r="W37" s="260"/>
      <c r="X37" s="260"/>
      <c r="Y37" s="260"/>
      <c r="Z37" s="260"/>
    </row>
    <row r="38" spans="1:26" ht="21" customHeight="1">
      <c r="A38" s="259" t="s">
        <v>486</v>
      </c>
      <c r="B38" s="260"/>
      <c r="C38" s="260"/>
      <c r="D38" s="260"/>
      <c r="E38" s="260"/>
      <c r="F38" s="260"/>
      <c r="G38" s="260"/>
      <c r="H38" s="260"/>
      <c r="I38" s="260"/>
      <c r="J38" s="260"/>
      <c r="K38" s="260"/>
      <c r="L38" s="260"/>
      <c r="M38" s="260"/>
      <c r="N38" s="260"/>
      <c r="O38" s="260"/>
      <c r="P38" s="260"/>
      <c r="Q38" s="260"/>
      <c r="R38" s="260"/>
      <c r="S38" s="260"/>
      <c r="T38" s="260"/>
      <c r="U38" s="260"/>
      <c r="V38" s="260"/>
      <c r="W38" s="260"/>
      <c r="X38" s="260"/>
      <c r="Y38" s="260"/>
      <c r="Z38" s="260"/>
    </row>
    <row r="39" spans="1:26" ht="18.75" customHeight="1">
      <c r="A39" s="267" t="s">
        <v>511</v>
      </c>
      <c r="B39" s="268"/>
      <c r="C39" s="268"/>
      <c r="D39" s="268"/>
      <c r="E39" s="268"/>
      <c r="F39" s="268"/>
      <c r="G39" s="268"/>
      <c r="H39" s="268"/>
      <c r="I39" s="268"/>
      <c r="J39" s="268"/>
      <c r="K39" s="268"/>
      <c r="L39" s="268"/>
      <c r="N39" s="263" t="s">
        <v>512</v>
      </c>
      <c r="O39" s="263"/>
      <c r="P39" s="263"/>
      <c r="Q39" s="263"/>
      <c r="R39" s="263"/>
      <c r="S39" s="263"/>
      <c r="T39" s="263"/>
      <c r="U39" s="263"/>
      <c r="V39" s="263"/>
      <c r="W39" s="263"/>
      <c r="X39" s="263"/>
      <c r="Y39" s="263"/>
      <c r="Z39" s="263"/>
    </row>
    <row r="40" spans="1:26" ht="18.75" customHeight="1">
      <c r="A40" s="179"/>
      <c r="B40" s="180"/>
      <c r="C40" s="180"/>
      <c r="D40" s="180"/>
      <c r="E40" s="180"/>
      <c r="F40" s="180"/>
      <c r="G40" s="180"/>
      <c r="H40" s="180"/>
      <c r="I40" s="180"/>
      <c r="J40" s="180"/>
      <c r="K40" s="180"/>
      <c r="L40" s="180"/>
      <c r="N40" s="177"/>
      <c r="O40" s="177"/>
      <c r="P40" s="177"/>
      <c r="Q40" s="177"/>
      <c r="R40" s="177"/>
      <c r="S40" s="177"/>
      <c r="T40" s="177"/>
      <c r="U40" s="177"/>
      <c r="V40" s="177"/>
      <c r="W40" s="177"/>
      <c r="X40" s="177"/>
      <c r="Y40" s="177"/>
      <c r="Z40" s="177"/>
    </row>
    <row r="41" spans="1:26" ht="21" customHeight="1">
      <c r="A41" s="4"/>
    </row>
    <row r="42" spans="1:26" ht="21" customHeight="1"/>
    <row r="43" spans="1:26" ht="17.100000000000001" customHeight="1"/>
    <row r="44" spans="1:26" ht="17.100000000000001" customHeight="1">
      <c r="A44" s="258" t="str">
        <f>Ttin!G10</f>
        <v>Đặng Minh Tuấn</v>
      </c>
      <c r="B44" s="258"/>
      <c r="C44" s="258"/>
      <c r="D44" s="258"/>
      <c r="E44" s="258"/>
      <c r="F44" s="258"/>
      <c r="G44" s="258"/>
      <c r="H44" s="258"/>
      <c r="I44" s="258"/>
      <c r="J44" s="258"/>
      <c r="K44" s="258"/>
      <c r="L44" s="258"/>
      <c r="N44" s="258" t="str">
        <f>Ttin!G14</f>
        <v>Hoàng Văn Thắng</v>
      </c>
      <c r="O44" s="258"/>
      <c r="P44" s="258"/>
      <c r="Q44" s="258"/>
      <c r="R44" s="258"/>
      <c r="S44" s="258"/>
      <c r="T44" s="258"/>
      <c r="U44" s="258"/>
      <c r="V44" s="258"/>
      <c r="W44" s="258"/>
      <c r="X44" s="258"/>
      <c r="Y44" s="258"/>
      <c r="Z44" s="258"/>
    </row>
  </sheetData>
  <mergeCells count="33">
    <mergeCell ref="A9:Z9"/>
    <mergeCell ref="M1:Z1"/>
    <mergeCell ref="M2:Z2"/>
    <mergeCell ref="A6:Z6"/>
    <mergeCell ref="A7:Z7"/>
    <mergeCell ref="A8:Z8"/>
    <mergeCell ref="A27:Z27"/>
    <mergeCell ref="A10:Z10"/>
    <mergeCell ref="A11:Z11"/>
    <mergeCell ref="A12:G12"/>
    <mergeCell ref="H12:Z12"/>
    <mergeCell ref="B13:Z13"/>
    <mergeCell ref="A14:Z14"/>
    <mergeCell ref="A15:Z15"/>
    <mergeCell ref="A19:Z19"/>
    <mergeCell ref="A22:Z22"/>
    <mergeCell ref="A25:XFD25"/>
    <mergeCell ref="A26:Z26"/>
    <mergeCell ref="A39:L39"/>
    <mergeCell ref="N39:Z39"/>
    <mergeCell ref="A44:L44"/>
    <mergeCell ref="N44:Z44"/>
    <mergeCell ref="A34:Z34"/>
    <mergeCell ref="A35:Z35"/>
    <mergeCell ref="A36:Z36"/>
    <mergeCell ref="A37:Z37"/>
    <mergeCell ref="A38:Z38"/>
    <mergeCell ref="A33:Z33"/>
    <mergeCell ref="A28:Z28"/>
    <mergeCell ref="A29:Z29"/>
    <mergeCell ref="A30:Z30"/>
    <mergeCell ref="A31:Z31"/>
    <mergeCell ref="A32:Z32"/>
  </mergeCells>
  <pageMargins left="0.88" right="0.2" top="0.39" bottom="0.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Dia chi tram</vt:lpstr>
      <vt:lpstr>Ttin</vt:lpstr>
      <vt:lpstr>Nghiem thu GT-Nh12</vt:lpstr>
      <vt:lpstr>1</vt:lpstr>
      <vt:lpstr>5</vt:lpstr>
      <vt:lpstr>9</vt:lpstr>
      <vt:lpstr>2</vt:lpstr>
      <vt:lpstr>3</vt:lpstr>
      <vt:lpstr>4</vt:lpstr>
      <vt:lpstr>'1'!Print_Area</vt:lpstr>
      <vt:lpstr>'2'!Print_Area</vt:lpstr>
      <vt:lpstr>'3'!Print_Area</vt:lpstr>
      <vt:lpstr>'4'!Print_Area</vt:lpstr>
      <vt:lpstr>'5'!Print_Area</vt:lpstr>
      <vt:lpstr>'9'!Print_Area</vt:lpstr>
      <vt:lpstr>'Dia chi tram'!Print_Area</vt:lpstr>
      <vt:lpstr>'Nghiem thu GT-Nh12'!Print_Titles</vt:lpstr>
      <vt:lpstr>STT</vt:lpstr>
    </vt:vector>
  </TitlesOfParts>
  <Company>Wesmosis@Yahoo.Dk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HA Tuyen</dc:creator>
  <cp:lastModifiedBy>thanh</cp:lastModifiedBy>
  <cp:lastPrinted>2016-09-13T03:21:40Z</cp:lastPrinted>
  <dcterms:created xsi:type="dcterms:W3CDTF">2009-07-09T01:36:06Z</dcterms:created>
  <dcterms:modified xsi:type="dcterms:W3CDTF">2016-09-13T03:21:52Z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BMPSD">
    <vt:lpwstr>K</vt:lpwstr>
  </property>
</Properties>
</file>