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859" firstSheet="2" activeTab="2"/>
  </bookViews>
  <sheets>
    <sheet name="Bang ke phu tai" sheetId="1" state="hidden" r:id="rId1"/>
    <sheet name="Bang ke phu tai 2" sheetId="5" state="hidden" r:id="rId2"/>
    <sheet name="Thong ke khoi luong" sheetId="14" r:id="rId3"/>
  </sheets>
  <definedNames>
    <definedName name="_Fill" localSheetId="2" hidden="1">#REF!</definedName>
    <definedName name="_Fill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localSheetId="2" hidden="1">#REF!</definedName>
    <definedName name="_Sort" hidden="1">#REF!</definedName>
    <definedName name="HTML_CodePage" hidden="1">950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_xlnm.Print_Area" localSheetId="2">'Thong ke khoi luong'!$A$2:$K$71</definedName>
    <definedName name="_xlnm.Print_Titles" localSheetId="2">'Thong ke khoi luong'!$2:$3</definedName>
    <definedName name="solver_adj" localSheetId="2" hidden="1">'Thong ke khoi luong'!#REF!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hs1" localSheetId="2" hidden="1">'Thong ke khoi luong'!#REF!</definedName>
    <definedName name="solver_lin" localSheetId="2" hidden="1">2</definedName>
    <definedName name="solver_neg" localSheetId="2" hidden="1">2</definedName>
    <definedName name="solver_num" localSheetId="2" hidden="1">1</definedName>
    <definedName name="solver_nwt" localSheetId="2" hidden="1">1</definedName>
    <definedName name="solver_pre" localSheetId="2" hidden="1">0.000001</definedName>
    <definedName name="solver_rel1" localSheetId="2" hidden="1">2</definedName>
    <definedName name="solver_rhs1" localSheetId="2" hidden="1">'Thong ke khoi luong'!#REF!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  <definedName name="THKS" hidden="1">{"'Sheet1'!$L$16"}</definedName>
    <definedName name="wrn.chi._.tiÆt." localSheetId="2" hidden="1">{#N/A,#N/A,FALSE,"Chi tiÆt"}</definedName>
    <definedName name="wrn.chi._.tiÆt." hidden="1">{#N/A,#N/A,FALSE,"Chi tiÆt"}</definedName>
  </definedNames>
  <calcPr calcId="124519" iterate="1"/>
</workbook>
</file>

<file path=xl/calcChain.xml><?xml version="1.0" encoding="utf-8"?>
<calcChain xmlns="http://schemas.openxmlformats.org/spreadsheetml/2006/main">
  <c r="L72" i="14"/>
  <c r="V72"/>
  <c r="N72"/>
  <c r="O72"/>
  <c r="P72"/>
  <c r="Q72"/>
  <c r="R72"/>
  <c r="S72"/>
  <c r="T72"/>
  <c r="U72"/>
  <c r="M72"/>
  <c r="G9"/>
  <c r="G8"/>
  <c r="G7"/>
  <c r="G6"/>
  <c r="I6" s="1"/>
  <c r="E70"/>
  <c r="C68"/>
  <c r="G67"/>
  <c r="G70" s="1"/>
  <c r="F67"/>
  <c r="F70" s="1"/>
  <c r="G66"/>
  <c r="G69" s="1"/>
  <c r="F66"/>
  <c r="F69" s="1"/>
  <c r="E66"/>
  <c r="E69" s="1"/>
  <c r="G65"/>
  <c r="G68" s="1"/>
  <c r="F65"/>
  <c r="F68" s="1"/>
  <c r="E65"/>
  <c r="E68" s="1"/>
  <c r="C65"/>
  <c r="D64"/>
  <c r="I64" s="1"/>
  <c r="C61"/>
  <c r="C60"/>
  <c r="G59"/>
  <c r="G62" s="1"/>
  <c r="F59"/>
  <c r="F62" s="1"/>
  <c r="E59"/>
  <c r="G58"/>
  <c r="G61" s="1"/>
  <c r="F58"/>
  <c r="F61" s="1"/>
  <c r="E58"/>
  <c r="H58" s="1"/>
  <c r="C58"/>
  <c r="G57"/>
  <c r="G60" s="1"/>
  <c r="G63" s="1"/>
  <c r="F57"/>
  <c r="F60" s="1"/>
  <c r="F63" s="1"/>
  <c r="E57"/>
  <c r="E60" s="1"/>
  <c r="E63" s="1"/>
  <c r="C57"/>
  <c r="D56"/>
  <c r="I56" s="1"/>
  <c r="C54"/>
  <c r="C53"/>
  <c r="C52"/>
  <c r="C51"/>
  <c r="G50"/>
  <c r="G53" s="1"/>
  <c r="F50"/>
  <c r="F53" s="1"/>
  <c r="E50"/>
  <c r="G49"/>
  <c r="G52" s="1"/>
  <c r="G55" s="1"/>
  <c r="F49"/>
  <c r="F52" s="1"/>
  <c r="F55" s="1"/>
  <c r="E49"/>
  <c r="G48"/>
  <c r="G51" s="1"/>
  <c r="G54" s="1"/>
  <c r="F48"/>
  <c r="F51" s="1"/>
  <c r="F54" s="1"/>
  <c r="E48"/>
  <c r="D47"/>
  <c r="I47" s="1"/>
  <c r="G45"/>
  <c r="F45"/>
  <c r="E45"/>
  <c r="G44"/>
  <c r="F44"/>
  <c r="E44"/>
  <c r="C44"/>
  <c r="G43"/>
  <c r="F43"/>
  <c r="E43"/>
  <c r="C43"/>
  <c r="G42"/>
  <c r="F42"/>
  <c r="E42"/>
  <c r="C42"/>
  <c r="G41"/>
  <c r="F41"/>
  <c r="E41"/>
  <c r="G40"/>
  <c r="F40"/>
  <c r="E40"/>
  <c r="D39"/>
  <c r="I39" s="1"/>
  <c r="G38"/>
  <c r="F38"/>
  <c r="E38"/>
  <c r="G37"/>
  <c r="F37"/>
  <c r="E37"/>
  <c r="C37"/>
  <c r="G36"/>
  <c r="F36"/>
  <c r="E36"/>
  <c r="C36"/>
  <c r="G35"/>
  <c r="F35"/>
  <c r="E35"/>
  <c r="C35"/>
  <c r="G34"/>
  <c r="F34"/>
  <c r="E34"/>
  <c r="G33"/>
  <c r="F33"/>
  <c r="E33"/>
  <c r="D32"/>
  <c r="I32" s="1"/>
  <c r="G31"/>
  <c r="F31"/>
  <c r="E31"/>
  <c r="G30"/>
  <c r="F30"/>
  <c r="E30"/>
  <c r="C30"/>
  <c r="G29"/>
  <c r="F29"/>
  <c r="E29"/>
  <c r="C29"/>
  <c r="G28"/>
  <c r="F28"/>
  <c r="E28"/>
  <c r="C28"/>
  <c r="G27"/>
  <c r="F27"/>
  <c r="E27"/>
  <c r="C27"/>
  <c r="G26"/>
  <c r="F26"/>
  <c r="E26"/>
  <c r="D25"/>
  <c r="I25" s="1"/>
  <c r="G24"/>
  <c r="F24"/>
  <c r="E24"/>
  <c r="G23"/>
  <c r="F23"/>
  <c r="E23"/>
  <c r="G22"/>
  <c r="F22"/>
  <c r="E22"/>
  <c r="D21"/>
  <c r="I21" s="1"/>
  <c r="I19"/>
  <c r="G17"/>
  <c r="F17"/>
  <c r="E17"/>
  <c r="G16"/>
  <c r="F16"/>
  <c r="E16"/>
  <c r="G15"/>
  <c r="F15"/>
  <c r="E15"/>
  <c r="G14"/>
  <c r="F14"/>
  <c r="E14"/>
  <c r="G13"/>
  <c r="F13"/>
  <c r="E13"/>
  <c r="H13" s="1"/>
  <c r="G12"/>
  <c r="F12"/>
  <c r="E12"/>
  <c r="G11"/>
  <c r="F11"/>
  <c r="E11"/>
  <c r="D10"/>
  <c r="F7"/>
  <c r="F8" s="1"/>
  <c r="F9" s="1"/>
  <c r="E7"/>
  <c r="H6"/>
  <c r="H27" l="1"/>
  <c r="I27" s="1"/>
  <c r="H31"/>
  <c r="H12"/>
  <c r="H14"/>
  <c r="I14" s="1"/>
  <c r="H26"/>
  <c r="I26" s="1"/>
  <c r="H30"/>
  <c r="H59"/>
  <c r="H16"/>
  <c r="H17"/>
  <c r="H28"/>
  <c r="H29"/>
  <c r="H49"/>
  <c r="I49" s="1"/>
  <c r="H70"/>
  <c r="H7"/>
  <c r="H11"/>
  <c r="I11" s="1"/>
  <c r="H15"/>
  <c r="I15" s="1"/>
  <c r="H22"/>
  <c r="I22" s="1"/>
  <c r="H23"/>
  <c r="I23" s="1"/>
  <c r="H24"/>
  <c r="H33"/>
  <c r="I33" s="1"/>
  <c r="H34"/>
  <c r="H36"/>
  <c r="H38"/>
  <c r="H40"/>
  <c r="I40" s="1"/>
  <c r="H42"/>
  <c r="I42" s="1"/>
  <c r="H44"/>
  <c r="H45"/>
  <c r="E61"/>
  <c r="H68"/>
  <c r="H67"/>
  <c r="I67" s="1"/>
  <c r="H41"/>
  <c r="H43"/>
  <c r="I43" s="1"/>
  <c r="H35"/>
  <c r="I35" s="1"/>
  <c r="I36" s="1"/>
  <c r="H37"/>
  <c r="I28"/>
  <c r="I10"/>
  <c r="D5"/>
  <c r="I5" s="1"/>
  <c r="E51"/>
  <c r="H48"/>
  <c r="I48" s="1"/>
  <c r="E53"/>
  <c r="H53" s="1"/>
  <c r="H50"/>
  <c r="E8"/>
  <c r="I12"/>
  <c r="I16"/>
  <c r="I24"/>
  <c r="I34"/>
  <c r="H57"/>
  <c r="I57" s="1"/>
  <c r="H61"/>
  <c r="I7"/>
  <c r="E52"/>
  <c r="H63"/>
  <c r="H60"/>
  <c r="I60" s="1"/>
  <c r="E62"/>
  <c r="H62" s="1"/>
  <c r="H69"/>
  <c r="H65"/>
  <c r="I65" s="1"/>
  <c r="H66"/>
  <c r="I41" l="1"/>
  <c r="I68"/>
  <c r="I66"/>
  <c r="I29"/>
  <c r="H52"/>
  <c r="E55"/>
  <c r="H55" s="1"/>
  <c r="I58"/>
  <c r="H8"/>
  <c r="E9"/>
  <c r="H9" s="1"/>
  <c r="I8"/>
  <c r="E54"/>
  <c r="H54" s="1"/>
  <c r="H51"/>
  <c r="I51" s="1"/>
  <c r="I13"/>
  <c r="I44"/>
  <c r="I37"/>
  <c r="I30"/>
  <c r="I61"/>
  <c r="I50"/>
  <c r="I69" l="1"/>
  <c r="I31"/>
  <c r="I45"/>
  <c r="I9"/>
  <c r="I62"/>
  <c r="I38"/>
  <c r="I59"/>
  <c r="I52"/>
  <c r="I17"/>
  <c r="I7" i="1"/>
  <c r="I8"/>
  <c r="I6"/>
  <c r="I70" i="14" l="1"/>
  <c r="I53"/>
  <c r="I63"/>
  <c r="I54" l="1"/>
  <c r="I17" i="5"/>
  <c r="J38"/>
  <c r="I38"/>
  <c r="G38"/>
  <c r="J37"/>
  <c r="I37"/>
  <c r="G37"/>
  <c r="J36"/>
  <c r="I36"/>
  <c r="G36"/>
  <c r="J35"/>
  <c r="I35"/>
  <c r="G35"/>
  <c r="J34"/>
  <c r="I34"/>
  <c r="G34"/>
  <c r="J33"/>
  <c r="I33"/>
  <c r="G33"/>
  <c r="J32"/>
  <c r="I32"/>
  <c r="G32"/>
  <c r="J31"/>
  <c r="I31"/>
  <c r="G31"/>
  <c r="J30"/>
  <c r="I30"/>
  <c r="G30"/>
  <c r="J29"/>
  <c r="I29"/>
  <c r="G29"/>
  <c r="G28" s="1"/>
  <c r="J27"/>
  <c r="I27"/>
  <c r="G27"/>
  <c r="J26"/>
  <c r="I26"/>
  <c r="G26"/>
  <c r="J25"/>
  <c r="I25"/>
  <c r="G25"/>
  <c r="J24"/>
  <c r="I24"/>
  <c r="G24"/>
  <c r="J23"/>
  <c r="I23"/>
  <c r="G23"/>
  <c r="J22"/>
  <c r="I22"/>
  <c r="G22"/>
  <c r="J21"/>
  <c r="I21"/>
  <c r="G21"/>
  <c r="J20"/>
  <c r="I20"/>
  <c r="G20"/>
  <c r="J19"/>
  <c r="I19"/>
  <c r="G19"/>
  <c r="J18"/>
  <c r="I18"/>
  <c r="G18"/>
  <c r="J17"/>
  <c r="G17"/>
  <c r="J15"/>
  <c r="I15"/>
  <c r="G15"/>
  <c r="J14"/>
  <c r="I14"/>
  <c r="G14"/>
  <c r="J13"/>
  <c r="I13"/>
  <c r="G13"/>
  <c r="J12"/>
  <c r="I12"/>
  <c r="G12"/>
  <c r="J11"/>
  <c r="I11"/>
  <c r="G11"/>
  <c r="J10"/>
  <c r="I10"/>
  <c r="G10"/>
  <c r="J9"/>
  <c r="I9"/>
  <c r="G9"/>
  <c r="J8"/>
  <c r="I8"/>
  <c r="G8"/>
  <c r="J7"/>
  <c r="I7"/>
  <c r="G7"/>
  <c r="J6"/>
  <c r="I6"/>
  <c r="G6"/>
  <c r="J5"/>
  <c r="I5"/>
  <c r="G5"/>
  <c r="J4"/>
  <c r="I4"/>
  <c r="G4"/>
  <c r="G3" s="1"/>
  <c r="I49" i="1"/>
  <c r="I55" i="14" l="1"/>
  <c r="G16" i="5"/>
  <c r="L6"/>
  <c r="L15"/>
  <c r="L4"/>
  <c r="L10"/>
  <c r="L8"/>
  <c r="L12"/>
  <c r="L7"/>
  <c r="L11"/>
  <c r="L14"/>
  <c r="L5"/>
  <c r="L9"/>
  <c r="L13"/>
  <c r="I52" i="1"/>
  <c r="J52"/>
  <c r="I53"/>
  <c r="J53"/>
  <c r="I54"/>
  <c r="J54"/>
  <c r="J51"/>
  <c r="I51"/>
  <c r="J50"/>
  <c r="I50"/>
  <c r="J49"/>
  <c r="J48"/>
  <c r="I48"/>
  <c r="J47"/>
  <c r="I47"/>
  <c r="J46"/>
  <c r="I46"/>
  <c r="J45"/>
  <c r="I45"/>
  <c r="J44"/>
  <c r="I44"/>
  <c r="J43"/>
  <c r="I43"/>
  <c r="J42"/>
  <c r="I42"/>
  <c r="J41"/>
  <c r="I41"/>
  <c r="J40"/>
  <c r="I40"/>
  <c r="J39"/>
  <c r="I39"/>
  <c r="J38"/>
  <c r="I38"/>
  <c r="J36"/>
  <c r="I36"/>
  <c r="J35"/>
  <c r="I35"/>
  <c r="J34"/>
  <c r="I34"/>
  <c r="J33"/>
  <c r="I33"/>
  <c r="J32"/>
  <c r="I32"/>
  <c r="J31"/>
  <c r="I31"/>
  <c r="J30"/>
  <c r="I30"/>
  <c r="J29"/>
  <c r="I29"/>
  <c r="J28"/>
  <c r="I28"/>
  <c r="J27"/>
  <c r="I27"/>
  <c r="J26"/>
  <c r="I26"/>
  <c r="J25"/>
  <c r="I25"/>
  <c r="J24"/>
  <c r="I24"/>
  <c r="J23"/>
  <c r="L23" s="1"/>
  <c r="I23"/>
  <c r="J5"/>
  <c r="L5" s="1"/>
  <c r="J6"/>
  <c r="L6" s="1"/>
  <c r="J7"/>
  <c r="L7" s="1"/>
  <c r="J8"/>
  <c r="L8" s="1"/>
  <c r="J9"/>
  <c r="L9" s="1"/>
  <c r="J10"/>
  <c r="L10" s="1"/>
  <c r="J11"/>
  <c r="L11" s="1"/>
  <c r="J12"/>
  <c r="L12" s="1"/>
  <c r="J13"/>
  <c r="L13" s="1"/>
  <c r="J14"/>
  <c r="L14" s="1"/>
  <c r="J15"/>
  <c r="L15" s="1"/>
  <c r="J16"/>
  <c r="L16" s="1"/>
  <c r="J17"/>
  <c r="L17" s="1"/>
  <c r="J18"/>
  <c r="L18" s="1"/>
  <c r="J19"/>
  <c r="L19" s="1"/>
  <c r="J20"/>
  <c r="L20" s="1"/>
  <c r="J21"/>
  <c r="L21" s="1"/>
  <c r="J4"/>
  <c r="L4" s="1"/>
  <c r="I5"/>
  <c r="I9"/>
  <c r="I10"/>
  <c r="I11"/>
  <c r="I12"/>
  <c r="I13"/>
  <c r="I14"/>
  <c r="I15"/>
  <c r="I16"/>
  <c r="I17"/>
  <c r="I18"/>
  <c r="I19"/>
  <c r="I20"/>
  <c r="I21"/>
  <c r="I4"/>
  <c r="G52"/>
  <c r="G53"/>
  <c r="G54"/>
  <c r="G51"/>
  <c r="G50"/>
  <c r="G49"/>
  <c r="G48"/>
  <c r="G47"/>
  <c r="G46"/>
  <c r="G45"/>
  <c r="G44"/>
  <c r="G43"/>
  <c r="G42"/>
  <c r="G41"/>
  <c r="G40"/>
  <c r="G39"/>
  <c r="G38"/>
  <c r="G22"/>
  <c r="G36"/>
  <c r="G35"/>
  <c r="G34"/>
  <c r="G33"/>
  <c r="G32"/>
  <c r="G31"/>
  <c r="G30"/>
  <c r="G29"/>
  <c r="G28"/>
  <c r="G27"/>
  <c r="G26"/>
  <c r="G25"/>
  <c r="G24"/>
  <c r="G23"/>
  <c r="G5"/>
  <c r="G6"/>
  <c r="G7"/>
  <c r="G8"/>
  <c r="G9"/>
  <c r="G10"/>
  <c r="G11"/>
  <c r="G12"/>
  <c r="G13"/>
  <c r="G14"/>
  <c r="G15"/>
  <c r="G16"/>
  <c r="G17"/>
  <c r="G18"/>
  <c r="G19"/>
  <c r="G20"/>
  <c r="G21"/>
  <c r="G4"/>
  <c r="G3" l="1"/>
</calcChain>
</file>

<file path=xl/sharedStrings.xml><?xml version="1.0" encoding="utf-8"?>
<sst xmlns="http://schemas.openxmlformats.org/spreadsheetml/2006/main" count="435" uniqueCount="163">
  <si>
    <t>STT</t>
  </si>
  <si>
    <t>Số lượng</t>
  </si>
  <si>
    <t>Công suất</t>
  </si>
  <si>
    <t>Kđt</t>
  </si>
  <si>
    <t>Tổng công suất</t>
  </si>
  <si>
    <t>I</t>
  </si>
  <si>
    <t>Bảng điện tầng 1</t>
  </si>
  <si>
    <t>BĐ1.1</t>
  </si>
  <si>
    <t>BĐ1.2</t>
  </si>
  <si>
    <t>BĐ1.3</t>
  </si>
  <si>
    <t>BĐ1.4</t>
  </si>
  <si>
    <t>BĐ1.5</t>
  </si>
  <si>
    <t>BĐ1.6</t>
  </si>
  <si>
    <t>BĐ1.7</t>
  </si>
  <si>
    <t>BĐ1.8</t>
  </si>
  <si>
    <t>BĐ1.9</t>
  </si>
  <si>
    <t>BĐ1.11</t>
  </si>
  <si>
    <t>BĐ1.12</t>
  </si>
  <si>
    <t>BĐ1.13</t>
  </si>
  <si>
    <t>BĐ1.14</t>
  </si>
  <si>
    <t>BĐ1.15</t>
  </si>
  <si>
    <t>BĐ1.16</t>
  </si>
  <si>
    <t>BĐ1.17</t>
  </si>
  <si>
    <t>BĐ1.18</t>
  </si>
  <si>
    <t>BĐ1.19</t>
  </si>
  <si>
    <t>Tên bảng điện/tủ điện</t>
  </si>
  <si>
    <t>II</t>
  </si>
  <si>
    <t>Bảng điện tầng 2</t>
  </si>
  <si>
    <t>BĐ2.1</t>
  </si>
  <si>
    <t>BĐ2.2</t>
  </si>
  <si>
    <t>BĐ2.3</t>
  </si>
  <si>
    <t>BĐ2.4</t>
  </si>
  <si>
    <t>BĐ2.5</t>
  </si>
  <si>
    <t>BĐ2.6</t>
  </si>
  <si>
    <t>BĐ2.8</t>
  </si>
  <si>
    <t>BĐ2.9</t>
  </si>
  <si>
    <t>BĐ2.10</t>
  </si>
  <si>
    <t>BĐ2.11</t>
  </si>
  <si>
    <t>BĐ2.12</t>
  </si>
  <si>
    <t>BĐ2.13</t>
  </si>
  <si>
    <t>BĐ2.14</t>
  </si>
  <si>
    <t>BĐ2.15</t>
  </si>
  <si>
    <t>III</t>
  </si>
  <si>
    <t>Bảng điện tầng 3</t>
  </si>
  <si>
    <t>BĐ3.1</t>
  </si>
  <si>
    <t>BĐ3.2</t>
  </si>
  <si>
    <t>BĐ3.3</t>
  </si>
  <si>
    <t>BĐ3.4</t>
  </si>
  <si>
    <t>BĐ3.5</t>
  </si>
  <si>
    <t>BĐ3.6</t>
  </si>
  <si>
    <t>BĐ3.7</t>
  </si>
  <si>
    <t>BĐ3.8</t>
  </si>
  <si>
    <t>BĐ3.9</t>
  </si>
  <si>
    <t>BĐ3.10</t>
  </si>
  <si>
    <t>BĐ3.11</t>
  </si>
  <si>
    <t>BĐ3.12</t>
  </si>
  <si>
    <t>BĐ3.13</t>
  </si>
  <si>
    <t>BĐ3.14</t>
  </si>
  <si>
    <t>BĐ3.15</t>
  </si>
  <si>
    <t>BĐ3.16</t>
  </si>
  <si>
    <t>BĐ3.17</t>
  </si>
  <si>
    <t>Tiết diện dây dẫn</t>
  </si>
  <si>
    <t>3x50+1x35</t>
  </si>
  <si>
    <t>2x4</t>
  </si>
  <si>
    <t>Itt</t>
  </si>
  <si>
    <t>Icp</t>
  </si>
  <si>
    <t>ATM bao ve</t>
  </si>
  <si>
    <t>4x10</t>
  </si>
  <si>
    <t>3x50+1x25</t>
  </si>
  <si>
    <t>3x70+1x35</t>
  </si>
  <si>
    <t>3x95+1x50</t>
  </si>
  <si>
    <t>3x150+1x95</t>
  </si>
  <si>
    <t>3x185+1x120</t>
  </si>
  <si>
    <t>3x240+1x150</t>
  </si>
  <si>
    <t>TT</t>
  </si>
  <si>
    <t>Chủng loại tuyến cáp ngầm</t>
  </si>
  <si>
    <t>Tiết diện</t>
  </si>
  <si>
    <r>
      <t>P</t>
    </r>
    <r>
      <rPr>
        <b/>
        <vertAlign val="subscript"/>
        <sz val="12"/>
        <rFont val="Times New Roman"/>
        <family val="1"/>
      </rPr>
      <t>tt</t>
    </r>
    <r>
      <rPr>
        <b/>
        <sz val="12"/>
        <rFont val="Times New Roman"/>
        <family val="1"/>
      </rPr>
      <t xml:space="preserve"> (kW)</t>
    </r>
  </si>
  <si>
    <t>SL</t>
  </si>
  <si>
    <t>P</t>
  </si>
  <si>
    <t>Tổng</t>
  </si>
  <si>
    <t>Kpt</t>
  </si>
  <si>
    <t>1. LỘ 1 - TBA 1</t>
  </si>
  <si>
    <t>TLK9.4</t>
  </si>
  <si>
    <t>-</t>
  </si>
  <si>
    <t>TLK9.3</t>
  </si>
  <si>
    <t>TLK9.1</t>
  </si>
  <si>
    <t>TLK9.2</t>
  </si>
  <si>
    <t>TBA1</t>
  </si>
  <si>
    <t>2. LỘ 2 - TBA 1</t>
  </si>
  <si>
    <t>12.1</t>
  </si>
  <si>
    <t>12.2</t>
  </si>
  <si>
    <t>13.2</t>
  </si>
  <si>
    <t>13.1</t>
  </si>
  <si>
    <t>11.1</t>
  </si>
  <si>
    <t>10.2</t>
  </si>
  <si>
    <t>10.1</t>
  </si>
  <si>
    <t>3. LỘ 3 - TBA 1</t>
  </si>
  <si>
    <t>TMDV</t>
  </si>
  <si>
    <t>4. LỘ 1 - TBA 2</t>
  </si>
  <si>
    <t>5.6</t>
  </si>
  <si>
    <t>5.1</t>
  </si>
  <si>
    <t>5.5</t>
  </si>
  <si>
    <t>5.4</t>
  </si>
  <si>
    <t>5.3</t>
  </si>
  <si>
    <t>5.2</t>
  </si>
  <si>
    <t>TBA2</t>
  </si>
  <si>
    <t>5. LỘ 2 - TBA 2</t>
  </si>
  <si>
    <t>6.2</t>
  </si>
  <si>
    <t>6.1</t>
  </si>
  <si>
    <t>6.3</t>
  </si>
  <si>
    <t>6. LỘ 3 - TBA 2</t>
  </si>
  <si>
    <t>3.6</t>
  </si>
  <si>
    <t>3.5</t>
  </si>
  <si>
    <t>3.1</t>
  </si>
  <si>
    <t>3.4</t>
  </si>
  <si>
    <t>3.3</t>
  </si>
  <si>
    <t>3.2</t>
  </si>
  <si>
    <t>7. LỘ 4 - TBA 3</t>
  </si>
  <si>
    <t>2.6</t>
  </si>
  <si>
    <t>2.5</t>
  </si>
  <si>
    <t>2.4</t>
  </si>
  <si>
    <t>2.1</t>
  </si>
  <si>
    <t>2.3</t>
  </si>
  <si>
    <t>2.2</t>
  </si>
  <si>
    <t>TRẠM BIẾN ÁP SỐ 2</t>
  </si>
  <si>
    <t>TRẠM BIẾN ÁP SỐ 1</t>
  </si>
  <si>
    <t>TRẠM BIẾN ÁP SỐ 3</t>
  </si>
  <si>
    <t>8. LỘ 1 - TBA 3</t>
  </si>
  <si>
    <t>1.3</t>
  </si>
  <si>
    <t>1.2</t>
  </si>
  <si>
    <t>1.1</t>
  </si>
  <si>
    <t>4.1</t>
  </si>
  <si>
    <t>4.5</t>
  </si>
  <si>
    <t>4.4</t>
  </si>
  <si>
    <t>4.3</t>
  </si>
  <si>
    <t>4.2</t>
  </si>
  <si>
    <t>TBA3</t>
  </si>
  <si>
    <t>9. LỘ 2 - TBA 3</t>
  </si>
  <si>
    <t>1.6</t>
  </si>
  <si>
    <t>1.5</t>
  </si>
  <si>
    <t>1.4</t>
  </si>
  <si>
    <t>7.1</t>
  </si>
  <si>
    <t>10. LỘ 3 - TBA 3</t>
  </si>
  <si>
    <t>8.1</t>
  </si>
  <si>
    <t>TMN</t>
  </si>
  <si>
    <t>M25</t>
  </si>
  <si>
    <t>M35</t>
  </si>
  <si>
    <t>M50</t>
  </si>
  <si>
    <t>M70</t>
  </si>
  <si>
    <t>M95</t>
  </si>
  <si>
    <t>M120</t>
  </si>
  <si>
    <t>M150</t>
  </si>
  <si>
    <t>M180</t>
  </si>
  <si>
    <t>M240</t>
  </si>
  <si>
    <t>M300</t>
  </si>
  <si>
    <t>3x35+1x25</t>
  </si>
  <si>
    <t>M16</t>
  </si>
  <si>
    <t>Đầu cốt đồng</t>
  </si>
  <si>
    <t>4x16</t>
  </si>
  <si>
    <t>NHỜ GIÚP ĐỠ</t>
  </si>
  <si>
    <t>1. Nhập loại cáp vào CỘT này</t>
  </si>
  <si>
    <t>2. ô bên này tự động lấy số lượng đầu cốt vào cột tương ứng (nhập bằng tay vừa lâu lại dễ nhầm). Ví dụ cáp 4x16 thống kê nhập số 4 vào cột M16; cáp 3x35+1x25 thống kê nhập số 1 vào cột M25, nhập số 3 vào cột M35</t>
  </si>
</sst>
</file>

<file path=xl/styles.xml><?xml version="1.0" encoding="utf-8"?>
<styleSheet xmlns="http://schemas.openxmlformats.org/spreadsheetml/2006/main">
  <numFmts count="34">
    <numFmt numFmtId="164" formatCode="_-&quot;$&quot;* ###&quot;,&quot;0&quot;.&quot;00_-;\-&quot;$&quot;* ###&quot;,&quot;0&quot;.&quot;00_-;_-&quot;$&quot;* &quot;-&quot;??_-;_-@_-"/>
    <numFmt numFmtId="165" formatCode="#&quot;,&quot;##0\ &quot;DM&quot;;\-#&quot;,&quot;##0\ &quot;DM&quot;"/>
    <numFmt numFmtId="166" formatCode="_-* #&quot;,&quot;##0_-;\-* #&quot;,&quot;##0_-;_-* &quot;-&quot;_-;_-@_-"/>
    <numFmt numFmtId="167" formatCode="0.000000"/>
    <numFmt numFmtId="168" formatCode="_(* #,##0.0000_);_(* \(#,##0.0000\);_(* &quot;-&quot;??_);_(@_)"/>
    <numFmt numFmtId="169" formatCode=";;"/>
    <numFmt numFmtId="170" formatCode="0.000_)"/>
    <numFmt numFmtId="171" formatCode="#&quot;,&quot;##0;\(#&quot;,&quot;##0\)"/>
    <numFmt numFmtId="172" formatCode="_ * #,##0_ ;_ * &quot;\&quot;&quot;\&quot;&quot;\&quot;&quot;\&quot;&quot;\&quot;&quot;\&quot;&quot;\&quot;\-#,##0_ ;_ * &quot;-&quot;_ ;_ @_ "/>
    <numFmt numFmtId="173" formatCode="\t0&quot;.&quot;00%"/>
    <numFmt numFmtId="174" formatCode="&quot;$&quot;\ \ \ \ #,##0_);\(&quot;$&quot;\ \ \ #,##0\)"/>
    <numFmt numFmtId="175" formatCode="&quot;$&quot;\ \ \ \ \ #,##0_);\(&quot;$&quot;\ \ \ \ \ #,##0\)"/>
    <numFmt numFmtId="176" formatCode="\t#\ ??/??"/>
    <numFmt numFmtId="177" formatCode="_-[$€-2]* #,##0.00_-;\-[$€-2]* #,##0.00_-;_-[$€-2]* &quot;-&quot;??_-"/>
    <numFmt numFmtId="178" formatCode="m/d"/>
    <numFmt numFmtId="179" formatCode="&quot;ß&quot;#&quot;,&quot;##0;\-&quot;&quot;\ß&quot;&quot;#&quot;,&quot;##0"/>
    <numFmt numFmtId="180" formatCode="_-* #,##0.000_®_-;\-* #,##0.000_®_-;_-* &quot;-&quot;??_®_-;_-@_-"/>
    <numFmt numFmtId="181" formatCode="_-* #,##0.00\ _€_-;\-* #,##0.00\ _€_-;_-* &quot;-&quot;??\ _€_-;_-@_-"/>
    <numFmt numFmtId="182" formatCode="_-* #,##0\ _€_-;\-* #,##0\ _€_-;_-* &quot;-&quot;\ _€_-;_-@_-"/>
    <numFmt numFmtId="183" formatCode="#,##0.00\ &quot;F&quot;;[Red]\-#,##0.00\ &quot;F&quot;"/>
    <numFmt numFmtId="184" formatCode="###&quot;,&quot;0&quot;.&quot;00\ &quot;F&quot;;[Red]\-###&quot;,&quot;0&quot;.&quot;00\ &quot;F&quot;"/>
    <numFmt numFmtId="185" formatCode="_-* #,##0\ &quot;F&quot;_-;\-* #,##0\ &quot;F&quot;_-;_-* &quot;-&quot;\ &quot;F&quot;_-;_-@_-"/>
    <numFmt numFmtId="186" formatCode="#,##0\ &quot;F&quot;;[Red]\-#,##0\ &quot;F&quot;"/>
    <numFmt numFmtId="187" formatCode="#,##0.00\ &quot;F&quot;;\-#,##0.00\ &quot;F&quot;"/>
    <numFmt numFmtId="188" formatCode="&quot;\&quot;#,##0.00;[Red]\-&quot;\&quot;#,##0.00"/>
    <numFmt numFmtId="189" formatCode="&quot;\&quot;#,##0.00;[Red]&quot;\&quot;\-#,##0.00"/>
    <numFmt numFmtId="190" formatCode="&quot;\&quot;#,##0;[Red]&quot;\&quot;\-#,##0"/>
    <numFmt numFmtId="191" formatCode="_-* #,##0_-;\-* #,##0_-;_-* &quot;-&quot;_-;_-@_-"/>
    <numFmt numFmtId="192" formatCode="_-* #,##0.00_-;\-* #,##0.00_-;_-* &quot;-&quot;??_-;_-@_-"/>
    <numFmt numFmtId="193" formatCode="_-&quot;$&quot;* #,##0_-;\-&quot;$&quot;* #,##0_-;_-&quot;$&quot;* &quot;-&quot;_-;_-@_-"/>
    <numFmt numFmtId="194" formatCode="&quot;$&quot;#,##0;[Red]\-&quot;$&quot;#,##0"/>
    <numFmt numFmtId="195" formatCode="_-&quot;$&quot;* #,##0.00_-;\-&quot;$&quot;* #,##0.00_-;_-&quot;$&quot;* &quot;-&quot;??_-;_-@_-"/>
    <numFmt numFmtId="198" formatCode="&quot;TLK&quot;General"/>
    <numFmt numFmtId="199" formatCode="&quot;TLK&quot;\ General"/>
  </numFmts>
  <fonts count="4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name val="????"/>
      <charset val="136"/>
    </font>
    <font>
      <sz val="14"/>
      <name val="??"/>
      <family val="3"/>
    </font>
    <font>
      <sz val="11"/>
      <name val="??"/>
      <family val="3"/>
    </font>
    <font>
      <sz val="12"/>
      <name val="???"/>
      <family val="3"/>
    </font>
    <font>
      <sz val="10"/>
      <name val="???"/>
      <family val="3"/>
    </font>
    <font>
      <sz val="10"/>
      <name val="VnTime"/>
    </font>
    <font>
      <sz val="14"/>
      <name val="Terminal"/>
      <family val="3"/>
      <charset val="128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Times New Roman"/>
      <family val="1"/>
    </font>
    <font>
      <sz val="10"/>
      <name val="MS Serif"/>
      <family val="1"/>
    </font>
    <font>
      <sz val="12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7"/>
      <name val="Small Fonts"/>
      <family val="3"/>
      <charset val="128"/>
    </font>
    <font>
      <sz val="11"/>
      <name val="–¾’©"/>
      <family val="1"/>
      <charset val="128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2"/>
      <name val="Courier"/>
      <family val="3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99">
    <xf numFmtId="0" fontId="0" fillId="0" borderId="0"/>
    <xf numFmtId="0" fontId="2" fillId="0" borderId="0"/>
    <xf numFmtId="164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0" fillId="0" borderId="0"/>
    <xf numFmtId="0" fontId="11" fillId="3" borderId="0"/>
    <xf numFmtId="0" fontId="12" fillId="3" borderId="0"/>
    <xf numFmtId="0" fontId="13" fillId="3" borderId="0"/>
    <xf numFmtId="0" fontId="14" fillId="0" borderId="0">
      <alignment wrapText="1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horizontal="center" wrapText="1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5" fillId="0" borderId="0"/>
    <xf numFmtId="0" fontId="15" fillId="0" borderId="0"/>
    <xf numFmtId="169" fontId="18" fillId="0" borderId="0" applyFill="0" applyBorder="0" applyAlignment="0"/>
    <xf numFmtId="170" fontId="19" fillId="0" borderId="0"/>
    <xf numFmtId="170" fontId="19" fillId="0" borderId="0"/>
    <xf numFmtId="170" fontId="19" fillId="0" borderId="0"/>
    <xf numFmtId="170" fontId="19" fillId="0" borderId="0"/>
    <xf numFmtId="170" fontId="19" fillId="0" borderId="0"/>
    <xf numFmtId="170" fontId="19" fillId="0" borderId="0"/>
    <xf numFmtId="170" fontId="19" fillId="0" borderId="0"/>
    <xf numFmtId="170" fontId="19" fillId="0" borderId="0"/>
    <xf numFmtId="171" fontId="20" fillId="0" borderId="0"/>
    <xf numFmtId="3" fontId="2" fillId="0" borderId="0" applyFont="0" applyFill="0" applyBorder="0" applyAlignment="0" applyProtection="0"/>
    <xf numFmtId="0" fontId="21" fillId="0" borderId="0" applyNumberFormat="0" applyAlignment="0">
      <alignment horizontal="left"/>
    </xf>
    <xf numFmtId="172" fontId="2" fillId="0" borderId="0" applyFont="0" applyFill="0" applyBorder="0" applyAlignment="0" applyProtection="0"/>
    <xf numFmtId="173" fontId="2" fillId="0" borderId="0"/>
    <xf numFmtId="0" fontId="2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2" fillId="0" borderId="0"/>
    <xf numFmtId="3" fontId="22" fillId="0" borderId="0" applyFont="0" applyBorder="0" applyAlignment="0"/>
    <xf numFmtId="0" fontId="23" fillId="0" borderId="0" applyNumberFormat="0" applyAlignment="0">
      <alignment horizontal="left"/>
    </xf>
    <xf numFmtId="177" fontId="22" fillId="0" borderId="0" applyFont="0" applyFill="0" applyBorder="0" applyAlignment="0" applyProtection="0"/>
    <xf numFmtId="3" fontId="22" fillId="0" borderId="0" applyFont="0" applyBorder="0" applyAlignment="0"/>
    <xf numFmtId="2" fontId="2" fillId="0" borderId="0" applyFont="0" applyFill="0" applyBorder="0" applyAlignment="0" applyProtection="0"/>
    <xf numFmtId="38" fontId="24" fillId="3" borderId="0" applyNumberFormat="0" applyBorder="0" applyAlignment="0" applyProtection="0"/>
    <xf numFmtId="0" fontId="25" fillId="4" borderId="0"/>
    <xf numFmtId="0" fontId="26" fillId="0" borderId="4" applyNumberFormat="0" applyAlignment="0" applyProtection="0">
      <alignment horizontal="left" vertical="center"/>
    </xf>
    <xf numFmtId="0" fontId="26" fillId="0" borderId="5">
      <alignment horizontal="left" vertical="center"/>
    </xf>
    <xf numFmtId="0" fontId="27" fillId="0" borderId="0" applyProtection="0"/>
    <xf numFmtId="0" fontId="26" fillId="0" borderId="0" applyProtection="0"/>
    <xf numFmtId="0" fontId="28" fillId="0" borderId="6">
      <alignment horizontal="center"/>
    </xf>
    <xf numFmtId="0" fontId="28" fillId="0" borderId="0">
      <alignment horizontal="center"/>
    </xf>
    <xf numFmtId="10" fontId="24" fillId="5" borderId="7" applyNumberFormat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3" fillId="0" borderId="0" applyNumberFormat="0" applyFont="0" applyFill="0" applyAlignment="0"/>
    <xf numFmtId="0" fontId="20" fillId="0" borderId="0"/>
    <xf numFmtId="37" fontId="29" fillId="0" borderId="0"/>
    <xf numFmtId="180" fontId="22" fillId="0" borderId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4" fontId="16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31" fillId="6" borderId="0" applyNumberFormat="0" applyFont="0" applyBorder="0" applyAlignment="0">
      <alignment horizontal="center"/>
    </xf>
    <xf numFmtId="14" fontId="32" fillId="0" borderId="0" applyNumberFormat="0" applyFill="0" applyBorder="0" applyAlignment="0" applyProtection="0">
      <alignment horizontal="left"/>
    </xf>
    <xf numFmtId="0" fontId="31" fillId="1" borderId="5" applyNumberFormat="0" applyFont="0" applyAlignment="0">
      <alignment horizontal="center"/>
    </xf>
    <xf numFmtId="0" fontId="33" fillId="0" borderId="0" applyNumberFormat="0" applyFill="0" applyBorder="0" applyAlignment="0">
      <alignment horizontal="center"/>
    </xf>
    <xf numFmtId="0" fontId="2" fillId="0" borderId="0"/>
    <xf numFmtId="40" fontId="34" fillId="0" borderId="0" applyBorder="0">
      <alignment horizontal="right"/>
    </xf>
    <xf numFmtId="183" fontId="35" fillId="0" borderId="8">
      <alignment horizontal="right" vertical="center"/>
    </xf>
    <xf numFmtId="184" fontId="35" fillId="0" borderId="8">
      <alignment horizontal="right" vertical="center"/>
    </xf>
    <xf numFmtId="185" fontId="35" fillId="0" borderId="8">
      <alignment horizontal="center"/>
    </xf>
    <xf numFmtId="186" fontId="35" fillId="0" borderId="0"/>
    <xf numFmtId="187" fontId="35" fillId="0" borderId="7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0" fillId="0" borderId="0"/>
    <xf numFmtId="0" fontId="2" fillId="0" borderId="0" applyFont="0" applyFill="0" applyBorder="0" applyAlignment="0" applyProtection="0"/>
    <xf numFmtId="188" fontId="22" fillId="0" borderId="0" applyFont="0" applyFill="0" applyBorder="0" applyAlignment="0" applyProtection="0"/>
    <xf numFmtId="189" fontId="41" fillId="0" borderId="0" applyFont="0" applyFill="0" applyBorder="0" applyAlignment="0" applyProtection="0"/>
    <xf numFmtId="190" fontId="41" fillId="0" borderId="0" applyFont="0" applyFill="0" applyBorder="0" applyAlignment="0" applyProtection="0"/>
    <xf numFmtId="0" fontId="42" fillId="0" borderId="0"/>
    <xf numFmtId="0" fontId="3" fillId="0" borderId="0"/>
    <xf numFmtId="191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4" fillId="0" borderId="0" applyFont="0" applyFill="0" applyBorder="0" applyAlignment="0" applyProtection="0"/>
    <xf numFmtId="195" fontId="43" fillId="0" borderId="0" applyFont="0" applyFill="0" applyBorder="0" applyAlignment="0" applyProtection="0"/>
    <xf numFmtId="0" fontId="2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2" fontId="1" fillId="0" borderId="0" xfId="0" applyNumberFormat="1" applyFont="1" applyFill="1"/>
    <xf numFmtId="0" fontId="37" fillId="0" borderId="0" xfId="98" applyFont="1" applyFill="1" applyAlignment="1">
      <alignment vertical="center"/>
    </xf>
    <xf numFmtId="0" fontId="47" fillId="0" borderId="2" xfId="98" applyFont="1" applyFill="1" applyBorder="1" applyAlignment="1">
      <alignment horizontal="center" vertical="center"/>
    </xf>
    <xf numFmtId="0" fontId="37" fillId="0" borderId="2" xfId="98" applyFont="1" applyFill="1" applyBorder="1" applyAlignment="1">
      <alignment horizontal="center" vertical="center"/>
    </xf>
    <xf numFmtId="2" fontId="37" fillId="0" borderId="3" xfId="98" applyNumberFormat="1" applyFont="1" applyFill="1" applyBorder="1" applyAlignment="1">
      <alignment horizontal="center" vertical="center"/>
    </xf>
    <xf numFmtId="0" fontId="47" fillId="0" borderId="3" xfId="98" applyFont="1" applyFill="1" applyBorder="1" applyAlignment="1">
      <alignment horizontal="center" vertical="center"/>
    </xf>
    <xf numFmtId="0" fontId="37" fillId="0" borderId="3" xfId="98" applyFont="1" applyFill="1" applyBorder="1" applyAlignment="1">
      <alignment horizontal="center" vertical="center"/>
    </xf>
    <xf numFmtId="0" fontId="37" fillId="0" borderId="16" xfId="98" applyFont="1" applyFill="1" applyBorder="1" applyAlignment="1">
      <alignment horizontal="center" vertical="center"/>
    </xf>
    <xf numFmtId="2" fontId="37" fillId="0" borderId="16" xfId="98" applyNumberFormat="1" applyFont="1" applyFill="1" applyBorder="1" applyAlignment="1">
      <alignment horizontal="center" vertical="center"/>
    </xf>
    <xf numFmtId="2" fontId="37" fillId="0" borderId="2" xfId="98" applyNumberFormat="1" applyFont="1" applyFill="1" applyBorder="1" applyAlignment="1">
      <alignment horizontal="center" vertical="center"/>
    </xf>
    <xf numFmtId="2" fontId="45" fillId="0" borderId="19" xfId="98" applyNumberFormat="1" applyFont="1" applyFill="1" applyBorder="1" applyAlignment="1">
      <alignment horizontal="center" vertical="center"/>
    </xf>
    <xf numFmtId="2" fontId="45" fillId="0" borderId="10" xfId="98" applyNumberFormat="1" applyFont="1" applyFill="1" applyBorder="1" applyAlignment="1">
      <alignment horizontal="center" vertical="center"/>
    </xf>
    <xf numFmtId="0" fontId="45" fillId="0" borderId="24" xfId="98" applyFont="1" applyFill="1" applyBorder="1" applyAlignment="1">
      <alignment horizontal="center" vertical="center"/>
    </xf>
    <xf numFmtId="2" fontId="45" fillId="0" borderId="24" xfId="98" applyNumberFormat="1" applyFont="1" applyFill="1" applyBorder="1" applyAlignment="1">
      <alignment horizontal="center" vertical="center"/>
    </xf>
    <xf numFmtId="2" fontId="45" fillId="0" borderId="11" xfId="98" applyNumberFormat="1" applyFont="1" applyFill="1" applyBorder="1" applyAlignment="1">
      <alignment horizontal="center" vertical="center"/>
    </xf>
    <xf numFmtId="0" fontId="37" fillId="0" borderId="23" xfId="98" applyFont="1" applyFill="1" applyBorder="1" applyAlignment="1">
      <alignment vertical="center"/>
    </xf>
    <xf numFmtId="0" fontId="37" fillId="0" borderId="25" xfId="98" applyFont="1" applyFill="1" applyBorder="1" applyAlignment="1">
      <alignment horizontal="center" vertical="center"/>
    </xf>
    <xf numFmtId="2" fontId="37" fillId="0" borderId="25" xfId="98" applyNumberFormat="1" applyFont="1" applyFill="1" applyBorder="1" applyAlignment="1">
      <alignment horizontal="center" vertical="center"/>
    </xf>
    <xf numFmtId="2" fontId="37" fillId="0" borderId="12" xfId="98" applyNumberFormat="1" applyFont="1" applyFill="1" applyBorder="1" applyAlignment="1">
      <alignment horizontal="center" vertical="center"/>
    </xf>
    <xf numFmtId="0" fontId="47" fillId="0" borderId="12" xfId="98" applyFont="1" applyFill="1" applyBorder="1" applyAlignment="1">
      <alignment horizontal="center" vertical="center"/>
    </xf>
    <xf numFmtId="0" fontId="37" fillId="0" borderId="12" xfId="98" applyFont="1" applyFill="1" applyBorder="1" applyAlignment="1">
      <alignment horizontal="center" vertical="center"/>
    </xf>
    <xf numFmtId="0" fontId="37" fillId="0" borderId="26" xfId="98" applyFont="1" applyFill="1" applyBorder="1" applyAlignment="1">
      <alignment horizontal="center" vertical="center"/>
    </xf>
    <xf numFmtId="2" fontId="37" fillId="0" borderId="26" xfId="98" applyNumberFormat="1" applyFont="1" applyFill="1" applyBorder="1" applyAlignment="1">
      <alignment horizontal="center" vertical="center"/>
    </xf>
    <xf numFmtId="2" fontId="37" fillId="0" borderId="13" xfId="98" applyNumberFormat="1" applyFont="1" applyFill="1" applyBorder="1" applyAlignment="1">
      <alignment horizontal="center" vertical="center"/>
    </xf>
    <xf numFmtId="0" fontId="47" fillId="0" borderId="13" xfId="98" applyFont="1" applyFill="1" applyBorder="1" applyAlignment="1">
      <alignment horizontal="center" vertical="center"/>
    </xf>
    <xf numFmtId="0" fontId="37" fillId="0" borderId="13" xfId="98" applyFont="1" applyFill="1" applyBorder="1" applyAlignment="1">
      <alignment horizontal="center" vertical="center"/>
    </xf>
    <xf numFmtId="198" fontId="37" fillId="0" borderId="16" xfId="98" applyNumberFormat="1" applyFont="1" applyFill="1" applyBorder="1" applyAlignment="1">
      <alignment horizontal="center" vertical="center"/>
    </xf>
    <xf numFmtId="0" fontId="45" fillId="0" borderId="19" xfId="98" applyFont="1" applyFill="1" applyBorder="1" applyAlignment="1">
      <alignment horizontal="center" vertical="center"/>
    </xf>
    <xf numFmtId="0" fontId="37" fillId="0" borderId="0" xfId="98" applyFont="1" applyFill="1" applyAlignment="1">
      <alignment horizontal="center" vertical="center"/>
    </xf>
    <xf numFmtId="0" fontId="45" fillId="0" borderId="17" xfId="98" applyFont="1" applyFill="1" applyBorder="1" applyAlignment="1">
      <alignment horizontal="center" vertical="center" wrapText="1"/>
    </xf>
    <xf numFmtId="198" fontId="37" fillId="0" borderId="27" xfId="98" applyNumberFormat="1" applyFont="1" applyFill="1" applyBorder="1" applyAlignment="1">
      <alignment horizontal="center" vertical="center"/>
    </xf>
    <xf numFmtId="0" fontId="37" fillId="0" borderId="27" xfId="98" applyFont="1" applyFill="1" applyBorder="1" applyAlignment="1">
      <alignment horizontal="center" vertical="center"/>
    </xf>
    <xf numFmtId="2" fontId="37" fillId="0" borderId="27" xfId="98" applyNumberFormat="1" applyFont="1" applyFill="1" applyBorder="1" applyAlignment="1">
      <alignment horizontal="center" vertical="center"/>
    </xf>
    <xf numFmtId="0" fontId="37" fillId="0" borderId="24" xfId="98" applyFont="1" applyFill="1" applyBorder="1" applyAlignment="1">
      <alignment vertical="center"/>
    </xf>
    <xf numFmtId="199" fontId="37" fillId="0" borderId="2" xfId="98" applyNumberFormat="1" applyFont="1" applyFill="1" applyBorder="1" applyAlignment="1">
      <alignment horizontal="center" vertical="center"/>
    </xf>
    <xf numFmtId="198" fontId="37" fillId="0" borderId="2" xfId="98" applyNumberFormat="1" applyFont="1" applyFill="1" applyBorder="1" applyAlignment="1">
      <alignment horizontal="center" vertical="center"/>
    </xf>
    <xf numFmtId="198" fontId="37" fillId="0" borderId="3" xfId="98" applyNumberFormat="1" applyFont="1" applyFill="1" applyBorder="1" applyAlignment="1">
      <alignment horizontal="center" vertical="center"/>
    </xf>
    <xf numFmtId="0" fontId="37" fillId="0" borderId="7" xfId="98" applyFont="1" applyFill="1" applyBorder="1" applyAlignment="1">
      <alignment vertical="center"/>
    </xf>
    <xf numFmtId="0" fontId="45" fillId="0" borderId="30" xfId="98" applyFont="1" applyFill="1" applyBorder="1" applyAlignment="1">
      <alignment vertical="center"/>
    </xf>
    <xf numFmtId="0" fontId="45" fillId="0" borderId="31" xfId="98" applyFont="1" applyFill="1" applyBorder="1" applyAlignment="1">
      <alignment vertical="center"/>
    </xf>
    <xf numFmtId="0" fontId="37" fillId="0" borderId="8" xfId="98" applyFont="1" applyFill="1" applyBorder="1" applyAlignment="1">
      <alignment vertical="center"/>
    </xf>
    <xf numFmtId="0" fontId="37" fillId="0" borderId="5" xfId="98" applyFont="1" applyFill="1" applyBorder="1" applyAlignment="1">
      <alignment vertical="center"/>
    </xf>
    <xf numFmtId="0" fontId="37" fillId="0" borderId="15" xfId="98" applyFont="1" applyFill="1" applyBorder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5" fillId="0" borderId="20" xfId="98" applyFont="1" applyFill="1" applyBorder="1" applyAlignment="1">
      <alignment horizontal="left" vertical="center"/>
    </xf>
    <xf numFmtId="0" fontId="45" fillId="0" borderId="21" xfId="98" applyFont="1" applyFill="1" applyBorder="1" applyAlignment="1">
      <alignment horizontal="left" vertical="center"/>
    </xf>
    <xf numFmtId="0" fontId="45" fillId="0" borderId="19" xfId="98" applyFont="1" applyFill="1" applyBorder="1" applyAlignment="1">
      <alignment horizontal="left" vertical="center"/>
    </xf>
    <xf numFmtId="0" fontId="45" fillId="0" borderId="22" xfId="98" applyFont="1" applyFill="1" applyBorder="1" applyAlignment="1">
      <alignment horizontal="left" vertical="center"/>
    </xf>
    <xf numFmtId="0" fontId="45" fillId="0" borderId="23" xfId="98" applyFont="1" applyFill="1" applyBorder="1" applyAlignment="1">
      <alignment horizontal="left" vertical="center"/>
    </xf>
    <xf numFmtId="0" fontId="45" fillId="0" borderId="24" xfId="98" applyFont="1" applyFill="1" applyBorder="1" applyAlignment="1">
      <alignment horizontal="left" vertical="center"/>
    </xf>
    <xf numFmtId="0" fontId="45" fillId="0" borderId="28" xfId="98" applyFont="1" applyFill="1" applyBorder="1" applyAlignment="1">
      <alignment horizontal="center" vertical="center" wrapText="1"/>
    </xf>
    <xf numFmtId="0" fontId="45" fillId="0" borderId="14" xfId="98" applyFont="1" applyFill="1" applyBorder="1" applyAlignment="1">
      <alignment horizontal="center" vertical="center" wrapText="1"/>
    </xf>
    <xf numFmtId="0" fontId="45" fillId="0" borderId="18" xfId="98" applyFont="1" applyFill="1" applyBorder="1" applyAlignment="1">
      <alignment horizontal="center" vertical="center" wrapText="1"/>
    </xf>
    <xf numFmtId="0" fontId="45" fillId="0" borderId="7" xfId="98" applyFont="1" applyFill="1" applyBorder="1" applyAlignment="1">
      <alignment horizontal="center" vertical="center" wrapText="1"/>
    </xf>
    <xf numFmtId="0" fontId="45" fillId="0" borderId="8" xfId="98" applyFont="1" applyFill="1" applyBorder="1" applyAlignment="1">
      <alignment horizontal="center" vertical="center" wrapText="1"/>
    </xf>
    <xf numFmtId="0" fontId="45" fillId="0" borderId="5" xfId="98" applyFont="1" applyFill="1" applyBorder="1" applyAlignment="1">
      <alignment horizontal="center" vertical="center" wrapText="1"/>
    </xf>
    <xf numFmtId="0" fontId="45" fillId="0" borderId="15" xfId="98" applyFont="1" applyFill="1" applyBorder="1" applyAlignment="1">
      <alignment horizontal="center" vertical="center" wrapText="1"/>
    </xf>
    <xf numFmtId="0" fontId="45" fillId="0" borderId="29" xfId="98" applyFont="1" applyFill="1" applyBorder="1" applyAlignment="1">
      <alignment horizontal="center" vertical="center" wrapText="1"/>
    </xf>
    <xf numFmtId="0" fontId="45" fillId="0" borderId="9" xfId="98" applyFont="1" applyFill="1" applyBorder="1" applyAlignment="1">
      <alignment horizontal="center" vertical="center" wrapText="1"/>
    </xf>
    <xf numFmtId="0" fontId="45" fillId="0" borderId="17" xfId="98" applyFont="1" applyFill="1" applyBorder="1" applyAlignment="1">
      <alignment horizontal="center" vertical="center" wrapText="1"/>
    </xf>
    <xf numFmtId="0" fontId="0" fillId="0" borderId="15" xfId="0" applyBorder="1"/>
    <xf numFmtId="0" fontId="37" fillId="0" borderId="7" xfId="98" applyFont="1" applyFill="1" applyBorder="1" applyAlignment="1">
      <alignment horizontal="center" vertical="center"/>
    </xf>
    <xf numFmtId="0" fontId="45" fillId="0" borderId="1" xfId="98" applyFont="1" applyFill="1" applyBorder="1" applyAlignment="1">
      <alignment vertical="center"/>
    </xf>
    <xf numFmtId="0" fontId="45" fillId="0" borderId="0" xfId="98" applyFont="1" applyFill="1" applyAlignment="1">
      <alignment vertical="center"/>
    </xf>
    <xf numFmtId="0" fontId="37" fillId="0" borderId="9" xfId="98" applyFont="1" applyFill="1" applyBorder="1" applyAlignment="1">
      <alignment horizontal="center" vertical="center"/>
    </xf>
    <xf numFmtId="0" fontId="47" fillId="2" borderId="7" xfId="98" applyFont="1" applyFill="1" applyBorder="1" applyAlignment="1">
      <alignment vertical="center" wrapText="1"/>
    </xf>
    <xf numFmtId="0" fontId="47" fillId="2" borderId="7" xfId="98" applyFont="1" applyFill="1" applyBorder="1" applyAlignment="1">
      <alignment horizontal="center" vertical="center" wrapText="1"/>
    </xf>
    <xf numFmtId="0" fontId="37" fillId="0" borderId="17" xfId="98" applyFont="1" applyFill="1" applyBorder="1" applyAlignment="1">
      <alignment horizontal="center" vertical="center"/>
    </xf>
  </cellXfs>
  <cellStyles count="99">
    <cellStyle name="??" xfId="2"/>
    <cellStyle name="?? [0.00]_PRODUCT DETAIL Q1" xfId="3"/>
    <cellStyle name="?? [0]_1202" xfId="4"/>
    <cellStyle name="???? [0.00]_PRODUCT DETAIL Q1" xfId="5"/>
    <cellStyle name="????_PRODUCT DETAIL Q1" xfId="6"/>
    <cellStyle name="???[0]_Book1" xfId="7"/>
    <cellStyle name="???_95" xfId="8"/>
    <cellStyle name="??_(????)??????" xfId="9"/>
    <cellStyle name="’Ê‰Ý [0.00]_laroux" xfId="10"/>
    <cellStyle name="’Ê‰Ý_laroux" xfId="11"/>
    <cellStyle name="•W€_¯–ì" xfId="12"/>
    <cellStyle name="1" xfId="13"/>
    <cellStyle name="2" xfId="14"/>
    <cellStyle name="3" xfId="15"/>
    <cellStyle name="4" xfId="16"/>
    <cellStyle name="AeE­ [0]_INQUIRY ¿µ¾÷AßAø " xfId="17"/>
    <cellStyle name="AeE­_INQUIRY ¿µ¾÷AßAø" xfId="18"/>
    <cellStyle name="args.style" xfId="19"/>
    <cellStyle name="AÞ¸¶ [0]_INQUIRY ¿?¾÷AßAø " xfId="20"/>
    <cellStyle name="AÞ¸¶_INQUIRY ¿?¾÷AßAø " xfId="21"/>
    <cellStyle name="Body" xfId="22"/>
    <cellStyle name="C?AØ_¿?¾÷CoE² " xfId="23"/>
    <cellStyle name="C￥AØ_¿μ¾÷CoE² " xfId="24"/>
    <cellStyle name="Calc Currency (0)" xfId="25"/>
    <cellStyle name="Comma  - Style1" xfId="26"/>
    <cellStyle name="Comma  - Style2" xfId="27"/>
    <cellStyle name="Comma  - Style3" xfId="28"/>
    <cellStyle name="Comma  - Style4" xfId="29"/>
    <cellStyle name="Comma  - Style5" xfId="30"/>
    <cellStyle name="Comma  - Style6" xfId="31"/>
    <cellStyle name="Comma  - Style7" xfId="32"/>
    <cellStyle name="Comma  - Style8" xfId="33"/>
    <cellStyle name="comma zerodec" xfId="34"/>
    <cellStyle name="Comma0" xfId="35"/>
    <cellStyle name="Copied" xfId="36"/>
    <cellStyle name="Currency0" xfId="37"/>
    <cellStyle name="Currency1" xfId="38"/>
    <cellStyle name="Date" xfId="39"/>
    <cellStyle name="Dezimal [0]_NEGS" xfId="40"/>
    <cellStyle name="Dezimal_NEGS" xfId="41"/>
    <cellStyle name="Dollar (zero dec)" xfId="42"/>
    <cellStyle name="e" xfId="43"/>
    <cellStyle name="Entered" xfId="44"/>
    <cellStyle name="Euro" xfId="45"/>
    <cellStyle name="f" xfId="46"/>
    <cellStyle name="Fixed" xfId="47"/>
    <cellStyle name="Grey" xfId="48"/>
    <cellStyle name="Head 1" xfId="49"/>
    <cellStyle name="Header1" xfId="50"/>
    <cellStyle name="Header2" xfId="51"/>
    <cellStyle name="HEADING1" xfId="52"/>
    <cellStyle name="HEADING2" xfId="53"/>
    <cellStyle name="HEADINGS" xfId="54"/>
    <cellStyle name="HEADINGSTOP" xfId="55"/>
    <cellStyle name="Input [yellow]" xfId="56"/>
    <cellStyle name="Monétaire [0]_TARIFFS DB" xfId="57"/>
    <cellStyle name="Monétaire_TARIFFS DB" xfId="58"/>
    <cellStyle name="n" xfId="59"/>
    <cellStyle name="New Times Roman" xfId="60"/>
    <cellStyle name="no dec" xfId="61"/>
    <cellStyle name="Normal" xfId="0" builtinId="0"/>
    <cellStyle name="Normal - Style1" xfId="62"/>
    <cellStyle name="Normal 2" xfId="1"/>
    <cellStyle name="Normal_Book1" xfId="98"/>
    <cellStyle name="Œ…‹æØ‚è [0.00]_laroux" xfId="63"/>
    <cellStyle name="Œ…‹æØ‚è_laroux" xfId="64"/>
    <cellStyle name="per.style" xfId="65"/>
    <cellStyle name="Percent [2]" xfId="66"/>
    <cellStyle name="regstoresfromspecstores" xfId="67"/>
    <cellStyle name="RevList" xfId="68"/>
    <cellStyle name="SHADEDSTORES" xfId="69"/>
    <cellStyle name="specstores" xfId="70"/>
    <cellStyle name="Standard_NEGS" xfId="71"/>
    <cellStyle name="Subtotal" xfId="72"/>
    <cellStyle name="T" xfId="73"/>
    <cellStyle name="T_Book1" xfId="74"/>
    <cellStyle name="th" xfId="75"/>
    <cellStyle name="viet" xfId="76"/>
    <cellStyle name="viet2" xfId="77"/>
    <cellStyle name=" [0.00]_ Att. 1- Cover" xfId="78"/>
    <cellStyle name="_ Att. 1- Cover" xfId="79"/>
    <cellStyle name="?_ Att. 1- Cover" xfId="80"/>
    <cellStyle name="똿뗦먛귟 [0.00]_PRODUCT DETAIL Q1" xfId="81"/>
    <cellStyle name="똿뗦먛귟_PRODUCT DETAIL Q1" xfId="82"/>
    <cellStyle name="믅됞 [0.00]_PRODUCT DETAIL Q1" xfId="83"/>
    <cellStyle name="믅됞_PRODUCT DETAIL Q1" xfId="84"/>
    <cellStyle name="백분율_95" xfId="85"/>
    <cellStyle name="뷭?_BOOKSHIP" xfId="86"/>
    <cellStyle name="콤마 [0]_1202" xfId="87"/>
    <cellStyle name="콤마_1202" xfId="88"/>
    <cellStyle name="통화 [0]_1202" xfId="89"/>
    <cellStyle name="통화_1202" xfId="90"/>
    <cellStyle name="표준_(정보부문)월별인원계획" xfId="91"/>
    <cellStyle name="一般_00Q3902REV.1" xfId="92"/>
    <cellStyle name="千分位[0]_00Q3902REV.1" xfId="93"/>
    <cellStyle name="千分位_00Q3902REV.1" xfId="94"/>
    <cellStyle name="貨幣 [0]_00Q3902REV.1" xfId="95"/>
    <cellStyle name="貨幣[0]_BRE" xfId="96"/>
    <cellStyle name="貨幣_00Q3902REV.1" xfId="97"/>
  </cellStyles>
  <dxfs count="7">
    <dxf>
      <font>
        <condense val="0"/>
        <extend val="0"/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 patternType="solid">
          <bgColor rgb="FF0000FF"/>
        </patternFill>
      </fill>
    </dxf>
    <dxf>
      <font>
        <condense val="0"/>
        <extend val="0"/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9.9948118533890809E-2"/>
        </patternFill>
      </fill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219075</xdr:rowOff>
    </xdr:from>
    <xdr:to>
      <xdr:col>8</xdr:col>
      <xdr:colOff>123825</xdr:colOff>
      <xdr:row>0</xdr:row>
      <xdr:rowOff>400050</xdr:rowOff>
    </xdr:to>
    <xdr:sp macro="" textlink="">
      <xdr:nvSpPr>
        <xdr:cNvPr id="2" name="Right Arrow 1"/>
        <xdr:cNvSpPr/>
      </xdr:nvSpPr>
      <xdr:spPr>
        <a:xfrm>
          <a:off x="2628900" y="219075"/>
          <a:ext cx="828675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54"/>
  <sheetViews>
    <sheetView topLeftCell="A19" workbookViewId="0">
      <selection activeCell="E29" sqref="E29"/>
    </sheetView>
  </sheetViews>
  <sheetFormatPr defaultColWidth="9.140625" defaultRowHeight="16.5"/>
  <cols>
    <col min="1" max="1" width="9.140625" style="2"/>
    <col min="2" max="2" width="14.85546875" style="1" bestFit="1" customWidth="1"/>
    <col min="3" max="3" width="9" style="1" bestFit="1" customWidth="1"/>
    <col min="4" max="4" width="10.85546875" style="1" bestFit="1" customWidth="1"/>
    <col min="5" max="5" width="10" style="1" bestFit="1" customWidth="1"/>
    <col min="6" max="6" width="9.140625" style="1"/>
    <col min="7" max="7" width="16" style="1" bestFit="1" customWidth="1"/>
    <col min="8" max="8" width="17.85546875" style="1" bestFit="1" customWidth="1"/>
    <col min="9" max="9" width="9.5703125" style="1" bestFit="1" customWidth="1"/>
    <col min="10" max="10" width="9.140625" style="1"/>
    <col min="11" max="11" width="9.85546875" style="1" customWidth="1"/>
    <col min="12" max="12" width="10" style="1" bestFit="1" customWidth="1"/>
    <col min="13" max="16384" width="9.140625" style="1"/>
  </cols>
  <sheetData>
    <row r="2" spans="1:12">
      <c r="A2" s="2" t="s">
        <v>0</v>
      </c>
      <c r="B2" s="49" t="s">
        <v>25</v>
      </c>
      <c r="C2" s="49"/>
      <c r="D2" s="2" t="s">
        <v>1</v>
      </c>
      <c r="E2" s="2" t="s">
        <v>2</v>
      </c>
      <c r="F2" s="2" t="s">
        <v>3</v>
      </c>
      <c r="G2" s="2" t="s">
        <v>4</v>
      </c>
      <c r="H2" s="1" t="s">
        <v>61</v>
      </c>
      <c r="I2" s="1" t="s">
        <v>64</v>
      </c>
      <c r="J2" s="1" t="s">
        <v>65</v>
      </c>
      <c r="K2" s="50" t="s">
        <v>66</v>
      </c>
      <c r="L2" s="50"/>
    </row>
    <row r="3" spans="1:12">
      <c r="A3" s="2" t="s">
        <v>5</v>
      </c>
      <c r="B3" s="48" t="s">
        <v>6</v>
      </c>
      <c r="C3" s="48"/>
      <c r="G3" s="1">
        <f>SUM(G4:G21)</f>
        <v>66.760000000000005</v>
      </c>
      <c r="H3" s="1" t="s">
        <v>62</v>
      </c>
    </row>
    <row r="4" spans="1:12">
      <c r="A4" s="4">
        <v>1</v>
      </c>
      <c r="C4" s="1" t="s">
        <v>7</v>
      </c>
      <c r="D4" s="1">
        <v>6</v>
      </c>
      <c r="E4" s="1">
        <v>1.88</v>
      </c>
      <c r="G4" s="1">
        <f>PRODUCT(D4:F4)</f>
        <v>11.28</v>
      </c>
      <c r="H4" s="1" t="s">
        <v>63</v>
      </c>
      <c r="I4" s="5">
        <f>E4/220/0.85*1000</f>
        <v>10.053475935828876</v>
      </c>
      <c r="J4" s="1" t="e">
        <f>VLOOKUP(H4,#REF!,2,0)</f>
        <v>#REF!</v>
      </c>
      <c r="K4" s="1">
        <v>16</v>
      </c>
      <c r="L4" s="1" t="e">
        <f>IF(AND(I4&lt;=K4,K4&lt;=J4),"OK","NOT OK")</f>
        <v>#REF!</v>
      </c>
    </row>
    <row r="5" spans="1:12">
      <c r="A5" s="4">
        <v>2</v>
      </c>
      <c r="C5" s="1" t="s">
        <v>8</v>
      </c>
      <c r="D5" s="1">
        <v>2</v>
      </c>
      <c r="E5" s="1">
        <v>1.88</v>
      </c>
      <c r="G5" s="1">
        <f t="shared" ref="G5:G21" si="0">PRODUCT(D5:F5)</f>
        <v>3.76</v>
      </c>
      <c r="H5" s="1" t="s">
        <v>63</v>
      </c>
      <c r="I5" s="5">
        <f t="shared" ref="I5:I21" si="1">E5/220/0.85*1000</f>
        <v>10.053475935828876</v>
      </c>
      <c r="J5" s="1" t="e">
        <f>VLOOKUP(H5,#REF!,2,0)</f>
        <v>#REF!</v>
      </c>
      <c r="K5" s="1">
        <v>16</v>
      </c>
      <c r="L5" s="1" t="e">
        <f t="shared" ref="L5:L23" si="2">IF(AND(I5&lt;=K5,K5&lt;=J5),"OK","NOT OK")</f>
        <v>#REF!</v>
      </c>
    </row>
    <row r="6" spans="1:12">
      <c r="A6" s="4">
        <v>3</v>
      </c>
      <c r="C6" s="1" t="s">
        <v>9</v>
      </c>
      <c r="D6" s="1">
        <v>1</v>
      </c>
      <c r="E6" s="1">
        <v>1.46</v>
      </c>
      <c r="G6" s="1">
        <f t="shared" si="0"/>
        <v>1.46</v>
      </c>
      <c r="H6" s="1" t="s">
        <v>63</v>
      </c>
      <c r="I6" s="5">
        <f>E6/220/0.85*1000</f>
        <v>7.8074866310160429</v>
      </c>
      <c r="J6" s="1" t="e">
        <f>VLOOKUP(H6,#REF!,2,0)</f>
        <v>#REF!</v>
      </c>
      <c r="K6" s="1">
        <v>16</v>
      </c>
      <c r="L6" s="1" t="e">
        <f t="shared" si="2"/>
        <v>#REF!</v>
      </c>
    </row>
    <row r="7" spans="1:12">
      <c r="A7" s="4">
        <v>4</v>
      </c>
      <c r="C7" s="1" t="s">
        <v>10</v>
      </c>
      <c r="D7" s="1">
        <v>1</v>
      </c>
      <c r="E7" s="1">
        <v>5.78</v>
      </c>
      <c r="G7" s="1">
        <f t="shared" si="0"/>
        <v>5.78</v>
      </c>
      <c r="H7" s="1" t="s">
        <v>63</v>
      </c>
      <c r="I7" s="5">
        <f>E7/220/0.85*1000</f>
        <v>30.90909090909091</v>
      </c>
      <c r="J7" s="1" t="e">
        <f>VLOOKUP(H7,#REF!,2,0)</f>
        <v>#REF!</v>
      </c>
      <c r="K7" s="1">
        <v>40</v>
      </c>
      <c r="L7" s="1" t="e">
        <f t="shared" si="2"/>
        <v>#REF!</v>
      </c>
    </row>
    <row r="8" spans="1:12">
      <c r="A8" s="4">
        <v>5</v>
      </c>
      <c r="C8" s="1" t="s">
        <v>11</v>
      </c>
      <c r="D8" s="1">
        <v>1</v>
      </c>
      <c r="E8" s="1">
        <v>6.16</v>
      </c>
      <c r="G8" s="1">
        <f t="shared" si="0"/>
        <v>6.16</v>
      </c>
      <c r="H8" s="1" t="s">
        <v>63</v>
      </c>
      <c r="I8" s="5">
        <f>E8/220/0.85*1000</f>
        <v>32.941176470588239</v>
      </c>
      <c r="J8" s="1" t="e">
        <f>VLOOKUP(H8,#REF!,2,0)</f>
        <v>#REF!</v>
      </c>
      <c r="K8" s="1">
        <v>40</v>
      </c>
      <c r="L8" s="1" t="e">
        <f t="shared" si="2"/>
        <v>#REF!</v>
      </c>
    </row>
    <row r="9" spans="1:12">
      <c r="A9" s="4">
        <v>6</v>
      </c>
      <c r="C9" s="1" t="s">
        <v>12</v>
      </c>
      <c r="D9" s="1">
        <v>1</v>
      </c>
      <c r="E9" s="1">
        <v>1.94</v>
      </c>
      <c r="G9" s="1">
        <f t="shared" si="0"/>
        <v>1.94</v>
      </c>
      <c r="H9" s="1" t="s">
        <v>63</v>
      </c>
      <c r="I9" s="5">
        <f t="shared" si="1"/>
        <v>10.37433155080214</v>
      </c>
      <c r="J9" s="1" t="e">
        <f>VLOOKUP(H9,#REF!,2,0)</f>
        <v>#REF!</v>
      </c>
      <c r="K9" s="1">
        <v>16</v>
      </c>
      <c r="L9" s="1" t="e">
        <f t="shared" si="2"/>
        <v>#REF!</v>
      </c>
    </row>
    <row r="10" spans="1:12">
      <c r="A10" s="4">
        <v>7</v>
      </c>
      <c r="C10" s="1" t="s">
        <v>13</v>
      </c>
      <c r="D10" s="1">
        <v>1</v>
      </c>
      <c r="E10" s="1">
        <v>3.13</v>
      </c>
      <c r="G10" s="1">
        <f t="shared" si="0"/>
        <v>3.13</v>
      </c>
      <c r="H10" s="1" t="s">
        <v>63</v>
      </c>
      <c r="I10" s="5">
        <f t="shared" si="1"/>
        <v>16.737967914438503</v>
      </c>
      <c r="J10" s="1" t="e">
        <f>VLOOKUP(H10,#REF!,2,0)</f>
        <v>#REF!</v>
      </c>
      <c r="K10" s="1">
        <v>20</v>
      </c>
      <c r="L10" s="1" t="e">
        <f t="shared" si="2"/>
        <v>#REF!</v>
      </c>
    </row>
    <row r="11" spans="1:12">
      <c r="A11" s="4">
        <v>8</v>
      </c>
      <c r="C11" s="1" t="s">
        <v>14</v>
      </c>
      <c r="D11" s="1">
        <v>1</v>
      </c>
      <c r="E11" s="1">
        <v>2.1</v>
      </c>
      <c r="G11" s="1">
        <f t="shared" si="0"/>
        <v>2.1</v>
      </c>
      <c r="H11" s="1" t="s">
        <v>63</v>
      </c>
      <c r="I11" s="5">
        <f t="shared" si="1"/>
        <v>11.229946524064172</v>
      </c>
      <c r="J11" s="1" t="e">
        <f>VLOOKUP(H11,#REF!,2,0)</f>
        <v>#REF!</v>
      </c>
      <c r="K11" s="1">
        <v>16</v>
      </c>
      <c r="L11" s="1" t="e">
        <f t="shared" si="2"/>
        <v>#REF!</v>
      </c>
    </row>
    <row r="12" spans="1:12">
      <c r="A12" s="4">
        <v>9</v>
      </c>
      <c r="C12" s="1" t="s">
        <v>15</v>
      </c>
      <c r="D12" s="1">
        <v>1</v>
      </c>
      <c r="E12" s="1">
        <v>0.91</v>
      </c>
      <c r="G12" s="1">
        <f t="shared" si="0"/>
        <v>0.91</v>
      </c>
      <c r="H12" s="1" t="s">
        <v>63</v>
      </c>
      <c r="I12" s="5">
        <f t="shared" si="1"/>
        <v>4.8663101604278074</v>
      </c>
      <c r="J12" s="1" t="e">
        <f>VLOOKUP(H12,#REF!,2,0)</f>
        <v>#REF!</v>
      </c>
      <c r="K12" s="1">
        <v>16</v>
      </c>
      <c r="L12" s="1" t="e">
        <f t="shared" si="2"/>
        <v>#REF!</v>
      </c>
    </row>
    <row r="13" spans="1:12">
      <c r="A13" s="4">
        <v>10</v>
      </c>
      <c r="C13" s="1" t="s">
        <v>16</v>
      </c>
      <c r="D13" s="1">
        <v>1</v>
      </c>
      <c r="E13" s="1">
        <v>3.96</v>
      </c>
      <c r="G13" s="1">
        <f t="shared" si="0"/>
        <v>3.96</v>
      </c>
      <c r="H13" s="1" t="s">
        <v>63</v>
      </c>
      <c r="I13" s="5">
        <f t="shared" si="1"/>
        <v>21.176470588235293</v>
      </c>
      <c r="J13" s="1" t="e">
        <f>VLOOKUP(H13,#REF!,2,0)</f>
        <v>#REF!</v>
      </c>
      <c r="K13" s="1">
        <v>32</v>
      </c>
      <c r="L13" s="1" t="e">
        <f t="shared" si="2"/>
        <v>#REF!</v>
      </c>
    </row>
    <row r="14" spans="1:12">
      <c r="A14" s="4">
        <v>11</v>
      </c>
      <c r="C14" s="1" t="s">
        <v>17</v>
      </c>
      <c r="D14" s="1">
        <v>1</v>
      </c>
      <c r="E14" s="1">
        <v>0.97</v>
      </c>
      <c r="G14" s="1">
        <f t="shared" si="0"/>
        <v>0.97</v>
      </c>
      <c r="H14" s="1" t="s">
        <v>63</v>
      </c>
      <c r="I14" s="5">
        <f t="shared" si="1"/>
        <v>5.1871657754010698</v>
      </c>
      <c r="J14" s="1" t="e">
        <f>VLOOKUP(H14,#REF!,2,0)</f>
        <v>#REF!</v>
      </c>
      <c r="K14" s="1">
        <v>16</v>
      </c>
      <c r="L14" s="1" t="e">
        <f t="shared" si="2"/>
        <v>#REF!</v>
      </c>
    </row>
    <row r="15" spans="1:12">
      <c r="A15" s="4">
        <v>12</v>
      </c>
      <c r="C15" s="1" t="s">
        <v>18</v>
      </c>
      <c r="D15" s="1">
        <v>1</v>
      </c>
      <c r="E15" s="1">
        <v>4.96</v>
      </c>
      <c r="G15" s="1">
        <f t="shared" si="0"/>
        <v>4.96</v>
      </c>
      <c r="H15" s="1" t="s">
        <v>63</v>
      </c>
      <c r="I15" s="5">
        <f t="shared" si="1"/>
        <v>26.524064171122994</v>
      </c>
      <c r="J15" s="1" t="e">
        <f>VLOOKUP(H15,#REF!,2,0)</f>
        <v>#REF!</v>
      </c>
      <c r="K15" s="1">
        <v>32</v>
      </c>
      <c r="L15" s="1" t="e">
        <f t="shared" si="2"/>
        <v>#REF!</v>
      </c>
    </row>
    <row r="16" spans="1:12">
      <c r="A16" s="4">
        <v>13</v>
      </c>
      <c r="C16" s="1" t="s">
        <v>19</v>
      </c>
      <c r="D16" s="1">
        <v>1</v>
      </c>
      <c r="E16" s="1">
        <v>3.77</v>
      </c>
      <c r="G16" s="1">
        <f t="shared" si="0"/>
        <v>3.77</v>
      </c>
      <c r="H16" s="1" t="s">
        <v>63</v>
      </c>
      <c r="I16" s="5">
        <f t="shared" si="1"/>
        <v>20.160427807486631</v>
      </c>
      <c r="J16" s="1" t="e">
        <f>VLOOKUP(H16,#REF!,2,0)</f>
        <v>#REF!</v>
      </c>
      <c r="K16" s="1">
        <v>32</v>
      </c>
      <c r="L16" s="1" t="e">
        <f t="shared" si="2"/>
        <v>#REF!</v>
      </c>
    </row>
    <row r="17" spans="1:12">
      <c r="A17" s="4">
        <v>14</v>
      </c>
      <c r="C17" s="1" t="s">
        <v>20</v>
      </c>
      <c r="D17" s="1">
        <v>1</v>
      </c>
      <c r="E17" s="1">
        <v>1.03</v>
      </c>
      <c r="G17" s="1">
        <f t="shared" si="0"/>
        <v>1.03</v>
      </c>
      <c r="H17" s="1" t="s">
        <v>63</v>
      </c>
      <c r="I17" s="5">
        <f t="shared" si="1"/>
        <v>5.5080213903743322</v>
      </c>
      <c r="J17" s="1" t="e">
        <f>VLOOKUP(H17,#REF!,2,0)</f>
        <v>#REF!</v>
      </c>
      <c r="K17" s="1">
        <v>16</v>
      </c>
      <c r="L17" s="1" t="e">
        <f t="shared" si="2"/>
        <v>#REF!</v>
      </c>
    </row>
    <row r="18" spans="1:12">
      <c r="A18" s="4">
        <v>15</v>
      </c>
      <c r="C18" s="1" t="s">
        <v>21</v>
      </c>
      <c r="D18" s="1">
        <v>2</v>
      </c>
      <c r="E18" s="1">
        <v>0.99</v>
      </c>
      <c r="G18" s="1">
        <f t="shared" si="0"/>
        <v>1.98</v>
      </c>
      <c r="H18" s="1" t="s">
        <v>63</v>
      </c>
      <c r="I18" s="5">
        <f t="shared" si="1"/>
        <v>5.2941176470588234</v>
      </c>
      <c r="J18" s="1" t="e">
        <f>VLOOKUP(H18,#REF!,2,0)</f>
        <v>#REF!</v>
      </c>
      <c r="K18" s="1">
        <v>16</v>
      </c>
      <c r="L18" s="1" t="e">
        <f t="shared" si="2"/>
        <v>#REF!</v>
      </c>
    </row>
    <row r="19" spans="1:12">
      <c r="A19" s="4">
        <v>16</v>
      </c>
      <c r="C19" s="1" t="s">
        <v>22</v>
      </c>
      <c r="D19" s="1">
        <v>1</v>
      </c>
      <c r="E19" s="1">
        <v>5.5</v>
      </c>
      <c r="G19" s="1">
        <f t="shared" si="0"/>
        <v>5.5</v>
      </c>
      <c r="H19" s="1" t="s">
        <v>63</v>
      </c>
      <c r="I19" s="5">
        <f t="shared" si="1"/>
        <v>29.411764705882355</v>
      </c>
      <c r="J19" s="1" t="e">
        <f>VLOOKUP(H19,#REF!,2,0)</f>
        <v>#REF!</v>
      </c>
      <c r="K19" s="1">
        <v>40</v>
      </c>
      <c r="L19" s="1" t="e">
        <f t="shared" si="2"/>
        <v>#REF!</v>
      </c>
    </row>
    <row r="20" spans="1:12">
      <c r="A20" s="4">
        <v>17</v>
      </c>
      <c r="C20" s="1" t="s">
        <v>23</v>
      </c>
      <c r="D20" s="1">
        <v>1</v>
      </c>
      <c r="E20" s="1">
        <v>5.58</v>
      </c>
      <c r="G20" s="1">
        <f t="shared" si="0"/>
        <v>5.58</v>
      </c>
      <c r="H20" s="1" t="s">
        <v>63</v>
      </c>
      <c r="I20" s="5">
        <f t="shared" si="1"/>
        <v>29.839572192513369</v>
      </c>
      <c r="J20" s="1" t="e">
        <f>VLOOKUP(H20,#REF!,2,0)</f>
        <v>#REF!</v>
      </c>
      <c r="K20" s="1">
        <v>40</v>
      </c>
      <c r="L20" s="1" t="e">
        <f t="shared" si="2"/>
        <v>#REF!</v>
      </c>
    </row>
    <row r="21" spans="1:12">
      <c r="A21" s="4">
        <v>18</v>
      </c>
      <c r="C21" s="1" t="s">
        <v>24</v>
      </c>
      <c r="D21" s="1">
        <v>1</v>
      </c>
      <c r="E21" s="1">
        <v>2.4900000000000002</v>
      </c>
      <c r="G21" s="1">
        <f t="shared" si="0"/>
        <v>2.4900000000000002</v>
      </c>
      <c r="H21" s="1" t="s">
        <v>63</v>
      </c>
      <c r="I21" s="5">
        <f t="shared" si="1"/>
        <v>13.315508021390375</v>
      </c>
      <c r="J21" s="1" t="e">
        <f>VLOOKUP(H21,#REF!,2,0)</f>
        <v>#REF!</v>
      </c>
      <c r="K21" s="1">
        <v>20</v>
      </c>
      <c r="L21" s="1" t="e">
        <f t="shared" si="2"/>
        <v>#REF!</v>
      </c>
    </row>
    <row r="22" spans="1:12">
      <c r="A22" s="2" t="s">
        <v>26</v>
      </c>
      <c r="B22" s="48" t="s">
        <v>27</v>
      </c>
      <c r="C22" s="48"/>
      <c r="G22" s="1">
        <f>SUM(G23:G36)</f>
        <v>47.610000000000007</v>
      </c>
      <c r="H22" s="1" t="s">
        <v>62</v>
      </c>
    </row>
    <row r="23" spans="1:12">
      <c r="A23" s="4">
        <v>1</v>
      </c>
      <c r="C23" s="1" t="s">
        <v>28</v>
      </c>
      <c r="D23" s="1">
        <v>4</v>
      </c>
      <c r="E23" s="1">
        <v>1.88</v>
      </c>
      <c r="F23" s="1">
        <v>0.9</v>
      </c>
      <c r="G23" s="1">
        <f>PRODUCT(D23:F23)</f>
        <v>6.7679999999999998</v>
      </c>
      <c r="H23" s="1" t="s">
        <v>63</v>
      </c>
      <c r="I23" s="5">
        <f t="shared" ref="I23:I36" si="3">E23/220/0.85*1000</f>
        <v>10.053475935828876</v>
      </c>
      <c r="J23" s="1" t="e">
        <f>VLOOKUP(H23,#REF!,2,0)</f>
        <v>#REF!</v>
      </c>
      <c r="L23" s="1" t="e">
        <f t="shared" si="2"/>
        <v>#REF!</v>
      </c>
    </row>
    <row r="24" spans="1:12">
      <c r="A24" s="4">
        <v>2</v>
      </c>
      <c r="C24" s="1" t="s">
        <v>29</v>
      </c>
      <c r="D24" s="1">
        <v>1</v>
      </c>
      <c r="E24" s="1">
        <v>3.1</v>
      </c>
      <c r="F24" s="1">
        <v>0.9</v>
      </c>
      <c r="G24" s="1">
        <f t="shared" ref="G24:G36" si="4">PRODUCT(D24:F24)</f>
        <v>2.79</v>
      </c>
      <c r="H24" s="1" t="s">
        <v>63</v>
      </c>
      <c r="I24" s="5">
        <f t="shared" si="3"/>
        <v>16.577540106951872</v>
      </c>
      <c r="J24" s="1" t="e">
        <f>VLOOKUP(H24,#REF!,2,0)</f>
        <v>#REF!</v>
      </c>
    </row>
    <row r="25" spans="1:12">
      <c r="A25" s="4">
        <v>3</v>
      </c>
      <c r="C25" s="1" t="s">
        <v>30</v>
      </c>
      <c r="D25" s="1">
        <v>2</v>
      </c>
      <c r="E25" s="1">
        <v>1.52</v>
      </c>
      <c r="F25" s="1">
        <v>0.9</v>
      </c>
      <c r="G25" s="1">
        <f t="shared" si="4"/>
        <v>2.7360000000000002</v>
      </c>
      <c r="H25" s="1" t="s">
        <v>63</v>
      </c>
      <c r="I25" s="5">
        <f t="shared" si="3"/>
        <v>8.1283422459893053</v>
      </c>
      <c r="J25" s="1" t="e">
        <f>VLOOKUP(H25,#REF!,2,0)</f>
        <v>#REF!</v>
      </c>
    </row>
    <row r="26" spans="1:12">
      <c r="A26" s="4">
        <v>4</v>
      </c>
      <c r="C26" s="1" t="s">
        <v>31</v>
      </c>
      <c r="D26" s="1">
        <v>4</v>
      </c>
      <c r="E26" s="1">
        <v>1.88</v>
      </c>
      <c r="F26" s="1">
        <v>0.9</v>
      </c>
      <c r="G26" s="1">
        <f t="shared" si="4"/>
        <v>6.7679999999999998</v>
      </c>
      <c r="H26" s="1" t="s">
        <v>63</v>
      </c>
      <c r="I26" s="5">
        <f t="shared" si="3"/>
        <v>10.053475935828876</v>
      </c>
      <c r="J26" s="1" t="e">
        <f>VLOOKUP(H26,#REF!,2,0)</f>
        <v>#REF!</v>
      </c>
    </row>
    <row r="27" spans="1:12">
      <c r="A27" s="4">
        <v>5</v>
      </c>
      <c r="C27" s="1" t="s">
        <v>32</v>
      </c>
      <c r="D27" s="1">
        <v>4</v>
      </c>
      <c r="E27" s="1">
        <v>2.4900000000000002</v>
      </c>
      <c r="F27" s="1">
        <v>0.9</v>
      </c>
      <c r="G27" s="1">
        <f t="shared" si="4"/>
        <v>8.9640000000000004</v>
      </c>
      <c r="H27" s="1" t="s">
        <v>63</v>
      </c>
      <c r="I27" s="5">
        <f t="shared" si="3"/>
        <v>13.315508021390375</v>
      </c>
      <c r="J27" s="1" t="e">
        <f>VLOOKUP(H27,#REF!,2,0)</f>
        <v>#REF!</v>
      </c>
    </row>
    <row r="28" spans="1:12">
      <c r="A28" s="4">
        <v>6</v>
      </c>
      <c r="C28" s="1" t="s">
        <v>33</v>
      </c>
      <c r="D28" s="1">
        <v>1</v>
      </c>
      <c r="E28" s="1">
        <v>0.91</v>
      </c>
      <c r="F28" s="1">
        <v>0.9</v>
      </c>
      <c r="G28" s="1">
        <f t="shared" si="4"/>
        <v>0.81900000000000006</v>
      </c>
      <c r="H28" s="1" t="s">
        <v>63</v>
      </c>
      <c r="I28" s="5">
        <f t="shared" si="3"/>
        <v>4.8663101604278074</v>
      </c>
      <c r="J28" s="1" t="e">
        <f>VLOOKUP(H28,#REF!,2,0)</f>
        <v>#REF!</v>
      </c>
    </row>
    <row r="29" spans="1:12">
      <c r="A29" s="4">
        <v>7</v>
      </c>
      <c r="C29" s="1" t="s">
        <v>34</v>
      </c>
      <c r="D29" s="1">
        <v>1</v>
      </c>
      <c r="E29" s="1">
        <v>3.96</v>
      </c>
      <c r="F29" s="1">
        <v>0.9</v>
      </c>
      <c r="G29" s="1">
        <f t="shared" si="4"/>
        <v>3.5640000000000001</v>
      </c>
      <c r="H29" s="1" t="s">
        <v>63</v>
      </c>
      <c r="I29" s="5">
        <f t="shared" si="3"/>
        <v>21.176470588235293</v>
      </c>
      <c r="J29" s="1" t="e">
        <f>VLOOKUP(H29,#REF!,2,0)</f>
        <v>#REF!</v>
      </c>
    </row>
    <row r="30" spans="1:12">
      <c r="A30" s="4">
        <v>8</v>
      </c>
      <c r="C30" s="1" t="s">
        <v>35</v>
      </c>
      <c r="D30" s="1">
        <v>2</v>
      </c>
      <c r="E30" s="1">
        <v>0.97</v>
      </c>
      <c r="F30" s="1">
        <v>0.9</v>
      </c>
      <c r="G30" s="1">
        <f t="shared" si="4"/>
        <v>1.746</v>
      </c>
      <c r="H30" s="1" t="s">
        <v>63</v>
      </c>
      <c r="I30" s="5">
        <f t="shared" si="3"/>
        <v>5.1871657754010698</v>
      </c>
      <c r="J30" s="1" t="e">
        <f>VLOOKUP(H30,#REF!,2,0)</f>
        <v>#REF!</v>
      </c>
    </row>
    <row r="31" spans="1:12">
      <c r="A31" s="4">
        <v>9</v>
      </c>
      <c r="C31" s="1" t="s">
        <v>36</v>
      </c>
      <c r="D31" s="1">
        <v>1</v>
      </c>
      <c r="E31" s="1">
        <v>1.03</v>
      </c>
      <c r="F31" s="1">
        <v>0.9</v>
      </c>
      <c r="G31" s="1">
        <f t="shared" si="4"/>
        <v>0.92700000000000005</v>
      </c>
      <c r="H31" s="1" t="s">
        <v>63</v>
      </c>
      <c r="I31" s="5">
        <f t="shared" si="3"/>
        <v>5.5080213903743322</v>
      </c>
      <c r="J31" s="1" t="e">
        <f>VLOOKUP(H31,#REF!,2,0)</f>
        <v>#REF!</v>
      </c>
    </row>
    <row r="32" spans="1:12">
      <c r="A32" s="4">
        <v>10</v>
      </c>
      <c r="C32" s="1" t="s">
        <v>37</v>
      </c>
      <c r="D32" s="1">
        <v>2</v>
      </c>
      <c r="E32" s="1">
        <v>0.99</v>
      </c>
      <c r="F32" s="1">
        <v>0.9</v>
      </c>
      <c r="G32" s="1">
        <f t="shared" si="4"/>
        <v>1.782</v>
      </c>
      <c r="H32" s="1" t="s">
        <v>63</v>
      </c>
      <c r="I32" s="5">
        <f t="shared" si="3"/>
        <v>5.2941176470588234</v>
      </c>
      <c r="J32" s="1" t="e">
        <f>VLOOKUP(H32,#REF!,2,0)</f>
        <v>#REF!</v>
      </c>
    </row>
    <row r="33" spans="1:10">
      <c r="A33" s="4">
        <v>11</v>
      </c>
      <c r="C33" s="1" t="s">
        <v>38</v>
      </c>
      <c r="D33" s="1">
        <v>1</v>
      </c>
      <c r="E33" s="1">
        <v>2.97</v>
      </c>
      <c r="F33" s="1">
        <v>0.9</v>
      </c>
      <c r="G33" s="1">
        <f t="shared" si="4"/>
        <v>2.673</v>
      </c>
      <c r="H33" s="1" t="s">
        <v>63</v>
      </c>
      <c r="I33" s="5">
        <f t="shared" si="3"/>
        <v>15.882352941176473</v>
      </c>
      <c r="J33" s="1" t="e">
        <f>VLOOKUP(H33,#REF!,2,0)</f>
        <v>#REF!</v>
      </c>
    </row>
    <row r="34" spans="1:10">
      <c r="A34" s="4">
        <v>12</v>
      </c>
      <c r="C34" s="1" t="s">
        <v>39</v>
      </c>
      <c r="D34" s="1">
        <v>1</v>
      </c>
      <c r="E34" s="1">
        <v>3.07</v>
      </c>
      <c r="F34" s="1">
        <v>0.9</v>
      </c>
      <c r="G34" s="1">
        <f t="shared" si="4"/>
        <v>2.7629999999999999</v>
      </c>
      <c r="H34" s="1" t="s">
        <v>63</v>
      </c>
      <c r="I34" s="5">
        <f t="shared" si="3"/>
        <v>16.417112299465241</v>
      </c>
      <c r="J34" s="1" t="e">
        <f>VLOOKUP(H34,#REF!,2,0)</f>
        <v>#REF!</v>
      </c>
    </row>
    <row r="35" spans="1:10">
      <c r="A35" s="4">
        <v>13</v>
      </c>
      <c r="C35" s="1" t="s">
        <v>40</v>
      </c>
      <c r="D35" s="1">
        <v>1</v>
      </c>
      <c r="E35" s="1">
        <v>3.53</v>
      </c>
      <c r="F35" s="1">
        <v>0.9</v>
      </c>
      <c r="G35" s="1">
        <f t="shared" si="4"/>
        <v>3.177</v>
      </c>
      <c r="H35" s="1" t="s">
        <v>63</v>
      </c>
      <c r="I35" s="5">
        <f t="shared" si="3"/>
        <v>18.877005347593581</v>
      </c>
      <c r="J35" s="1" t="e">
        <f>VLOOKUP(H35,#REF!,2,0)</f>
        <v>#REF!</v>
      </c>
    </row>
    <row r="36" spans="1:10">
      <c r="A36" s="4">
        <v>14</v>
      </c>
      <c r="C36" s="1" t="s">
        <v>41</v>
      </c>
      <c r="D36" s="1">
        <v>1</v>
      </c>
      <c r="E36" s="1">
        <v>2.37</v>
      </c>
      <c r="F36" s="1">
        <v>0.9</v>
      </c>
      <c r="G36" s="1">
        <f t="shared" si="4"/>
        <v>2.133</v>
      </c>
      <c r="H36" s="1" t="s">
        <v>63</v>
      </c>
      <c r="I36" s="5">
        <f t="shared" si="3"/>
        <v>12.67379679144385</v>
      </c>
      <c r="J36" s="1" t="e">
        <f>VLOOKUP(H36,#REF!,2,0)</f>
        <v>#REF!</v>
      </c>
    </row>
    <row r="37" spans="1:10">
      <c r="A37" s="2" t="s">
        <v>42</v>
      </c>
      <c r="B37" s="48" t="s">
        <v>43</v>
      </c>
      <c r="C37" s="48"/>
      <c r="G37" s="1">
        <v>54.5</v>
      </c>
      <c r="H37" s="1" t="s">
        <v>62</v>
      </c>
    </row>
    <row r="38" spans="1:10">
      <c r="A38" s="4">
        <v>1</v>
      </c>
      <c r="C38" s="1" t="s">
        <v>44</v>
      </c>
      <c r="D38" s="1">
        <v>1</v>
      </c>
      <c r="E38" s="1">
        <v>3.53</v>
      </c>
      <c r="F38" s="1">
        <v>0.9</v>
      </c>
      <c r="G38" s="1">
        <f>PRODUCT(D38:F38)</f>
        <v>3.177</v>
      </c>
      <c r="H38" s="1" t="s">
        <v>63</v>
      </c>
      <c r="I38" s="5">
        <f t="shared" ref="I38:I51" si="5">E38/220/0.85*1000</f>
        <v>18.877005347593581</v>
      </c>
      <c r="J38" s="1" t="e">
        <f>VLOOKUP(H38,#REF!,2,0)</f>
        <v>#REF!</v>
      </c>
    </row>
    <row r="39" spans="1:10">
      <c r="A39" s="4">
        <v>2</v>
      </c>
      <c r="C39" s="1" t="s">
        <v>45</v>
      </c>
      <c r="D39" s="1">
        <v>2</v>
      </c>
      <c r="E39" s="1">
        <v>2.02</v>
      </c>
      <c r="F39" s="1">
        <v>0.9</v>
      </c>
      <c r="G39" s="1">
        <f t="shared" ref="G39:G51" si="6">PRODUCT(D39:F39)</f>
        <v>3.6360000000000001</v>
      </c>
      <c r="H39" s="1" t="s">
        <v>63</v>
      </c>
      <c r="I39" s="5">
        <f t="shared" si="5"/>
        <v>10.802139037433154</v>
      </c>
      <c r="J39" s="1" t="e">
        <f>VLOOKUP(H39,#REF!,2,0)</f>
        <v>#REF!</v>
      </c>
    </row>
    <row r="40" spans="1:10">
      <c r="A40" s="4">
        <v>3</v>
      </c>
      <c r="C40" s="1" t="s">
        <v>46</v>
      </c>
      <c r="D40" s="1">
        <v>2</v>
      </c>
      <c r="E40" s="1">
        <v>0.91</v>
      </c>
      <c r="F40" s="1">
        <v>0.9</v>
      </c>
      <c r="G40" s="1">
        <f t="shared" si="6"/>
        <v>1.6380000000000001</v>
      </c>
      <c r="H40" s="1" t="s">
        <v>63</v>
      </c>
      <c r="I40" s="5">
        <f t="shared" si="5"/>
        <v>4.8663101604278074</v>
      </c>
      <c r="J40" s="1" t="e">
        <f>VLOOKUP(H40,#REF!,2,0)</f>
        <v>#REF!</v>
      </c>
    </row>
    <row r="41" spans="1:10">
      <c r="A41" s="4">
        <v>4</v>
      </c>
      <c r="C41" s="1" t="s">
        <v>47</v>
      </c>
      <c r="D41" s="1">
        <v>1</v>
      </c>
      <c r="E41" s="1">
        <v>2.4500000000000002</v>
      </c>
      <c r="F41" s="1">
        <v>0.9</v>
      </c>
      <c r="G41" s="1">
        <f t="shared" si="6"/>
        <v>2.2050000000000001</v>
      </c>
      <c r="H41" s="1" t="s">
        <v>63</v>
      </c>
      <c r="I41" s="5">
        <f t="shared" si="5"/>
        <v>13.101604278074868</v>
      </c>
      <c r="J41" s="1" t="e">
        <f>VLOOKUP(H41,#REF!,2,0)</f>
        <v>#REF!</v>
      </c>
    </row>
    <row r="42" spans="1:10">
      <c r="A42" s="4">
        <v>5</v>
      </c>
      <c r="C42" s="1" t="s">
        <v>48</v>
      </c>
      <c r="D42" s="1">
        <v>1</v>
      </c>
      <c r="E42" s="1">
        <v>1.52</v>
      </c>
      <c r="F42" s="1">
        <v>0.9</v>
      </c>
      <c r="G42" s="1">
        <f t="shared" si="6"/>
        <v>1.3680000000000001</v>
      </c>
      <c r="H42" s="1" t="s">
        <v>63</v>
      </c>
      <c r="I42" s="5">
        <f t="shared" si="5"/>
        <v>8.1283422459893053</v>
      </c>
      <c r="J42" s="1" t="e">
        <f>VLOOKUP(H42,#REF!,2,0)</f>
        <v>#REF!</v>
      </c>
    </row>
    <row r="43" spans="1:10">
      <c r="A43" s="4">
        <v>6</v>
      </c>
      <c r="C43" s="1" t="s">
        <v>49</v>
      </c>
      <c r="D43" s="1">
        <v>2</v>
      </c>
      <c r="E43" s="1">
        <v>2.62</v>
      </c>
      <c r="F43" s="1">
        <v>0.9</v>
      </c>
      <c r="G43" s="1">
        <f t="shared" si="6"/>
        <v>4.7160000000000002</v>
      </c>
      <c r="H43" s="1" t="s">
        <v>63</v>
      </c>
      <c r="I43" s="5">
        <f t="shared" si="5"/>
        <v>14.010695187165776</v>
      </c>
      <c r="J43" s="1" t="e">
        <f>VLOOKUP(H43,#REF!,2,0)</f>
        <v>#REF!</v>
      </c>
    </row>
    <row r="44" spans="1:10">
      <c r="A44" s="4">
        <v>7</v>
      </c>
      <c r="C44" s="1" t="s">
        <v>50</v>
      </c>
      <c r="D44" s="1">
        <v>1</v>
      </c>
      <c r="E44" s="1">
        <v>2.2599999999999998</v>
      </c>
      <c r="F44" s="1">
        <v>0.9</v>
      </c>
      <c r="G44" s="1">
        <f t="shared" si="6"/>
        <v>2.0339999999999998</v>
      </c>
      <c r="H44" s="1" t="s">
        <v>63</v>
      </c>
      <c r="I44" s="5">
        <f t="shared" si="5"/>
        <v>12.085561497326204</v>
      </c>
      <c r="J44" s="1" t="e">
        <f>VLOOKUP(H44,#REF!,2,0)</f>
        <v>#REF!</v>
      </c>
    </row>
    <row r="45" spans="1:10">
      <c r="A45" s="4">
        <v>8</v>
      </c>
      <c r="C45" s="1" t="s">
        <v>51</v>
      </c>
      <c r="D45" s="1">
        <v>1</v>
      </c>
      <c r="E45" s="1">
        <v>3.84</v>
      </c>
      <c r="F45" s="1">
        <v>0.9</v>
      </c>
      <c r="G45" s="1">
        <f t="shared" si="6"/>
        <v>3.456</v>
      </c>
      <c r="H45" s="1" t="s">
        <v>63</v>
      </c>
      <c r="I45" s="5">
        <f t="shared" si="5"/>
        <v>20.53475935828877</v>
      </c>
      <c r="J45" s="1" t="e">
        <f>VLOOKUP(H45,#REF!,2,0)</f>
        <v>#REF!</v>
      </c>
    </row>
    <row r="46" spans="1:10">
      <c r="A46" s="4">
        <v>9</v>
      </c>
      <c r="C46" s="1" t="s">
        <v>52</v>
      </c>
      <c r="D46" s="1">
        <v>4</v>
      </c>
      <c r="E46" s="1">
        <v>1.88</v>
      </c>
      <c r="F46" s="1">
        <v>0.9</v>
      </c>
      <c r="G46" s="1">
        <f t="shared" si="6"/>
        <v>6.7679999999999998</v>
      </c>
      <c r="H46" s="1" t="s">
        <v>63</v>
      </c>
      <c r="I46" s="5">
        <f t="shared" si="5"/>
        <v>10.053475935828876</v>
      </c>
      <c r="J46" s="1" t="e">
        <f>VLOOKUP(H46,#REF!,2,0)</f>
        <v>#REF!</v>
      </c>
    </row>
    <row r="47" spans="1:10">
      <c r="A47" s="4">
        <v>10</v>
      </c>
      <c r="C47" s="1" t="s">
        <v>53</v>
      </c>
      <c r="D47" s="1">
        <v>1</v>
      </c>
      <c r="E47" s="1">
        <v>0.97</v>
      </c>
      <c r="F47" s="1">
        <v>0.9</v>
      </c>
      <c r="G47" s="1">
        <f t="shared" si="6"/>
        <v>0.873</v>
      </c>
      <c r="H47" s="1" t="s">
        <v>63</v>
      </c>
      <c r="I47" s="5">
        <f t="shared" si="5"/>
        <v>5.1871657754010698</v>
      </c>
      <c r="J47" s="1" t="e">
        <f>VLOOKUP(H47,#REF!,2,0)</f>
        <v>#REF!</v>
      </c>
    </row>
    <row r="48" spans="1:10">
      <c r="A48" s="4">
        <v>11</v>
      </c>
      <c r="C48" s="1" t="s">
        <v>54</v>
      </c>
      <c r="D48" s="1">
        <v>1</v>
      </c>
      <c r="E48" s="1">
        <v>1.1200000000000001</v>
      </c>
      <c r="F48" s="1">
        <v>0.9</v>
      </c>
      <c r="G48" s="1">
        <f t="shared" si="6"/>
        <v>1.0080000000000002</v>
      </c>
      <c r="H48" s="1" t="s">
        <v>63</v>
      </c>
      <c r="I48" s="5">
        <f t="shared" si="5"/>
        <v>5.9893048128342254</v>
      </c>
      <c r="J48" s="1" t="e">
        <f>VLOOKUP(H48,#REF!,2,0)</f>
        <v>#REF!</v>
      </c>
    </row>
    <row r="49" spans="1:10">
      <c r="A49" s="4">
        <v>12</v>
      </c>
      <c r="C49" s="1" t="s">
        <v>55</v>
      </c>
      <c r="D49" s="1">
        <v>2</v>
      </c>
      <c r="E49" s="1">
        <v>7.01</v>
      </c>
      <c r="F49" s="1">
        <v>0.9</v>
      </c>
      <c r="G49" s="1">
        <f t="shared" si="6"/>
        <v>12.618</v>
      </c>
      <c r="H49" s="1" t="s">
        <v>63</v>
      </c>
      <c r="I49" s="5">
        <f>E49/220/0.85*1000</f>
        <v>37.486631016042786</v>
      </c>
      <c r="J49" s="1" t="e">
        <f>VLOOKUP(H49,#REF!,2,0)</f>
        <v>#REF!</v>
      </c>
    </row>
    <row r="50" spans="1:10">
      <c r="A50" s="4">
        <v>13</v>
      </c>
      <c r="C50" s="1" t="s">
        <v>56</v>
      </c>
      <c r="D50" s="1">
        <v>1</v>
      </c>
      <c r="E50" s="1">
        <v>4.1100000000000003</v>
      </c>
      <c r="F50" s="1">
        <v>0.9</v>
      </c>
      <c r="G50" s="1">
        <f t="shared" si="6"/>
        <v>3.6990000000000003</v>
      </c>
      <c r="H50" s="1" t="s">
        <v>63</v>
      </c>
      <c r="I50" s="5">
        <f t="shared" si="5"/>
        <v>21.978609625668454</v>
      </c>
      <c r="J50" s="1" t="e">
        <f>VLOOKUP(H50,#REF!,2,0)</f>
        <v>#REF!</v>
      </c>
    </row>
    <row r="51" spans="1:10">
      <c r="A51" s="4">
        <v>14</v>
      </c>
      <c r="C51" s="1" t="s">
        <v>57</v>
      </c>
      <c r="D51" s="1">
        <v>1</v>
      </c>
      <c r="E51" s="1">
        <v>2.9</v>
      </c>
      <c r="F51" s="1">
        <v>0.9</v>
      </c>
      <c r="G51" s="1">
        <f t="shared" si="6"/>
        <v>2.61</v>
      </c>
      <c r="H51" s="1" t="s">
        <v>63</v>
      </c>
      <c r="I51" s="5">
        <f t="shared" si="5"/>
        <v>15.508021390374331</v>
      </c>
      <c r="J51" s="1" t="e">
        <f>VLOOKUP(H51,#REF!,2,0)</f>
        <v>#REF!</v>
      </c>
    </row>
    <row r="52" spans="1:10">
      <c r="A52" s="4">
        <v>15</v>
      </c>
      <c r="C52" s="1" t="s">
        <v>58</v>
      </c>
      <c r="D52" s="1">
        <v>1</v>
      </c>
      <c r="E52" s="1">
        <v>0.94</v>
      </c>
      <c r="F52" s="1">
        <v>0.9</v>
      </c>
      <c r="G52" s="1">
        <f t="shared" ref="G52:G54" si="7">PRODUCT(D52:F52)</f>
        <v>0.84599999999999997</v>
      </c>
      <c r="H52" s="1" t="s">
        <v>63</v>
      </c>
      <c r="I52" s="5">
        <f t="shared" ref="I52:I54" si="8">E52/220/0.85*1000</f>
        <v>5.0267379679144382</v>
      </c>
      <c r="J52" s="1" t="e">
        <f>VLOOKUP(H52,#REF!,2,0)</f>
        <v>#REF!</v>
      </c>
    </row>
    <row r="53" spans="1:10">
      <c r="A53" s="4">
        <v>16</v>
      </c>
      <c r="C53" s="1" t="s">
        <v>59</v>
      </c>
      <c r="D53" s="1">
        <v>1</v>
      </c>
      <c r="E53" s="1">
        <v>1.25</v>
      </c>
      <c r="F53" s="1">
        <v>0.9</v>
      </c>
      <c r="G53" s="1">
        <f t="shared" si="7"/>
        <v>1.125</v>
      </c>
      <c r="H53" s="1" t="s">
        <v>63</v>
      </c>
      <c r="I53" s="5">
        <f t="shared" si="8"/>
        <v>6.6844919786096266</v>
      </c>
      <c r="J53" s="1" t="e">
        <f>VLOOKUP(H53,#REF!,2,0)</f>
        <v>#REF!</v>
      </c>
    </row>
    <row r="54" spans="1:10">
      <c r="A54" s="4">
        <v>17</v>
      </c>
      <c r="C54" s="1" t="s">
        <v>60</v>
      </c>
      <c r="D54" s="1">
        <v>2</v>
      </c>
      <c r="E54" s="1">
        <v>0.93</v>
      </c>
      <c r="F54" s="1">
        <v>0.9</v>
      </c>
      <c r="G54" s="1">
        <f t="shared" si="7"/>
        <v>1.6740000000000002</v>
      </c>
      <c r="H54" s="1" t="s">
        <v>63</v>
      </c>
      <c r="I54" s="5">
        <f t="shared" si="8"/>
        <v>4.9732620320855618</v>
      </c>
      <c r="J54" s="1" t="e">
        <f>VLOOKUP(H54,#REF!,2,0)</f>
        <v>#REF!</v>
      </c>
    </row>
  </sheetData>
  <mergeCells count="5">
    <mergeCell ref="B3:C3"/>
    <mergeCell ref="B2:C2"/>
    <mergeCell ref="B22:C22"/>
    <mergeCell ref="B37:C37"/>
    <mergeCell ref="K2:L2"/>
  </mergeCells>
  <conditionalFormatting sqref="I4:I21 I23:I36 I38:I54">
    <cfRule type="cellIs" dxfId="6" priority="14" operator="greaterThan">
      <formula>26</formula>
    </cfRule>
    <cfRule type="cellIs" dxfId="5" priority="15" operator="greaterThan">
      <formula>26</formula>
    </cfRule>
    <cfRule type="cellIs" dxfId="4" priority="16" operator="greaterThan">
      <formula>26</formula>
    </cfRule>
  </conditionalFormatting>
  <conditionalFormatting sqref="I49">
    <cfRule type="cellIs" dxfId="3" priority="1" operator="greaterThan">
      <formula>37.49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L38"/>
  <sheetViews>
    <sheetView workbookViewId="0">
      <selection activeCell="F29" sqref="F29:F38"/>
    </sheetView>
  </sheetViews>
  <sheetFormatPr defaultColWidth="9.140625" defaultRowHeight="16.5"/>
  <cols>
    <col min="1" max="1" width="9.140625" style="3"/>
    <col min="2" max="2" width="14.85546875" style="1" bestFit="1" customWidth="1"/>
    <col min="3" max="3" width="9" style="1" bestFit="1" customWidth="1"/>
    <col min="4" max="4" width="10.85546875" style="1" bestFit="1" customWidth="1"/>
    <col min="5" max="5" width="10" style="1" bestFit="1" customWidth="1"/>
    <col min="6" max="6" width="9.140625" style="1"/>
    <col min="7" max="7" width="16" style="1" bestFit="1" customWidth="1"/>
    <col min="8" max="8" width="17.85546875" style="1" bestFit="1" customWidth="1"/>
    <col min="9" max="9" width="9.5703125" style="1" bestFit="1" customWidth="1"/>
    <col min="10" max="10" width="9.140625" style="1"/>
    <col min="11" max="11" width="9.85546875" style="1" customWidth="1"/>
    <col min="12" max="12" width="10" style="1" bestFit="1" customWidth="1"/>
    <col min="13" max="16384" width="9.140625" style="1"/>
  </cols>
  <sheetData>
    <row r="2" spans="1:12">
      <c r="A2" s="3" t="s">
        <v>0</v>
      </c>
      <c r="B2" s="49" t="s">
        <v>25</v>
      </c>
      <c r="C2" s="49"/>
      <c r="D2" s="3" t="s">
        <v>1</v>
      </c>
      <c r="E2" s="3" t="s">
        <v>2</v>
      </c>
      <c r="F2" s="3" t="s">
        <v>3</v>
      </c>
      <c r="G2" s="3" t="s">
        <v>4</v>
      </c>
      <c r="H2" s="1" t="s">
        <v>61</v>
      </c>
      <c r="I2" s="1" t="s">
        <v>64</v>
      </c>
      <c r="J2" s="1" t="s">
        <v>65</v>
      </c>
      <c r="K2" s="50" t="s">
        <v>66</v>
      </c>
      <c r="L2" s="50"/>
    </row>
    <row r="3" spans="1:12">
      <c r="A3" s="3" t="s">
        <v>5</v>
      </c>
      <c r="B3" s="48" t="s">
        <v>6</v>
      </c>
      <c r="C3" s="48"/>
      <c r="G3" s="1">
        <f>SUM(G4:G15)</f>
        <v>15.09</v>
      </c>
      <c r="H3" s="1" t="s">
        <v>67</v>
      </c>
    </row>
    <row r="4" spans="1:12">
      <c r="A4" s="4">
        <v>1</v>
      </c>
      <c r="C4" s="1" t="s">
        <v>7</v>
      </c>
      <c r="D4" s="1">
        <v>6</v>
      </c>
      <c r="E4" s="1">
        <v>1.1499999999999999</v>
      </c>
      <c r="G4" s="1">
        <f>PRODUCT(D4:F4)</f>
        <v>6.8999999999999995</v>
      </c>
      <c r="H4" s="1" t="s">
        <v>63</v>
      </c>
      <c r="I4" s="5">
        <f>E4/220/0.85*1000</f>
        <v>6.1497326203208553</v>
      </c>
      <c r="J4" s="1" t="e">
        <f>VLOOKUP(H4,#REF!,2,0)</f>
        <v>#REF!</v>
      </c>
      <c r="L4" s="1" t="e">
        <f>IF(AND(I4&lt;=K4,K4&lt;=J4),"OK","NOT OK")</f>
        <v>#REF!</v>
      </c>
    </row>
    <row r="5" spans="1:12">
      <c r="A5" s="4">
        <v>2</v>
      </c>
      <c r="C5" s="1" t="s">
        <v>8</v>
      </c>
      <c r="D5" s="1">
        <v>2</v>
      </c>
      <c r="E5" s="1">
        <v>0.13</v>
      </c>
      <c r="G5" s="1">
        <f t="shared" ref="G5:G15" si="0">PRODUCT(D5:F5)</f>
        <v>0.26</v>
      </c>
      <c r="H5" s="1" t="s">
        <v>63</v>
      </c>
      <c r="I5" s="5">
        <f t="shared" ref="I5:I15" si="1">E5/220/0.85*1000</f>
        <v>0.69518716577540107</v>
      </c>
      <c r="J5" s="1" t="e">
        <f>VLOOKUP(H5,#REF!,2,0)</f>
        <v>#REF!</v>
      </c>
      <c r="L5" s="1" t="e">
        <f t="shared" ref="L5:L15" si="2">IF(AND(I5&lt;=K5,K5&lt;=J5),"OK","NOT OK")</f>
        <v>#REF!</v>
      </c>
    </row>
    <row r="6" spans="1:12">
      <c r="A6" s="4">
        <v>3</v>
      </c>
      <c r="C6" s="1" t="s">
        <v>9</v>
      </c>
      <c r="D6" s="1">
        <v>1</v>
      </c>
      <c r="E6" s="1">
        <v>1.1499999999999999</v>
      </c>
      <c r="G6" s="1">
        <f t="shared" si="0"/>
        <v>1.1499999999999999</v>
      </c>
      <c r="H6" s="1" t="s">
        <v>63</v>
      </c>
      <c r="I6" s="5">
        <f t="shared" si="1"/>
        <v>6.1497326203208553</v>
      </c>
      <c r="J6" s="1" t="e">
        <f>VLOOKUP(H6,#REF!,2,0)</f>
        <v>#REF!</v>
      </c>
      <c r="L6" s="1" t="e">
        <f t="shared" si="2"/>
        <v>#REF!</v>
      </c>
    </row>
    <row r="7" spans="1:12">
      <c r="A7" s="4">
        <v>4</v>
      </c>
      <c r="C7" s="1" t="s">
        <v>10</v>
      </c>
      <c r="D7" s="1">
        <v>1</v>
      </c>
      <c r="E7" s="1">
        <v>0.77</v>
      </c>
      <c r="G7" s="1">
        <f t="shared" si="0"/>
        <v>0.77</v>
      </c>
      <c r="H7" s="1" t="s">
        <v>63</v>
      </c>
      <c r="I7" s="5">
        <f t="shared" si="1"/>
        <v>4.1176470588235299</v>
      </c>
      <c r="J7" s="1" t="e">
        <f>VLOOKUP(H7,#REF!,2,0)</f>
        <v>#REF!</v>
      </c>
      <c r="L7" s="1" t="e">
        <f t="shared" si="2"/>
        <v>#REF!</v>
      </c>
    </row>
    <row r="8" spans="1:12">
      <c r="A8" s="4">
        <v>5</v>
      </c>
      <c r="C8" s="1" t="s">
        <v>11</v>
      </c>
      <c r="D8" s="1">
        <v>1</v>
      </c>
      <c r="E8" s="1">
        <v>0.38</v>
      </c>
      <c r="G8" s="1">
        <f t="shared" si="0"/>
        <v>0.38</v>
      </c>
      <c r="H8" s="1" t="s">
        <v>63</v>
      </c>
      <c r="I8" s="5">
        <f t="shared" si="1"/>
        <v>2.0320855614973263</v>
      </c>
      <c r="J8" s="1" t="e">
        <f>VLOOKUP(H8,#REF!,2,0)</f>
        <v>#REF!</v>
      </c>
      <c r="L8" s="1" t="e">
        <f t="shared" si="2"/>
        <v>#REF!</v>
      </c>
    </row>
    <row r="9" spans="1:12">
      <c r="A9" s="4">
        <v>6</v>
      </c>
      <c r="C9" s="1" t="s">
        <v>12</v>
      </c>
      <c r="D9" s="1">
        <v>1</v>
      </c>
      <c r="E9" s="1">
        <v>0.77</v>
      </c>
      <c r="G9" s="1">
        <f t="shared" si="0"/>
        <v>0.77</v>
      </c>
      <c r="H9" s="1" t="s">
        <v>63</v>
      </c>
      <c r="I9" s="5">
        <f t="shared" si="1"/>
        <v>4.1176470588235299</v>
      </c>
      <c r="J9" s="1" t="e">
        <f>VLOOKUP(H9,#REF!,2,0)</f>
        <v>#REF!</v>
      </c>
      <c r="L9" s="1" t="e">
        <f t="shared" si="2"/>
        <v>#REF!</v>
      </c>
    </row>
    <row r="10" spans="1:12">
      <c r="A10" s="4">
        <v>7</v>
      </c>
      <c r="C10" s="1" t="s">
        <v>16</v>
      </c>
      <c r="D10" s="1">
        <v>1</v>
      </c>
      <c r="E10" s="1">
        <v>0.64</v>
      </c>
      <c r="G10" s="1">
        <f t="shared" si="0"/>
        <v>0.64</v>
      </c>
      <c r="H10" s="1" t="s">
        <v>63</v>
      </c>
      <c r="I10" s="5">
        <f t="shared" si="1"/>
        <v>3.4224598930481287</v>
      </c>
      <c r="J10" s="1" t="e">
        <f>VLOOKUP(H10,#REF!,2,0)</f>
        <v>#REF!</v>
      </c>
      <c r="L10" s="1" t="e">
        <f t="shared" si="2"/>
        <v>#REF!</v>
      </c>
    </row>
    <row r="11" spans="1:12">
      <c r="A11" s="4">
        <v>8</v>
      </c>
      <c r="C11" s="1" t="s">
        <v>17</v>
      </c>
      <c r="D11" s="1">
        <v>1</v>
      </c>
      <c r="E11" s="1">
        <v>0.83</v>
      </c>
      <c r="G11" s="1">
        <f t="shared" si="0"/>
        <v>0.83</v>
      </c>
      <c r="H11" s="1" t="s">
        <v>63</v>
      </c>
      <c r="I11" s="5">
        <f t="shared" si="1"/>
        <v>4.4385026737967914</v>
      </c>
      <c r="J11" s="1" t="e">
        <f>VLOOKUP(H11,#REF!,2,0)</f>
        <v>#REF!</v>
      </c>
      <c r="L11" s="1" t="e">
        <f t="shared" si="2"/>
        <v>#REF!</v>
      </c>
    </row>
    <row r="12" spans="1:12">
      <c r="A12" s="4">
        <v>9</v>
      </c>
      <c r="C12" s="1" t="s">
        <v>18</v>
      </c>
      <c r="D12" s="1">
        <v>1</v>
      </c>
      <c r="E12" s="1">
        <v>0.26</v>
      </c>
      <c r="G12" s="1">
        <f t="shared" si="0"/>
        <v>0.26</v>
      </c>
      <c r="H12" s="1" t="s">
        <v>63</v>
      </c>
      <c r="I12" s="5">
        <f t="shared" si="1"/>
        <v>1.3903743315508021</v>
      </c>
      <c r="J12" s="1" t="e">
        <f>VLOOKUP(H12,#REF!,2,0)</f>
        <v>#REF!</v>
      </c>
      <c r="L12" s="1" t="e">
        <f t="shared" si="2"/>
        <v>#REF!</v>
      </c>
    </row>
    <row r="13" spans="1:12">
      <c r="A13" s="4">
        <v>10</v>
      </c>
      <c r="C13" s="1" t="s">
        <v>19</v>
      </c>
      <c r="D13" s="1">
        <v>1</v>
      </c>
      <c r="E13" s="1">
        <v>1.1499999999999999</v>
      </c>
      <c r="G13" s="1">
        <f t="shared" si="0"/>
        <v>1.1499999999999999</v>
      </c>
      <c r="H13" s="1" t="s">
        <v>63</v>
      </c>
      <c r="I13" s="5">
        <f t="shared" si="1"/>
        <v>6.1497326203208553</v>
      </c>
      <c r="J13" s="1" t="e">
        <f>VLOOKUP(H13,#REF!,2,0)</f>
        <v>#REF!</v>
      </c>
      <c r="L13" s="1" t="e">
        <f t="shared" si="2"/>
        <v>#REF!</v>
      </c>
    </row>
    <row r="14" spans="1:12">
      <c r="A14" s="4">
        <v>11</v>
      </c>
      <c r="C14" s="1" t="s">
        <v>21</v>
      </c>
      <c r="D14" s="1">
        <v>1</v>
      </c>
      <c r="E14" s="1">
        <v>0.83</v>
      </c>
      <c r="G14" s="1">
        <f t="shared" si="0"/>
        <v>0.83</v>
      </c>
      <c r="H14" s="1" t="s">
        <v>63</v>
      </c>
      <c r="I14" s="5">
        <f t="shared" si="1"/>
        <v>4.4385026737967914</v>
      </c>
      <c r="J14" s="1" t="e">
        <f>VLOOKUP(H14,#REF!,2,0)</f>
        <v>#REF!</v>
      </c>
      <c r="L14" s="1" t="e">
        <f t="shared" si="2"/>
        <v>#REF!</v>
      </c>
    </row>
    <row r="15" spans="1:12">
      <c r="A15" s="4">
        <v>12</v>
      </c>
      <c r="C15" s="1" t="s">
        <v>22</v>
      </c>
      <c r="D15" s="1">
        <v>1</v>
      </c>
      <c r="E15" s="1">
        <v>1.1499999999999999</v>
      </c>
      <c r="G15" s="1">
        <f t="shared" si="0"/>
        <v>1.1499999999999999</v>
      </c>
      <c r="H15" s="1" t="s">
        <v>63</v>
      </c>
      <c r="I15" s="5">
        <f t="shared" si="1"/>
        <v>6.1497326203208553</v>
      </c>
      <c r="J15" s="1" t="e">
        <f>VLOOKUP(H15,#REF!,2,0)</f>
        <v>#REF!</v>
      </c>
      <c r="L15" s="1" t="e">
        <f t="shared" si="2"/>
        <v>#REF!</v>
      </c>
    </row>
    <row r="16" spans="1:12">
      <c r="A16" s="3" t="s">
        <v>26</v>
      </c>
      <c r="B16" s="48" t="s">
        <v>27</v>
      </c>
      <c r="C16" s="48"/>
      <c r="G16" s="1">
        <f>SUM(G17:G27)</f>
        <v>32.819999999999993</v>
      </c>
      <c r="H16" s="1" t="s">
        <v>67</v>
      </c>
    </row>
    <row r="17" spans="1:10">
      <c r="A17" s="4">
        <v>1</v>
      </c>
      <c r="C17" s="1" t="s">
        <v>28</v>
      </c>
      <c r="D17" s="1">
        <v>4</v>
      </c>
      <c r="E17" s="1">
        <v>1.1499999999999999</v>
      </c>
      <c r="G17" s="1">
        <f>PRODUCT(D17:F17)</f>
        <v>4.5999999999999996</v>
      </c>
      <c r="H17" s="1" t="s">
        <v>63</v>
      </c>
      <c r="I17" s="5">
        <f>E17/220/0.85*1000</f>
        <v>6.1497326203208553</v>
      </c>
      <c r="J17" s="1" t="e">
        <f>VLOOKUP(H17,#REF!,2,0)</f>
        <v>#REF!</v>
      </c>
    </row>
    <row r="18" spans="1:10">
      <c r="A18" s="4">
        <v>2</v>
      </c>
      <c r="C18" s="1" t="s">
        <v>29</v>
      </c>
      <c r="D18" s="1">
        <v>1</v>
      </c>
      <c r="E18" s="1">
        <v>3.32</v>
      </c>
      <c r="G18" s="1">
        <f t="shared" ref="G18:G27" si="3">PRODUCT(D18:F18)</f>
        <v>3.32</v>
      </c>
      <c r="H18" s="1" t="s">
        <v>63</v>
      </c>
      <c r="I18" s="5">
        <f t="shared" ref="I18:I27" si="4">E18/220/0.85*1000</f>
        <v>17.754010695187166</v>
      </c>
      <c r="J18" s="1" t="e">
        <f>VLOOKUP(H18,#REF!,2,0)</f>
        <v>#REF!</v>
      </c>
    </row>
    <row r="19" spans="1:10">
      <c r="A19" s="4">
        <v>3</v>
      </c>
      <c r="C19" s="1" t="s">
        <v>30</v>
      </c>
      <c r="D19" s="1">
        <v>2</v>
      </c>
      <c r="E19" s="1">
        <v>1.08</v>
      </c>
      <c r="G19" s="1">
        <f t="shared" si="3"/>
        <v>2.16</v>
      </c>
      <c r="H19" s="1" t="s">
        <v>63</v>
      </c>
      <c r="I19" s="5">
        <f t="shared" si="4"/>
        <v>5.7754010695187175</v>
      </c>
      <c r="J19" s="1" t="e">
        <f>VLOOKUP(H19,#REF!,2,0)</f>
        <v>#REF!</v>
      </c>
    </row>
    <row r="20" spans="1:10">
      <c r="A20" s="4">
        <v>4</v>
      </c>
      <c r="C20" s="1" t="s">
        <v>31</v>
      </c>
      <c r="D20" s="1">
        <v>4</v>
      </c>
      <c r="E20" s="1">
        <v>1.1499999999999999</v>
      </c>
      <c r="G20" s="1">
        <f t="shared" si="3"/>
        <v>4.5999999999999996</v>
      </c>
      <c r="H20" s="1" t="s">
        <v>63</v>
      </c>
      <c r="I20" s="5">
        <f t="shared" si="4"/>
        <v>6.1497326203208553</v>
      </c>
      <c r="J20" s="1" t="e">
        <f>VLOOKUP(H20,#REF!,2,0)</f>
        <v>#REF!</v>
      </c>
    </row>
    <row r="21" spans="1:10">
      <c r="A21" s="4">
        <v>5</v>
      </c>
      <c r="C21" s="1" t="s">
        <v>32</v>
      </c>
      <c r="D21" s="1">
        <v>4</v>
      </c>
      <c r="E21" s="1">
        <v>2.2999999999999998</v>
      </c>
      <c r="G21" s="1">
        <f t="shared" si="3"/>
        <v>9.1999999999999993</v>
      </c>
      <c r="H21" s="1" t="s">
        <v>63</v>
      </c>
      <c r="I21" s="5">
        <f t="shared" si="4"/>
        <v>12.299465240641711</v>
      </c>
      <c r="J21" s="1" t="e">
        <f>VLOOKUP(H21,#REF!,2,0)</f>
        <v>#REF!</v>
      </c>
    </row>
    <row r="22" spans="1:10">
      <c r="A22" s="4">
        <v>6</v>
      </c>
      <c r="C22" s="1" t="s">
        <v>33</v>
      </c>
      <c r="D22" s="1">
        <v>1</v>
      </c>
      <c r="E22" s="1">
        <v>0.56999999999999995</v>
      </c>
      <c r="G22" s="1">
        <f t="shared" si="3"/>
        <v>0.56999999999999995</v>
      </c>
      <c r="H22" s="1" t="s">
        <v>63</v>
      </c>
      <c r="I22" s="5">
        <f t="shared" si="4"/>
        <v>3.0481283422459891</v>
      </c>
      <c r="J22" s="1" t="e">
        <f>VLOOKUP(H22,#REF!,2,0)</f>
        <v>#REF!</v>
      </c>
    </row>
    <row r="23" spans="1:10">
      <c r="A23" s="4">
        <v>7</v>
      </c>
      <c r="C23" s="1" t="s">
        <v>34</v>
      </c>
      <c r="D23" s="1">
        <v>2</v>
      </c>
      <c r="E23" s="1">
        <v>0.77</v>
      </c>
      <c r="G23" s="1">
        <f t="shared" si="3"/>
        <v>1.54</v>
      </c>
      <c r="H23" s="1" t="s">
        <v>63</v>
      </c>
      <c r="I23" s="5">
        <f t="shared" si="4"/>
        <v>4.1176470588235299</v>
      </c>
      <c r="J23" s="1" t="e">
        <f>VLOOKUP(H23,#REF!,2,0)</f>
        <v>#REF!</v>
      </c>
    </row>
    <row r="24" spans="1:10">
      <c r="A24" s="4">
        <v>8</v>
      </c>
      <c r="C24" s="1" t="s">
        <v>35</v>
      </c>
      <c r="D24" s="1">
        <v>2</v>
      </c>
      <c r="E24" s="1">
        <v>0.83</v>
      </c>
      <c r="G24" s="1">
        <f t="shared" si="3"/>
        <v>1.66</v>
      </c>
      <c r="H24" s="1" t="s">
        <v>63</v>
      </c>
      <c r="I24" s="5">
        <f t="shared" si="4"/>
        <v>4.4385026737967914</v>
      </c>
      <c r="J24" s="1" t="e">
        <f>VLOOKUP(H24,#REF!,2,0)</f>
        <v>#REF!</v>
      </c>
    </row>
    <row r="25" spans="1:10">
      <c r="A25" s="4">
        <v>9</v>
      </c>
      <c r="C25" s="1" t="s">
        <v>36</v>
      </c>
      <c r="D25" s="1">
        <v>1</v>
      </c>
      <c r="E25" s="1">
        <v>0.13</v>
      </c>
      <c r="G25" s="1">
        <f t="shared" si="3"/>
        <v>0.13</v>
      </c>
      <c r="H25" s="1" t="s">
        <v>63</v>
      </c>
      <c r="I25" s="5">
        <f t="shared" si="4"/>
        <v>0.69518716577540107</v>
      </c>
      <c r="J25" s="1" t="e">
        <f>VLOOKUP(H25,#REF!,2,0)</f>
        <v>#REF!</v>
      </c>
    </row>
    <row r="26" spans="1:10">
      <c r="A26" s="4">
        <v>10</v>
      </c>
      <c r="C26" s="1" t="s">
        <v>37</v>
      </c>
      <c r="D26" s="1">
        <v>1</v>
      </c>
      <c r="E26" s="1">
        <v>3.38</v>
      </c>
      <c r="G26" s="1">
        <f t="shared" si="3"/>
        <v>3.38</v>
      </c>
      <c r="H26" s="1" t="s">
        <v>63</v>
      </c>
      <c r="I26" s="5">
        <f t="shared" si="4"/>
        <v>18.074866310160427</v>
      </c>
      <c r="J26" s="1" t="e">
        <f>VLOOKUP(H26,#REF!,2,0)</f>
        <v>#REF!</v>
      </c>
    </row>
    <row r="27" spans="1:10">
      <c r="A27" s="4">
        <v>11</v>
      </c>
      <c r="C27" s="1" t="s">
        <v>38</v>
      </c>
      <c r="D27" s="1">
        <v>1</v>
      </c>
      <c r="E27" s="1">
        <v>1.66</v>
      </c>
      <c r="G27" s="1">
        <f t="shared" si="3"/>
        <v>1.66</v>
      </c>
      <c r="H27" s="1" t="s">
        <v>63</v>
      </c>
      <c r="I27" s="5">
        <f t="shared" si="4"/>
        <v>8.8770053475935828</v>
      </c>
      <c r="J27" s="1" t="e">
        <f>VLOOKUP(H27,#REF!,2,0)</f>
        <v>#REF!</v>
      </c>
    </row>
    <row r="28" spans="1:10">
      <c r="A28" s="3" t="s">
        <v>42</v>
      </c>
      <c r="B28" s="48" t="s">
        <v>43</v>
      </c>
      <c r="C28" s="48"/>
      <c r="G28" s="1">
        <f>SUM(G29:G38)</f>
        <v>17.98</v>
      </c>
      <c r="H28" s="1" t="s">
        <v>67</v>
      </c>
    </row>
    <row r="29" spans="1:10">
      <c r="A29" s="4">
        <v>1</v>
      </c>
      <c r="C29" s="1" t="s">
        <v>44</v>
      </c>
      <c r="D29" s="1">
        <v>1</v>
      </c>
      <c r="E29" s="1">
        <v>3.44</v>
      </c>
      <c r="G29" s="1">
        <f>PRODUCT(D29:F29)</f>
        <v>3.44</v>
      </c>
      <c r="H29" s="1" t="s">
        <v>63</v>
      </c>
      <c r="I29" s="5">
        <f t="shared" ref="I29:I38" si="5">E29/220/0.85*1000</f>
        <v>18.395721925133689</v>
      </c>
      <c r="J29" s="1" t="e">
        <f>VLOOKUP(H29,#REF!,2,0)</f>
        <v>#REF!</v>
      </c>
    </row>
    <row r="30" spans="1:10">
      <c r="A30" s="4">
        <v>2</v>
      </c>
      <c r="C30" s="1" t="s">
        <v>45</v>
      </c>
      <c r="D30" s="1">
        <v>2</v>
      </c>
      <c r="E30" s="1">
        <v>1.66</v>
      </c>
      <c r="G30" s="1">
        <f t="shared" ref="G30:G38" si="6">PRODUCT(D30:F30)</f>
        <v>3.32</v>
      </c>
      <c r="H30" s="1" t="s">
        <v>63</v>
      </c>
      <c r="I30" s="5">
        <f t="shared" si="5"/>
        <v>8.8770053475935828</v>
      </c>
      <c r="J30" s="1" t="e">
        <f>VLOOKUP(H30,#REF!,2,0)</f>
        <v>#REF!</v>
      </c>
    </row>
    <row r="31" spans="1:10">
      <c r="A31" s="4">
        <v>3</v>
      </c>
      <c r="C31" s="1" t="s">
        <v>46</v>
      </c>
      <c r="D31" s="1">
        <v>2</v>
      </c>
      <c r="E31" s="1">
        <v>0.77</v>
      </c>
      <c r="G31" s="1">
        <f t="shared" si="6"/>
        <v>1.54</v>
      </c>
      <c r="H31" s="1" t="s">
        <v>63</v>
      </c>
      <c r="I31" s="5">
        <f t="shared" si="5"/>
        <v>4.1176470588235299</v>
      </c>
      <c r="J31" s="1" t="e">
        <f>VLOOKUP(H31,#REF!,2,0)</f>
        <v>#REF!</v>
      </c>
    </row>
    <row r="32" spans="1:10">
      <c r="A32" s="4">
        <v>4</v>
      </c>
      <c r="C32" s="1" t="s">
        <v>47</v>
      </c>
      <c r="D32" s="1">
        <v>1</v>
      </c>
      <c r="E32" s="1">
        <v>1.59</v>
      </c>
      <c r="G32" s="1">
        <f t="shared" si="6"/>
        <v>1.59</v>
      </c>
      <c r="H32" s="1" t="s">
        <v>63</v>
      </c>
      <c r="I32" s="5">
        <f t="shared" si="5"/>
        <v>8.502673796791445</v>
      </c>
      <c r="J32" s="1" t="e">
        <f>VLOOKUP(H32,#REF!,2,0)</f>
        <v>#REF!</v>
      </c>
    </row>
    <row r="33" spans="1:10">
      <c r="A33" s="4">
        <v>5</v>
      </c>
      <c r="C33" s="1" t="s">
        <v>48</v>
      </c>
      <c r="D33" s="1">
        <v>1</v>
      </c>
      <c r="E33" s="1">
        <v>0.06</v>
      </c>
      <c r="G33" s="1">
        <f t="shared" si="6"/>
        <v>0.06</v>
      </c>
      <c r="H33" s="1" t="s">
        <v>63</v>
      </c>
      <c r="I33" s="5">
        <f t="shared" si="5"/>
        <v>0.32085561497326204</v>
      </c>
      <c r="J33" s="1" t="e">
        <f>VLOOKUP(H33,#REF!,2,0)</f>
        <v>#REF!</v>
      </c>
    </row>
    <row r="34" spans="1:10">
      <c r="A34" s="4">
        <v>6</v>
      </c>
      <c r="C34" s="1" t="s">
        <v>49</v>
      </c>
      <c r="D34" s="1">
        <v>1</v>
      </c>
      <c r="E34" s="1">
        <v>0.45</v>
      </c>
      <c r="G34" s="1">
        <f t="shared" si="6"/>
        <v>0.45</v>
      </c>
      <c r="H34" s="1" t="s">
        <v>63</v>
      </c>
      <c r="I34" s="5">
        <f t="shared" si="5"/>
        <v>2.4064171122994655</v>
      </c>
      <c r="J34" s="1" t="e">
        <f>VLOOKUP(H34,#REF!,2,0)</f>
        <v>#REF!</v>
      </c>
    </row>
    <row r="35" spans="1:10">
      <c r="A35" s="4">
        <v>7</v>
      </c>
      <c r="C35" s="1" t="s">
        <v>50</v>
      </c>
      <c r="D35" s="1">
        <v>4</v>
      </c>
      <c r="E35" s="1">
        <v>1.08</v>
      </c>
      <c r="G35" s="1">
        <f t="shared" si="6"/>
        <v>4.32</v>
      </c>
      <c r="H35" s="1" t="s">
        <v>63</v>
      </c>
      <c r="I35" s="5">
        <f t="shared" si="5"/>
        <v>5.7754010695187175</v>
      </c>
      <c r="J35" s="1" t="e">
        <f>VLOOKUP(H35,#REF!,2,0)</f>
        <v>#REF!</v>
      </c>
    </row>
    <row r="36" spans="1:10">
      <c r="A36" s="4">
        <v>8</v>
      </c>
      <c r="C36" s="1" t="s">
        <v>51</v>
      </c>
      <c r="D36" s="1">
        <v>1</v>
      </c>
      <c r="E36" s="1">
        <v>0.83</v>
      </c>
      <c r="G36" s="1">
        <f t="shared" si="6"/>
        <v>0.83</v>
      </c>
      <c r="H36" s="1" t="s">
        <v>63</v>
      </c>
      <c r="I36" s="5">
        <f t="shared" si="5"/>
        <v>4.4385026737967914</v>
      </c>
      <c r="J36" s="1" t="e">
        <f>VLOOKUP(H36,#REF!,2,0)</f>
        <v>#REF!</v>
      </c>
    </row>
    <row r="37" spans="1:10">
      <c r="A37" s="4">
        <v>9</v>
      </c>
      <c r="C37" s="1" t="s">
        <v>52</v>
      </c>
      <c r="D37" s="1">
        <v>1</v>
      </c>
      <c r="E37" s="1">
        <v>0.77</v>
      </c>
      <c r="G37" s="1">
        <f t="shared" si="6"/>
        <v>0.77</v>
      </c>
      <c r="H37" s="1" t="s">
        <v>63</v>
      </c>
      <c r="I37" s="5">
        <f t="shared" si="5"/>
        <v>4.1176470588235299</v>
      </c>
      <c r="J37" s="1" t="e">
        <f>VLOOKUP(H37,#REF!,2,0)</f>
        <v>#REF!</v>
      </c>
    </row>
    <row r="38" spans="1:10">
      <c r="A38" s="4">
        <v>10</v>
      </c>
      <c r="C38" s="1" t="s">
        <v>53</v>
      </c>
      <c r="D38" s="1">
        <v>2</v>
      </c>
      <c r="E38" s="1">
        <v>0.83</v>
      </c>
      <c r="G38" s="1">
        <f t="shared" si="6"/>
        <v>1.66</v>
      </c>
      <c r="H38" s="1" t="s">
        <v>63</v>
      </c>
      <c r="I38" s="5">
        <f t="shared" si="5"/>
        <v>4.4385026737967914</v>
      </c>
      <c r="J38" s="1" t="e">
        <f>VLOOKUP(H38,#REF!,2,0)</f>
        <v>#REF!</v>
      </c>
    </row>
  </sheetData>
  <mergeCells count="5">
    <mergeCell ref="B2:C2"/>
    <mergeCell ref="K2:L2"/>
    <mergeCell ref="B3:C3"/>
    <mergeCell ref="B16:C16"/>
    <mergeCell ref="B28:C28"/>
  </mergeCells>
  <conditionalFormatting sqref="I29:I38 I17:I27 I4:I15">
    <cfRule type="cellIs" dxfId="2" priority="2" operator="greaterThan">
      <formula>26</formula>
    </cfRule>
    <cfRule type="cellIs" dxfId="1" priority="3" operator="greaterThan">
      <formula>26</formula>
    </cfRule>
    <cfRule type="cellIs" dxfId="0" priority="4" operator="greaterThan">
      <formula>26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V111"/>
  <sheetViews>
    <sheetView showZeros="0" tabSelected="1" zoomScaleSheetLayoutView="115" workbookViewId="0">
      <selection activeCell="P5" sqref="P5"/>
    </sheetView>
  </sheetViews>
  <sheetFormatPr defaultRowHeight="15.75"/>
  <cols>
    <col min="1" max="1" width="8.140625" style="6" bestFit="1" customWidth="1"/>
    <col min="2" max="2" width="1.85546875" style="6" bestFit="1" customWidth="1"/>
    <col min="3" max="3" width="8.140625" style="6" bestFit="1" customWidth="1"/>
    <col min="4" max="4" width="4.42578125" style="6" customWidth="1"/>
    <col min="5" max="5" width="7.28515625" style="6" bestFit="1" customWidth="1"/>
    <col min="6" max="8" width="6.7109375" style="6" customWidth="1"/>
    <col min="9" max="9" width="7.7109375" style="33" customWidth="1"/>
    <col min="10" max="10" width="13.5703125" style="6" bestFit="1" customWidth="1"/>
    <col min="11" max="11" width="5" style="6" hidden="1" customWidth="1"/>
    <col min="12" max="190" width="9.140625" style="6"/>
    <col min="191" max="191" width="5.28515625" style="6" customWidth="1"/>
    <col min="192" max="193" width="12.7109375" style="6" customWidth="1"/>
    <col min="194" max="194" width="6.42578125" style="6" customWidth="1"/>
    <col min="195" max="195" width="7.28515625" style="6" customWidth="1"/>
    <col min="196" max="197" width="6.85546875" style="6" customWidth="1"/>
    <col min="198" max="198" width="7.42578125" style="6" customWidth="1"/>
    <col min="199" max="199" width="12.42578125" style="6" customWidth="1"/>
    <col min="200" max="201" width="6.42578125" style="6" bestFit="1" customWidth="1"/>
    <col min="202" max="202" width="6.85546875" style="6" bestFit="1" customWidth="1"/>
    <col min="203" max="203" width="6" style="6" customWidth="1"/>
    <col min="204" max="204" width="4.42578125" style="6" customWidth="1"/>
    <col min="205" max="205" width="4.5703125" style="6" customWidth="1"/>
    <col min="206" max="206" width="4.85546875" style="6" customWidth="1"/>
    <col min="207" max="207" width="6.85546875" style="6" bestFit="1" customWidth="1"/>
    <col min="208" max="208" width="7.7109375" style="6" bestFit="1" customWidth="1"/>
    <col min="209" max="209" width="5.7109375" style="6" customWidth="1"/>
    <col min="210" max="210" width="6.42578125" style="6" customWidth="1"/>
    <col min="211" max="211" width="9.140625" style="6"/>
    <col min="212" max="212" width="6.140625" style="6" bestFit="1" customWidth="1"/>
    <col min="213" max="446" width="9.140625" style="6"/>
    <col min="447" max="447" width="5.28515625" style="6" customWidth="1"/>
    <col min="448" max="449" width="12.7109375" style="6" customWidth="1"/>
    <col min="450" max="450" width="6.42578125" style="6" customWidth="1"/>
    <col min="451" max="451" width="7.28515625" style="6" customWidth="1"/>
    <col min="452" max="453" width="6.85546875" style="6" customWidth="1"/>
    <col min="454" max="454" width="7.42578125" style="6" customWidth="1"/>
    <col min="455" max="455" width="12.42578125" style="6" customWidth="1"/>
    <col min="456" max="457" width="6.42578125" style="6" bestFit="1" customWidth="1"/>
    <col min="458" max="458" width="6.85546875" style="6" bestFit="1" customWidth="1"/>
    <col min="459" max="459" width="6" style="6" customWidth="1"/>
    <col min="460" max="460" width="4.42578125" style="6" customWidth="1"/>
    <col min="461" max="461" width="4.5703125" style="6" customWidth="1"/>
    <col min="462" max="462" width="4.85546875" style="6" customWidth="1"/>
    <col min="463" max="463" width="6.85546875" style="6" bestFit="1" customWidth="1"/>
    <col min="464" max="464" width="7.7109375" style="6" bestFit="1" customWidth="1"/>
    <col min="465" max="465" width="5.7109375" style="6" customWidth="1"/>
    <col min="466" max="466" width="6.42578125" style="6" customWidth="1"/>
    <col min="467" max="467" width="9.140625" style="6"/>
    <col min="468" max="468" width="6.140625" style="6" bestFit="1" customWidth="1"/>
    <col min="469" max="702" width="9.140625" style="6"/>
    <col min="703" max="703" width="5.28515625" style="6" customWidth="1"/>
    <col min="704" max="705" width="12.7109375" style="6" customWidth="1"/>
    <col min="706" max="706" width="6.42578125" style="6" customWidth="1"/>
    <col min="707" max="707" width="7.28515625" style="6" customWidth="1"/>
    <col min="708" max="709" width="6.85546875" style="6" customWidth="1"/>
    <col min="710" max="710" width="7.42578125" style="6" customWidth="1"/>
    <col min="711" max="711" width="12.42578125" style="6" customWidth="1"/>
    <col min="712" max="713" width="6.42578125" style="6" bestFit="1" customWidth="1"/>
    <col min="714" max="714" width="6.85546875" style="6" bestFit="1" customWidth="1"/>
    <col min="715" max="715" width="6" style="6" customWidth="1"/>
    <col min="716" max="716" width="4.42578125" style="6" customWidth="1"/>
    <col min="717" max="717" width="4.5703125" style="6" customWidth="1"/>
    <col min="718" max="718" width="4.85546875" style="6" customWidth="1"/>
    <col min="719" max="719" width="6.85546875" style="6" bestFit="1" customWidth="1"/>
    <col min="720" max="720" width="7.7109375" style="6" bestFit="1" customWidth="1"/>
    <col min="721" max="721" width="5.7109375" style="6" customWidth="1"/>
    <col min="722" max="722" width="6.42578125" style="6" customWidth="1"/>
    <col min="723" max="723" width="9.140625" style="6"/>
    <col min="724" max="724" width="6.140625" style="6" bestFit="1" customWidth="1"/>
    <col min="725" max="958" width="9.140625" style="6"/>
    <col min="959" max="959" width="5.28515625" style="6" customWidth="1"/>
    <col min="960" max="961" width="12.7109375" style="6" customWidth="1"/>
    <col min="962" max="962" width="6.42578125" style="6" customWidth="1"/>
    <col min="963" max="963" width="7.28515625" style="6" customWidth="1"/>
    <col min="964" max="965" width="6.85546875" style="6" customWidth="1"/>
    <col min="966" max="966" width="7.42578125" style="6" customWidth="1"/>
    <col min="967" max="967" width="12.42578125" style="6" customWidth="1"/>
    <col min="968" max="969" width="6.42578125" style="6" bestFit="1" customWidth="1"/>
    <col min="970" max="970" width="6.85546875" style="6" bestFit="1" customWidth="1"/>
    <col min="971" max="971" width="6" style="6" customWidth="1"/>
    <col min="972" max="972" width="4.42578125" style="6" customWidth="1"/>
    <col min="973" max="973" width="4.5703125" style="6" customWidth="1"/>
    <col min="974" max="974" width="4.85546875" style="6" customWidth="1"/>
    <col min="975" max="975" width="6.85546875" style="6" bestFit="1" customWidth="1"/>
    <col min="976" max="976" width="7.7109375" style="6" bestFit="1" customWidth="1"/>
    <col min="977" max="977" width="5.7109375" style="6" customWidth="1"/>
    <col min="978" max="978" width="6.42578125" style="6" customWidth="1"/>
    <col min="979" max="979" width="9.140625" style="6"/>
    <col min="980" max="980" width="6.140625" style="6" bestFit="1" customWidth="1"/>
    <col min="981" max="1214" width="9.140625" style="6"/>
    <col min="1215" max="1215" width="5.28515625" style="6" customWidth="1"/>
    <col min="1216" max="1217" width="12.7109375" style="6" customWidth="1"/>
    <col min="1218" max="1218" width="6.42578125" style="6" customWidth="1"/>
    <col min="1219" max="1219" width="7.28515625" style="6" customWidth="1"/>
    <col min="1220" max="1221" width="6.85546875" style="6" customWidth="1"/>
    <col min="1222" max="1222" width="7.42578125" style="6" customWidth="1"/>
    <col min="1223" max="1223" width="12.42578125" style="6" customWidth="1"/>
    <col min="1224" max="1225" width="6.42578125" style="6" bestFit="1" customWidth="1"/>
    <col min="1226" max="1226" width="6.85546875" style="6" bestFit="1" customWidth="1"/>
    <col min="1227" max="1227" width="6" style="6" customWidth="1"/>
    <col min="1228" max="1228" width="4.42578125" style="6" customWidth="1"/>
    <col min="1229" max="1229" width="4.5703125" style="6" customWidth="1"/>
    <col min="1230" max="1230" width="4.85546875" style="6" customWidth="1"/>
    <col min="1231" max="1231" width="6.85546875" style="6" bestFit="1" customWidth="1"/>
    <col min="1232" max="1232" width="7.7109375" style="6" bestFit="1" customWidth="1"/>
    <col min="1233" max="1233" width="5.7109375" style="6" customWidth="1"/>
    <col min="1234" max="1234" width="6.42578125" style="6" customWidth="1"/>
    <col min="1235" max="1235" width="9.140625" style="6"/>
    <col min="1236" max="1236" width="6.140625" style="6" bestFit="1" customWidth="1"/>
    <col min="1237" max="1470" width="9.140625" style="6"/>
    <col min="1471" max="1471" width="5.28515625" style="6" customWidth="1"/>
    <col min="1472" max="1473" width="12.7109375" style="6" customWidth="1"/>
    <col min="1474" max="1474" width="6.42578125" style="6" customWidth="1"/>
    <col min="1475" max="1475" width="7.28515625" style="6" customWidth="1"/>
    <col min="1476" max="1477" width="6.85546875" style="6" customWidth="1"/>
    <col min="1478" max="1478" width="7.42578125" style="6" customWidth="1"/>
    <col min="1479" max="1479" width="12.42578125" style="6" customWidth="1"/>
    <col min="1480" max="1481" width="6.42578125" style="6" bestFit="1" customWidth="1"/>
    <col min="1482" max="1482" width="6.85546875" style="6" bestFit="1" customWidth="1"/>
    <col min="1483" max="1483" width="6" style="6" customWidth="1"/>
    <col min="1484" max="1484" width="4.42578125" style="6" customWidth="1"/>
    <col min="1485" max="1485" width="4.5703125" style="6" customWidth="1"/>
    <col min="1486" max="1486" width="4.85546875" style="6" customWidth="1"/>
    <col min="1487" max="1487" width="6.85546875" style="6" bestFit="1" customWidth="1"/>
    <col min="1488" max="1488" width="7.7109375" style="6" bestFit="1" customWidth="1"/>
    <col min="1489" max="1489" width="5.7109375" style="6" customWidth="1"/>
    <col min="1490" max="1490" width="6.42578125" style="6" customWidth="1"/>
    <col min="1491" max="1491" width="9.140625" style="6"/>
    <col min="1492" max="1492" width="6.140625" style="6" bestFit="1" customWidth="1"/>
    <col min="1493" max="1726" width="9.140625" style="6"/>
    <col min="1727" max="1727" width="5.28515625" style="6" customWidth="1"/>
    <col min="1728" max="1729" width="12.7109375" style="6" customWidth="1"/>
    <col min="1730" max="1730" width="6.42578125" style="6" customWidth="1"/>
    <col min="1731" max="1731" width="7.28515625" style="6" customWidth="1"/>
    <col min="1732" max="1733" width="6.85546875" style="6" customWidth="1"/>
    <col min="1734" max="1734" width="7.42578125" style="6" customWidth="1"/>
    <col min="1735" max="1735" width="12.42578125" style="6" customWidth="1"/>
    <col min="1736" max="1737" width="6.42578125" style="6" bestFit="1" customWidth="1"/>
    <col min="1738" max="1738" width="6.85546875" style="6" bestFit="1" customWidth="1"/>
    <col min="1739" max="1739" width="6" style="6" customWidth="1"/>
    <col min="1740" max="1740" width="4.42578125" style="6" customWidth="1"/>
    <col min="1741" max="1741" width="4.5703125" style="6" customWidth="1"/>
    <col min="1742" max="1742" width="4.85546875" style="6" customWidth="1"/>
    <col min="1743" max="1743" width="6.85546875" style="6" bestFit="1" customWidth="1"/>
    <col min="1744" max="1744" width="7.7109375" style="6" bestFit="1" customWidth="1"/>
    <col min="1745" max="1745" width="5.7109375" style="6" customWidth="1"/>
    <col min="1746" max="1746" width="6.42578125" style="6" customWidth="1"/>
    <col min="1747" max="1747" width="9.140625" style="6"/>
    <col min="1748" max="1748" width="6.140625" style="6" bestFit="1" customWidth="1"/>
    <col min="1749" max="1982" width="9.140625" style="6"/>
    <col min="1983" max="1983" width="5.28515625" style="6" customWidth="1"/>
    <col min="1984" max="1985" width="12.7109375" style="6" customWidth="1"/>
    <col min="1986" max="1986" width="6.42578125" style="6" customWidth="1"/>
    <col min="1987" max="1987" width="7.28515625" style="6" customWidth="1"/>
    <col min="1988" max="1989" width="6.85546875" style="6" customWidth="1"/>
    <col min="1990" max="1990" width="7.42578125" style="6" customWidth="1"/>
    <col min="1991" max="1991" width="12.42578125" style="6" customWidth="1"/>
    <col min="1992" max="1993" width="6.42578125" style="6" bestFit="1" customWidth="1"/>
    <col min="1994" max="1994" width="6.85546875" style="6" bestFit="1" customWidth="1"/>
    <col min="1995" max="1995" width="6" style="6" customWidth="1"/>
    <col min="1996" max="1996" width="4.42578125" style="6" customWidth="1"/>
    <col min="1997" max="1997" width="4.5703125" style="6" customWidth="1"/>
    <col min="1998" max="1998" width="4.85546875" style="6" customWidth="1"/>
    <col min="1999" max="1999" width="6.85546875" style="6" bestFit="1" customWidth="1"/>
    <col min="2000" max="2000" width="7.7109375" style="6" bestFit="1" customWidth="1"/>
    <col min="2001" max="2001" width="5.7109375" style="6" customWidth="1"/>
    <col min="2002" max="2002" width="6.42578125" style="6" customWidth="1"/>
    <col min="2003" max="2003" width="9.140625" style="6"/>
    <col min="2004" max="2004" width="6.140625" style="6" bestFit="1" customWidth="1"/>
    <col min="2005" max="2238" width="9.140625" style="6"/>
    <col min="2239" max="2239" width="5.28515625" style="6" customWidth="1"/>
    <col min="2240" max="2241" width="12.7109375" style="6" customWidth="1"/>
    <col min="2242" max="2242" width="6.42578125" style="6" customWidth="1"/>
    <col min="2243" max="2243" width="7.28515625" style="6" customWidth="1"/>
    <col min="2244" max="2245" width="6.85546875" style="6" customWidth="1"/>
    <col min="2246" max="2246" width="7.42578125" style="6" customWidth="1"/>
    <col min="2247" max="2247" width="12.42578125" style="6" customWidth="1"/>
    <col min="2248" max="2249" width="6.42578125" style="6" bestFit="1" customWidth="1"/>
    <col min="2250" max="2250" width="6.85546875" style="6" bestFit="1" customWidth="1"/>
    <col min="2251" max="2251" width="6" style="6" customWidth="1"/>
    <col min="2252" max="2252" width="4.42578125" style="6" customWidth="1"/>
    <col min="2253" max="2253" width="4.5703125" style="6" customWidth="1"/>
    <col min="2254" max="2254" width="4.85546875" style="6" customWidth="1"/>
    <col min="2255" max="2255" width="6.85546875" style="6" bestFit="1" customWidth="1"/>
    <col min="2256" max="2256" width="7.7109375" style="6" bestFit="1" customWidth="1"/>
    <col min="2257" max="2257" width="5.7109375" style="6" customWidth="1"/>
    <col min="2258" max="2258" width="6.42578125" style="6" customWidth="1"/>
    <col min="2259" max="2259" width="9.140625" style="6"/>
    <col min="2260" max="2260" width="6.140625" style="6" bestFit="1" customWidth="1"/>
    <col min="2261" max="2494" width="9.140625" style="6"/>
    <col min="2495" max="2495" width="5.28515625" style="6" customWidth="1"/>
    <col min="2496" max="2497" width="12.7109375" style="6" customWidth="1"/>
    <col min="2498" max="2498" width="6.42578125" style="6" customWidth="1"/>
    <col min="2499" max="2499" width="7.28515625" style="6" customWidth="1"/>
    <col min="2500" max="2501" width="6.85546875" style="6" customWidth="1"/>
    <col min="2502" max="2502" width="7.42578125" style="6" customWidth="1"/>
    <col min="2503" max="2503" width="12.42578125" style="6" customWidth="1"/>
    <col min="2504" max="2505" width="6.42578125" style="6" bestFit="1" customWidth="1"/>
    <col min="2506" max="2506" width="6.85546875" style="6" bestFit="1" customWidth="1"/>
    <col min="2507" max="2507" width="6" style="6" customWidth="1"/>
    <col min="2508" max="2508" width="4.42578125" style="6" customWidth="1"/>
    <col min="2509" max="2509" width="4.5703125" style="6" customWidth="1"/>
    <col min="2510" max="2510" width="4.85546875" style="6" customWidth="1"/>
    <col min="2511" max="2511" width="6.85546875" style="6" bestFit="1" customWidth="1"/>
    <col min="2512" max="2512" width="7.7109375" style="6" bestFit="1" customWidth="1"/>
    <col min="2513" max="2513" width="5.7109375" style="6" customWidth="1"/>
    <col min="2514" max="2514" width="6.42578125" style="6" customWidth="1"/>
    <col min="2515" max="2515" width="9.140625" style="6"/>
    <col min="2516" max="2516" width="6.140625" style="6" bestFit="1" customWidth="1"/>
    <col min="2517" max="2750" width="9.140625" style="6"/>
    <col min="2751" max="2751" width="5.28515625" style="6" customWidth="1"/>
    <col min="2752" max="2753" width="12.7109375" style="6" customWidth="1"/>
    <col min="2754" max="2754" width="6.42578125" style="6" customWidth="1"/>
    <col min="2755" max="2755" width="7.28515625" style="6" customWidth="1"/>
    <col min="2756" max="2757" width="6.85546875" style="6" customWidth="1"/>
    <col min="2758" max="2758" width="7.42578125" style="6" customWidth="1"/>
    <col min="2759" max="2759" width="12.42578125" style="6" customWidth="1"/>
    <col min="2760" max="2761" width="6.42578125" style="6" bestFit="1" customWidth="1"/>
    <col min="2762" max="2762" width="6.85546875" style="6" bestFit="1" customWidth="1"/>
    <col min="2763" max="2763" width="6" style="6" customWidth="1"/>
    <col min="2764" max="2764" width="4.42578125" style="6" customWidth="1"/>
    <col min="2765" max="2765" width="4.5703125" style="6" customWidth="1"/>
    <col min="2766" max="2766" width="4.85546875" style="6" customWidth="1"/>
    <col min="2767" max="2767" width="6.85546875" style="6" bestFit="1" customWidth="1"/>
    <col min="2768" max="2768" width="7.7109375" style="6" bestFit="1" customWidth="1"/>
    <col min="2769" max="2769" width="5.7109375" style="6" customWidth="1"/>
    <col min="2770" max="2770" width="6.42578125" style="6" customWidth="1"/>
    <col min="2771" max="2771" width="9.140625" style="6"/>
    <col min="2772" max="2772" width="6.140625" style="6" bestFit="1" customWidth="1"/>
    <col min="2773" max="3006" width="9.140625" style="6"/>
    <col min="3007" max="3007" width="5.28515625" style="6" customWidth="1"/>
    <col min="3008" max="3009" width="12.7109375" style="6" customWidth="1"/>
    <col min="3010" max="3010" width="6.42578125" style="6" customWidth="1"/>
    <col min="3011" max="3011" width="7.28515625" style="6" customWidth="1"/>
    <col min="3012" max="3013" width="6.85546875" style="6" customWidth="1"/>
    <col min="3014" max="3014" width="7.42578125" style="6" customWidth="1"/>
    <col min="3015" max="3015" width="12.42578125" style="6" customWidth="1"/>
    <col min="3016" max="3017" width="6.42578125" style="6" bestFit="1" customWidth="1"/>
    <col min="3018" max="3018" width="6.85546875" style="6" bestFit="1" customWidth="1"/>
    <col min="3019" max="3019" width="6" style="6" customWidth="1"/>
    <col min="3020" max="3020" width="4.42578125" style="6" customWidth="1"/>
    <col min="3021" max="3021" width="4.5703125" style="6" customWidth="1"/>
    <col min="3022" max="3022" width="4.85546875" style="6" customWidth="1"/>
    <col min="3023" max="3023" width="6.85546875" style="6" bestFit="1" customWidth="1"/>
    <col min="3024" max="3024" width="7.7109375" style="6" bestFit="1" customWidth="1"/>
    <col min="3025" max="3025" width="5.7109375" style="6" customWidth="1"/>
    <col min="3026" max="3026" width="6.42578125" style="6" customWidth="1"/>
    <col min="3027" max="3027" width="9.140625" style="6"/>
    <col min="3028" max="3028" width="6.140625" style="6" bestFit="1" customWidth="1"/>
    <col min="3029" max="3262" width="9.140625" style="6"/>
    <col min="3263" max="3263" width="5.28515625" style="6" customWidth="1"/>
    <col min="3264" max="3265" width="12.7109375" style="6" customWidth="1"/>
    <col min="3266" max="3266" width="6.42578125" style="6" customWidth="1"/>
    <col min="3267" max="3267" width="7.28515625" style="6" customWidth="1"/>
    <col min="3268" max="3269" width="6.85546875" style="6" customWidth="1"/>
    <col min="3270" max="3270" width="7.42578125" style="6" customWidth="1"/>
    <col min="3271" max="3271" width="12.42578125" style="6" customWidth="1"/>
    <col min="3272" max="3273" width="6.42578125" style="6" bestFit="1" customWidth="1"/>
    <col min="3274" max="3274" width="6.85546875" style="6" bestFit="1" customWidth="1"/>
    <col min="3275" max="3275" width="6" style="6" customWidth="1"/>
    <col min="3276" max="3276" width="4.42578125" style="6" customWidth="1"/>
    <col min="3277" max="3277" width="4.5703125" style="6" customWidth="1"/>
    <col min="3278" max="3278" width="4.85546875" style="6" customWidth="1"/>
    <col min="3279" max="3279" width="6.85546875" style="6" bestFit="1" customWidth="1"/>
    <col min="3280" max="3280" width="7.7109375" style="6" bestFit="1" customWidth="1"/>
    <col min="3281" max="3281" width="5.7109375" style="6" customWidth="1"/>
    <col min="3282" max="3282" width="6.42578125" style="6" customWidth="1"/>
    <col min="3283" max="3283" width="9.140625" style="6"/>
    <col min="3284" max="3284" width="6.140625" style="6" bestFit="1" customWidth="1"/>
    <col min="3285" max="3518" width="9.140625" style="6"/>
    <col min="3519" max="3519" width="5.28515625" style="6" customWidth="1"/>
    <col min="3520" max="3521" width="12.7109375" style="6" customWidth="1"/>
    <col min="3522" max="3522" width="6.42578125" style="6" customWidth="1"/>
    <col min="3523" max="3523" width="7.28515625" style="6" customWidth="1"/>
    <col min="3524" max="3525" width="6.85546875" style="6" customWidth="1"/>
    <col min="3526" max="3526" width="7.42578125" style="6" customWidth="1"/>
    <col min="3527" max="3527" width="12.42578125" style="6" customWidth="1"/>
    <col min="3528" max="3529" width="6.42578125" style="6" bestFit="1" customWidth="1"/>
    <col min="3530" max="3530" width="6.85546875" style="6" bestFit="1" customWidth="1"/>
    <col min="3531" max="3531" width="6" style="6" customWidth="1"/>
    <col min="3532" max="3532" width="4.42578125" style="6" customWidth="1"/>
    <col min="3533" max="3533" width="4.5703125" style="6" customWidth="1"/>
    <col min="3534" max="3534" width="4.85546875" style="6" customWidth="1"/>
    <col min="3535" max="3535" width="6.85546875" style="6" bestFit="1" customWidth="1"/>
    <col min="3536" max="3536" width="7.7109375" style="6" bestFit="1" customWidth="1"/>
    <col min="3537" max="3537" width="5.7109375" style="6" customWidth="1"/>
    <col min="3538" max="3538" width="6.42578125" style="6" customWidth="1"/>
    <col min="3539" max="3539" width="9.140625" style="6"/>
    <col min="3540" max="3540" width="6.140625" style="6" bestFit="1" customWidth="1"/>
    <col min="3541" max="3774" width="9.140625" style="6"/>
    <col min="3775" max="3775" width="5.28515625" style="6" customWidth="1"/>
    <col min="3776" max="3777" width="12.7109375" style="6" customWidth="1"/>
    <col min="3778" max="3778" width="6.42578125" style="6" customWidth="1"/>
    <col min="3779" max="3779" width="7.28515625" style="6" customWidth="1"/>
    <col min="3780" max="3781" width="6.85546875" style="6" customWidth="1"/>
    <col min="3782" max="3782" width="7.42578125" style="6" customWidth="1"/>
    <col min="3783" max="3783" width="12.42578125" style="6" customWidth="1"/>
    <col min="3784" max="3785" width="6.42578125" style="6" bestFit="1" customWidth="1"/>
    <col min="3786" max="3786" width="6.85546875" style="6" bestFit="1" customWidth="1"/>
    <col min="3787" max="3787" width="6" style="6" customWidth="1"/>
    <col min="3788" max="3788" width="4.42578125" style="6" customWidth="1"/>
    <col min="3789" max="3789" width="4.5703125" style="6" customWidth="1"/>
    <col min="3790" max="3790" width="4.85546875" style="6" customWidth="1"/>
    <col min="3791" max="3791" width="6.85546875" style="6" bestFit="1" customWidth="1"/>
    <col min="3792" max="3792" width="7.7109375" style="6" bestFit="1" customWidth="1"/>
    <col min="3793" max="3793" width="5.7109375" style="6" customWidth="1"/>
    <col min="3794" max="3794" width="6.42578125" style="6" customWidth="1"/>
    <col min="3795" max="3795" width="9.140625" style="6"/>
    <col min="3796" max="3796" width="6.140625" style="6" bestFit="1" customWidth="1"/>
    <col min="3797" max="4030" width="9.140625" style="6"/>
    <col min="4031" max="4031" width="5.28515625" style="6" customWidth="1"/>
    <col min="4032" max="4033" width="12.7109375" style="6" customWidth="1"/>
    <col min="4034" max="4034" width="6.42578125" style="6" customWidth="1"/>
    <col min="4035" max="4035" width="7.28515625" style="6" customWidth="1"/>
    <col min="4036" max="4037" width="6.85546875" style="6" customWidth="1"/>
    <col min="4038" max="4038" width="7.42578125" style="6" customWidth="1"/>
    <col min="4039" max="4039" width="12.42578125" style="6" customWidth="1"/>
    <col min="4040" max="4041" width="6.42578125" style="6" bestFit="1" customWidth="1"/>
    <col min="4042" max="4042" width="6.85546875" style="6" bestFit="1" customWidth="1"/>
    <col min="4043" max="4043" width="6" style="6" customWidth="1"/>
    <col min="4044" max="4044" width="4.42578125" style="6" customWidth="1"/>
    <col min="4045" max="4045" width="4.5703125" style="6" customWidth="1"/>
    <col min="4046" max="4046" width="4.85546875" style="6" customWidth="1"/>
    <col min="4047" max="4047" width="6.85546875" style="6" bestFit="1" customWidth="1"/>
    <col min="4048" max="4048" width="7.7109375" style="6" bestFit="1" customWidth="1"/>
    <col min="4049" max="4049" width="5.7109375" style="6" customWidth="1"/>
    <col min="4050" max="4050" width="6.42578125" style="6" customWidth="1"/>
    <col min="4051" max="4051" width="9.140625" style="6"/>
    <col min="4052" max="4052" width="6.140625" style="6" bestFit="1" customWidth="1"/>
    <col min="4053" max="4286" width="9.140625" style="6"/>
    <col min="4287" max="4287" width="5.28515625" style="6" customWidth="1"/>
    <col min="4288" max="4289" width="12.7109375" style="6" customWidth="1"/>
    <col min="4290" max="4290" width="6.42578125" style="6" customWidth="1"/>
    <col min="4291" max="4291" width="7.28515625" style="6" customWidth="1"/>
    <col min="4292" max="4293" width="6.85546875" style="6" customWidth="1"/>
    <col min="4294" max="4294" width="7.42578125" style="6" customWidth="1"/>
    <col min="4295" max="4295" width="12.42578125" style="6" customWidth="1"/>
    <col min="4296" max="4297" width="6.42578125" style="6" bestFit="1" customWidth="1"/>
    <col min="4298" max="4298" width="6.85546875" style="6" bestFit="1" customWidth="1"/>
    <col min="4299" max="4299" width="6" style="6" customWidth="1"/>
    <col min="4300" max="4300" width="4.42578125" style="6" customWidth="1"/>
    <col min="4301" max="4301" width="4.5703125" style="6" customWidth="1"/>
    <col min="4302" max="4302" width="4.85546875" style="6" customWidth="1"/>
    <col min="4303" max="4303" width="6.85546875" style="6" bestFit="1" customWidth="1"/>
    <col min="4304" max="4304" width="7.7109375" style="6" bestFit="1" customWidth="1"/>
    <col min="4305" max="4305" width="5.7109375" style="6" customWidth="1"/>
    <col min="4306" max="4306" width="6.42578125" style="6" customWidth="1"/>
    <col min="4307" max="4307" width="9.140625" style="6"/>
    <col min="4308" max="4308" width="6.140625" style="6" bestFit="1" customWidth="1"/>
    <col min="4309" max="4542" width="9.140625" style="6"/>
    <col min="4543" max="4543" width="5.28515625" style="6" customWidth="1"/>
    <col min="4544" max="4545" width="12.7109375" style="6" customWidth="1"/>
    <col min="4546" max="4546" width="6.42578125" style="6" customWidth="1"/>
    <col min="4547" max="4547" width="7.28515625" style="6" customWidth="1"/>
    <col min="4548" max="4549" width="6.85546875" style="6" customWidth="1"/>
    <col min="4550" max="4550" width="7.42578125" style="6" customWidth="1"/>
    <col min="4551" max="4551" width="12.42578125" style="6" customWidth="1"/>
    <col min="4552" max="4553" width="6.42578125" style="6" bestFit="1" customWidth="1"/>
    <col min="4554" max="4554" width="6.85546875" style="6" bestFit="1" customWidth="1"/>
    <col min="4555" max="4555" width="6" style="6" customWidth="1"/>
    <col min="4556" max="4556" width="4.42578125" style="6" customWidth="1"/>
    <col min="4557" max="4557" width="4.5703125" style="6" customWidth="1"/>
    <col min="4558" max="4558" width="4.85546875" style="6" customWidth="1"/>
    <col min="4559" max="4559" width="6.85546875" style="6" bestFit="1" customWidth="1"/>
    <col min="4560" max="4560" width="7.7109375" style="6" bestFit="1" customWidth="1"/>
    <col min="4561" max="4561" width="5.7109375" style="6" customWidth="1"/>
    <col min="4562" max="4562" width="6.42578125" style="6" customWidth="1"/>
    <col min="4563" max="4563" width="9.140625" style="6"/>
    <col min="4564" max="4564" width="6.140625" style="6" bestFit="1" customWidth="1"/>
    <col min="4565" max="4798" width="9.140625" style="6"/>
    <col min="4799" max="4799" width="5.28515625" style="6" customWidth="1"/>
    <col min="4800" max="4801" width="12.7109375" style="6" customWidth="1"/>
    <col min="4802" max="4802" width="6.42578125" style="6" customWidth="1"/>
    <col min="4803" max="4803" width="7.28515625" style="6" customWidth="1"/>
    <col min="4804" max="4805" width="6.85546875" style="6" customWidth="1"/>
    <col min="4806" max="4806" width="7.42578125" style="6" customWidth="1"/>
    <col min="4807" max="4807" width="12.42578125" style="6" customWidth="1"/>
    <col min="4808" max="4809" width="6.42578125" style="6" bestFit="1" customWidth="1"/>
    <col min="4810" max="4810" width="6.85546875" style="6" bestFit="1" customWidth="1"/>
    <col min="4811" max="4811" width="6" style="6" customWidth="1"/>
    <col min="4812" max="4812" width="4.42578125" style="6" customWidth="1"/>
    <col min="4813" max="4813" width="4.5703125" style="6" customWidth="1"/>
    <col min="4814" max="4814" width="4.85546875" style="6" customWidth="1"/>
    <col min="4815" max="4815" width="6.85546875" style="6" bestFit="1" customWidth="1"/>
    <col min="4816" max="4816" width="7.7109375" style="6" bestFit="1" customWidth="1"/>
    <col min="4817" max="4817" width="5.7109375" style="6" customWidth="1"/>
    <col min="4818" max="4818" width="6.42578125" style="6" customWidth="1"/>
    <col min="4819" max="4819" width="9.140625" style="6"/>
    <col min="4820" max="4820" width="6.140625" style="6" bestFit="1" customWidth="1"/>
    <col min="4821" max="5054" width="9.140625" style="6"/>
    <col min="5055" max="5055" width="5.28515625" style="6" customWidth="1"/>
    <col min="5056" max="5057" width="12.7109375" style="6" customWidth="1"/>
    <col min="5058" max="5058" width="6.42578125" style="6" customWidth="1"/>
    <col min="5059" max="5059" width="7.28515625" style="6" customWidth="1"/>
    <col min="5060" max="5061" width="6.85546875" style="6" customWidth="1"/>
    <col min="5062" max="5062" width="7.42578125" style="6" customWidth="1"/>
    <col min="5063" max="5063" width="12.42578125" style="6" customWidth="1"/>
    <col min="5064" max="5065" width="6.42578125" style="6" bestFit="1" customWidth="1"/>
    <col min="5066" max="5066" width="6.85546875" style="6" bestFit="1" customWidth="1"/>
    <col min="5067" max="5067" width="6" style="6" customWidth="1"/>
    <col min="5068" max="5068" width="4.42578125" style="6" customWidth="1"/>
    <col min="5069" max="5069" width="4.5703125" style="6" customWidth="1"/>
    <col min="5070" max="5070" width="4.85546875" style="6" customWidth="1"/>
    <col min="5071" max="5071" width="6.85546875" style="6" bestFit="1" customWidth="1"/>
    <col min="5072" max="5072" width="7.7109375" style="6" bestFit="1" customWidth="1"/>
    <col min="5073" max="5073" width="5.7109375" style="6" customWidth="1"/>
    <col min="5074" max="5074" width="6.42578125" style="6" customWidth="1"/>
    <col min="5075" max="5075" width="9.140625" style="6"/>
    <col min="5076" max="5076" width="6.140625" style="6" bestFit="1" customWidth="1"/>
    <col min="5077" max="5310" width="9.140625" style="6"/>
    <col min="5311" max="5311" width="5.28515625" style="6" customWidth="1"/>
    <col min="5312" max="5313" width="12.7109375" style="6" customWidth="1"/>
    <col min="5314" max="5314" width="6.42578125" style="6" customWidth="1"/>
    <col min="5315" max="5315" width="7.28515625" style="6" customWidth="1"/>
    <col min="5316" max="5317" width="6.85546875" style="6" customWidth="1"/>
    <col min="5318" max="5318" width="7.42578125" style="6" customWidth="1"/>
    <col min="5319" max="5319" width="12.42578125" style="6" customWidth="1"/>
    <col min="5320" max="5321" width="6.42578125" style="6" bestFit="1" customWidth="1"/>
    <col min="5322" max="5322" width="6.85546875" style="6" bestFit="1" customWidth="1"/>
    <col min="5323" max="5323" width="6" style="6" customWidth="1"/>
    <col min="5324" max="5324" width="4.42578125" style="6" customWidth="1"/>
    <col min="5325" max="5325" width="4.5703125" style="6" customWidth="1"/>
    <col min="5326" max="5326" width="4.85546875" style="6" customWidth="1"/>
    <col min="5327" max="5327" width="6.85546875" style="6" bestFit="1" customWidth="1"/>
    <col min="5328" max="5328" width="7.7109375" style="6" bestFit="1" customWidth="1"/>
    <col min="5329" max="5329" width="5.7109375" style="6" customWidth="1"/>
    <col min="5330" max="5330" width="6.42578125" style="6" customWidth="1"/>
    <col min="5331" max="5331" width="9.140625" style="6"/>
    <col min="5332" max="5332" width="6.140625" style="6" bestFit="1" customWidth="1"/>
    <col min="5333" max="5566" width="9.140625" style="6"/>
    <col min="5567" max="5567" width="5.28515625" style="6" customWidth="1"/>
    <col min="5568" max="5569" width="12.7109375" style="6" customWidth="1"/>
    <col min="5570" max="5570" width="6.42578125" style="6" customWidth="1"/>
    <col min="5571" max="5571" width="7.28515625" style="6" customWidth="1"/>
    <col min="5572" max="5573" width="6.85546875" style="6" customWidth="1"/>
    <col min="5574" max="5574" width="7.42578125" style="6" customWidth="1"/>
    <col min="5575" max="5575" width="12.42578125" style="6" customWidth="1"/>
    <col min="5576" max="5577" width="6.42578125" style="6" bestFit="1" customWidth="1"/>
    <col min="5578" max="5578" width="6.85546875" style="6" bestFit="1" customWidth="1"/>
    <col min="5579" max="5579" width="6" style="6" customWidth="1"/>
    <col min="5580" max="5580" width="4.42578125" style="6" customWidth="1"/>
    <col min="5581" max="5581" width="4.5703125" style="6" customWidth="1"/>
    <col min="5582" max="5582" width="4.85546875" style="6" customWidth="1"/>
    <col min="5583" max="5583" width="6.85546875" style="6" bestFit="1" customWidth="1"/>
    <col min="5584" max="5584" width="7.7109375" style="6" bestFit="1" customWidth="1"/>
    <col min="5585" max="5585" width="5.7109375" style="6" customWidth="1"/>
    <col min="5586" max="5586" width="6.42578125" style="6" customWidth="1"/>
    <col min="5587" max="5587" width="9.140625" style="6"/>
    <col min="5588" max="5588" width="6.140625" style="6" bestFit="1" customWidth="1"/>
    <col min="5589" max="5822" width="9.140625" style="6"/>
    <col min="5823" max="5823" width="5.28515625" style="6" customWidth="1"/>
    <col min="5824" max="5825" width="12.7109375" style="6" customWidth="1"/>
    <col min="5826" max="5826" width="6.42578125" style="6" customWidth="1"/>
    <col min="5827" max="5827" width="7.28515625" style="6" customWidth="1"/>
    <col min="5828" max="5829" width="6.85546875" style="6" customWidth="1"/>
    <col min="5830" max="5830" width="7.42578125" style="6" customWidth="1"/>
    <col min="5831" max="5831" width="12.42578125" style="6" customWidth="1"/>
    <col min="5832" max="5833" width="6.42578125" style="6" bestFit="1" customWidth="1"/>
    <col min="5834" max="5834" width="6.85546875" style="6" bestFit="1" customWidth="1"/>
    <col min="5835" max="5835" width="6" style="6" customWidth="1"/>
    <col min="5836" max="5836" width="4.42578125" style="6" customWidth="1"/>
    <col min="5837" max="5837" width="4.5703125" style="6" customWidth="1"/>
    <col min="5838" max="5838" width="4.85546875" style="6" customWidth="1"/>
    <col min="5839" max="5839" width="6.85546875" style="6" bestFit="1" customWidth="1"/>
    <col min="5840" max="5840" width="7.7109375" style="6" bestFit="1" customWidth="1"/>
    <col min="5841" max="5841" width="5.7109375" style="6" customWidth="1"/>
    <col min="5842" max="5842" width="6.42578125" style="6" customWidth="1"/>
    <col min="5843" max="5843" width="9.140625" style="6"/>
    <col min="5844" max="5844" width="6.140625" style="6" bestFit="1" customWidth="1"/>
    <col min="5845" max="6078" width="9.140625" style="6"/>
    <col min="6079" max="6079" width="5.28515625" style="6" customWidth="1"/>
    <col min="6080" max="6081" width="12.7109375" style="6" customWidth="1"/>
    <col min="6082" max="6082" width="6.42578125" style="6" customWidth="1"/>
    <col min="6083" max="6083" width="7.28515625" style="6" customWidth="1"/>
    <col min="6084" max="6085" width="6.85546875" style="6" customWidth="1"/>
    <col min="6086" max="6086" width="7.42578125" style="6" customWidth="1"/>
    <col min="6087" max="6087" width="12.42578125" style="6" customWidth="1"/>
    <col min="6088" max="6089" width="6.42578125" style="6" bestFit="1" customWidth="1"/>
    <col min="6090" max="6090" width="6.85546875" style="6" bestFit="1" customWidth="1"/>
    <col min="6091" max="6091" width="6" style="6" customWidth="1"/>
    <col min="6092" max="6092" width="4.42578125" style="6" customWidth="1"/>
    <col min="6093" max="6093" width="4.5703125" style="6" customWidth="1"/>
    <col min="6094" max="6094" width="4.85546875" style="6" customWidth="1"/>
    <col min="6095" max="6095" width="6.85546875" style="6" bestFit="1" customWidth="1"/>
    <col min="6096" max="6096" width="7.7109375" style="6" bestFit="1" customWidth="1"/>
    <col min="6097" max="6097" width="5.7109375" style="6" customWidth="1"/>
    <col min="6098" max="6098" width="6.42578125" style="6" customWidth="1"/>
    <col min="6099" max="6099" width="9.140625" style="6"/>
    <col min="6100" max="6100" width="6.140625" style="6" bestFit="1" customWidth="1"/>
    <col min="6101" max="6334" width="9.140625" style="6"/>
    <col min="6335" max="6335" width="5.28515625" style="6" customWidth="1"/>
    <col min="6336" max="6337" width="12.7109375" style="6" customWidth="1"/>
    <col min="6338" max="6338" width="6.42578125" style="6" customWidth="1"/>
    <col min="6339" max="6339" width="7.28515625" style="6" customWidth="1"/>
    <col min="6340" max="6341" width="6.85546875" style="6" customWidth="1"/>
    <col min="6342" max="6342" width="7.42578125" style="6" customWidth="1"/>
    <col min="6343" max="6343" width="12.42578125" style="6" customWidth="1"/>
    <col min="6344" max="6345" width="6.42578125" style="6" bestFit="1" customWidth="1"/>
    <col min="6346" max="6346" width="6.85546875" style="6" bestFit="1" customWidth="1"/>
    <col min="6347" max="6347" width="6" style="6" customWidth="1"/>
    <col min="6348" max="6348" width="4.42578125" style="6" customWidth="1"/>
    <col min="6349" max="6349" width="4.5703125" style="6" customWidth="1"/>
    <col min="6350" max="6350" width="4.85546875" style="6" customWidth="1"/>
    <col min="6351" max="6351" width="6.85546875" style="6" bestFit="1" customWidth="1"/>
    <col min="6352" max="6352" width="7.7109375" style="6" bestFit="1" customWidth="1"/>
    <col min="6353" max="6353" width="5.7109375" style="6" customWidth="1"/>
    <col min="6354" max="6354" width="6.42578125" style="6" customWidth="1"/>
    <col min="6355" max="6355" width="9.140625" style="6"/>
    <col min="6356" max="6356" width="6.140625" style="6" bestFit="1" customWidth="1"/>
    <col min="6357" max="6590" width="9.140625" style="6"/>
    <col min="6591" max="6591" width="5.28515625" style="6" customWidth="1"/>
    <col min="6592" max="6593" width="12.7109375" style="6" customWidth="1"/>
    <col min="6594" max="6594" width="6.42578125" style="6" customWidth="1"/>
    <col min="6595" max="6595" width="7.28515625" style="6" customWidth="1"/>
    <col min="6596" max="6597" width="6.85546875" style="6" customWidth="1"/>
    <col min="6598" max="6598" width="7.42578125" style="6" customWidth="1"/>
    <col min="6599" max="6599" width="12.42578125" style="6" customWidth="1"/>
    <col min="6600" max="6601" width="6.42578125" style="6" bestFit="1" customWidth="1"/>
    <col min="6602" max="6602" width="6.85546875" style="6" bestFit="1" customWidth="1"/>
    <col min="6603" max="6603" width="6" style="6" customWidth="1"/>
    <col min="6604" max="6604" width="4.42578125" style="6" customWidth="1"/>
    <col min="6605" max="6605" width="4.5703125" style="6" customWidth="1"/>
    <col min="6606" max="6606" width="4.85546875" style="6" customWidth="1"/>
    <col min="6607" max="6607" width="6.85546875" style="6" bestFit="1" customWidth="1"/>
    <col min="6608" max="6608" width="7.7109375" style="6" bestFit="1" customWidth="1"/>
    <col min="6609" max="6609" width="5.7109375" style="6" customWidth="1"/>
    <col min="6610" max="6610" width="6.42578125" style="6" customWidth="1"/>
    <col min="6611" max="6611" width="9.140625" style="6"/>
    <col min="6612" max="6612" width="6.140625" style="6" bestFit="1" customWidth="1"/>
    <col min="6613" max="6846" width="9.140625" style="6"/>
    <col min="6847" max="6847" width="5.28515625" style="6" customWidth="1"/>
    <col min="6848" max="6849" width="12.7109375" style="6" customWidth="1"/>
    <col min="6850" max="6850" width="6.42578125" style="6" customWidth="1"/>
    <col min="6851" max="6851" width="7.28515625" style="6" customWidth="1"/>
    <col min="6852" max="6853" width="6.85546875" style="6" customWidth="1"/>
    <col min="6854" max="6854" width="7.42578125" style="6" customWidth="1"/>
    <col min="6855" max="6855" width="12.42578125" style="6" customWidth="1"/>
    <col min="6856" max="6857" width="6.42578125" style="6" bestFit="1" customWidth="1"/>
    <col min="6858" max="6858" width="6.85546875" style="6" bestFit="1" customWidth="1"/>
    <col min="6859" max="6859" width="6" style="6" customWidth="1"/>
    <col min="6860" max="6860" width="4.42578125" style="6" customWidth="1"/>
    <col min="6861" max="6861" width="4.5703125" style="6" customWidth="1"/>
    <col min="6862" max="6862" width="4.85546875" style="6" customWidth="1"/>
    <col min="6863" max="6863" width="6.85546875" style="6" bestFit="1" customWidth="1"/>
    <col min="6864" max="6864" width="7.7109375" style="6" bestFit="1" customWidth="1"/>
    <col min="6865" max="6865" width="5.7109375" style="6" customWidth="1"/>
    <col min="6866" max="6866" width="6.42578125" style="6" customWidth="1"/>
    <col min="6867" max="6867" width="9.140625" style="6"/>
    <col min="6868" max="6868" width="6.140625" style="6" bestFit="1" customWidth="1"/>
    <col min="6869" max="7102" width="9.140625" style="6"/>
    <col min="7103" max="7103" width="5.28515625" style="6" customWidth="1"/>
    <col min="7104" max="7105" width="12.7109375" style="6" customWidth="1"/>
    <col min="7106" max="7106" width="6.42578125" style="6" customWidth="1"/>
    <col min="7107" max="7107" width="7.28515625" style="6" customWidth="1"/>
    <col min="7108" max="7109" width="6.85546875" style="6" customWidth="1"/>
    <col min="7110" max="7110" width="7.42578125" style="6" customWidth="1"/>
    <col min="7111" max="7111" width="12.42578125" style="6" customWidth="1"/>
    <col min="7112" max="7113" width="6.42578125" style="6" bestFit="1" customWidth="1"/>
    <col min="7114" max="7114" width="6.85546875" style="6" bestFit="1" customWidth="1"/>
    <col min="7115" max="7115" width="6" style="6" customWidth="1"/>
    <col min="7116" max="7116" width="4.42578125" style="6" customWidth="1"/>
    <col min="7117" max="7117" width="4.5703125" style="6" customWidth="1"/>
    <col min="7118" max="7118" width="4.85546875" style="6" customWidth="1"/>
    <col min="7119" max="7119" width="6.85546875" style="6" bestFit="1" customWidth="1"/>
    <col min="7120" max="7120" width="7.7109375" style="6" bestFit="1" customWidth="1"/>
    <col min="7121" max="7121" width="5.7109375" style="6" customWidth="1"/>
    <col min="7122" max="7122" width="6.42578125" style="6" customWidth="1"/>
    <col min="7123" max="7123" width="9.140625" style="6"/>
    <col min="7124" max="7124" width="6.140625" style="6" bestFit="1" customWidth="1"/>
    <col min="7125" max="7358" width="9.140625" style="6"/>
    <col min="7359" max="7359" width="5.28515625" style="6" customWidth="1"/>
    <col min="7360" max="7361" width="12.7109375" style="6" customWidth="1"/>
    <col min="7362" max="7362" width="6.42578125" style="6" customWidth="1"/>
    <col min="7363" max="7363" width="7.28515625" style="6" customWidth="1"/>
    <col min="7364" max="7365" width="6.85546875" style="6" customWidth="1"/>
    <col min="7366" max="7366" width="7.42578125" style="6" customWidth="1"/>
    <col min="7367" max="7367" width="12.42578125" style="6" customWidth="1"/>
    <col min="7368" max="7369" width="6.42578125" style="6" bestFit="1" customWidth="1"/>
    <col min="7370" max="7370" width="6.85546875" style="6" bestFit="1" customWidth="1"/>
    <col min="7371" max="7371" width="6" style="6" customWidth="1"/>
    <col min="7372" max="7372" width="4.42578125" style="6" customWidth="1"/>
    <col min="7373" max="7373" width="4.5703125" style="6" customWidth="1"/>
    <col min="7374" max="7374" width="4.85546875" style="6" customWidth="1"/>
    <col min="7375" max="7375" width="6.85546875" style="6" bestFit="1" customWidth="1"/>
    <col min="7376" max="7376" width="7.7109375" style="6" bestFit="1" customWidth="1"/>
    <col min="7377" max="7377" width="5.7109375" style="6" customWidth="1"/>
    <col min="7378" max="7378" width="6.42578125" style="6" customWidth="1"/>
    <col min="7379" max="7379" width="9.140625" style="6"/>
    <col min="7380" max="7380" width="6.140625" style="6" bestFit="1" customWidth="1"/>
    <col min="7381" max="7614" width="9.140625" style="6"/>
    <col min="7615" max="7615" width="5.28515625" style="6" customWidth="1"/>
    <col min="7616" max="7617" width="12.7109375" style="6" customWidth="1"/>
    <col min="7618" max="7618" width="6.42578125" style="6" customWidth="1"/>
    <col min="7619" max="7619" width="7.28515625" style="6" customWidth="1"/>
    <col min="7620" max="7621" width="6.85546875" style="6" customWidth="1"/>
    <col min="7622" max="7622" width="7.42578125" style="6" customWidth="1"/>
    <col min="7623" max="7623" width="12.42578125" style="6" customWidth="1"/>
    <col min="7624" max="7625" width="6.42578125" style="6" bestFit="1" customWidth="1"/>
    <col min="7626" max="7626" width="6.85546875" style="6" bestFit="1" customWidth="1"/>
    <col min="7627" max="7627" width="6" style="6" customWidth="1"/>
    <col min="7628" max="7628" width="4.42578125" style="6" customWidth="1"/>
    <col min="7629" max="7629" width="4.5703125" style="6" customWidth="1"/>
    <col min="7630" max="7630" width="4.85546875" style="6" customWidth="1"/>
    <col min="7631" max="7631" width="6.85546875" style="6" bestFit="1" customWidth="1"/>
    <col min="7632" max="7632" width="7.7109375" style="6" bestFit="1" customWidth="1"/>
    <col min="7633" max="7633" width="5.7109375" style="6" customWidth="1"/>
    <col min="7634" max="7634" width="6.42578125" style="6" customWidth="1"/>
    <col min="7635" max="7635" width="9.140625" style="6"/>
    <col min="7636" max="7636" width="6.140625" style="6" bestFit="1" customWidth="1"/>
    <col min="7637" max="7870" width="9.140625" style="6"/>
    <col min="7871" max="7871" width="5.28515625" style="6" customWidth="1"/>
    <col min="7872" max="7873" width="12.7109375" style="6" customWidth="1"/>
    <col min="7874" max="7874" width="6.42578125" style="6" customWidth="1"/>
    <col min="7875" max="7875" width="7.28515625" style="6" customWidth="1"/>
    <col min="7876" max="7877" width="6.85546875" style="6" customWidth="1"/>
    <col min="7878" max="7878" width="7.42578125" style="6" customWidth="1"/>
    <col min="7879" max="7879" width="12.42578125" style="6" customWidth="1"/>
    <col min="7880" max="7881" width="6.42578125" style="6" bestFit="1" customWidth="1"/>
    <col min="7882" max="7882" width="6.85546875" style="6" bestFit="1" customWidth="1"/>
    <col min="7883" max="7883" width="6" style="6" customWidth="1"/>
    <col min="7884" max="7884" width="4.42578125" style="6" customWidth="1"/>
    <col min="7885" max="7885" width="4.5703125" style="6" customWidth="1"/>
    <col min="7886" max="7886" width="4.85546875" style="6" customWidth="1"/>
    <col min="7887" max="7887" width="6.85546875" style="6" bestFit="1" customWidth="1"/>
    <col min="7888" max="7888" width="7.7109375" style="6" bestFit="1" customWidth="1"/>
    <col min="7889" max="7889" width="5.7109375" style="6" customWidth="1"/>
    <col min="7890" max="7890" width="6.42578125" style="6" customWidth="1"/>
    <col min="7891" max="7891" width="9.140625" style="6"/>
    <col min="7892" max="7892" width="6.140625" style="6" bestFit="1" customWidth="1"/>
    <col min="7893" max="8126" width="9.140625" style="6"/>
    <col min="8127" max="8127" width="5.28515625" style="6" customWidth="1"/>
    <col min="8128" max="8129" width="12.7109375" style="6" customWidth="1"/>
    <col min="8130" max="8130" width="6.42578125" style="6" customWidth="1"/>
    <col min="8131" max="8131" width="7.28515625" style="6" customWidth="1"/>
    <col min="8132" max="8133" width="6.85546875" style="6" customWidth="1"/>
    <col min="8134" max="8134" width="7.42578125" style="6" customWidth="1"/>
    <col min="8135" max="8135" width="12.42578125" style="6" customWidth="1"/>
    <col min="8136" max="8137" width="6.42578125" style="6" bestFit="1" customWidth="1"/>
    <col min="8138" max="8138" width="6.85546875" style="6" bestFit="1" customWidth="1"/>
    <col min="8139" max="8139" width="6" style="6" customWidth="1"/>
    <col min="8140" max="8140" width="4.42578125" style="6" customWidth="1"/>
    <col min="8141" max="8141" width="4.5703125" style="6" customWidth="1"/>
    <col min="8142" max="8142" width="4.85546875" style="6" customWidth="1"/>
    <col min="8143" max="8143" width="6.85546875" style="6" bestFit="1" customWidth="1"/>
    <col min="8144" max="8144" width="7.7109375" style="6" bestFit="1" customWidth="1"/>
    <col min="8145" max="8145" width="5.7109375" style="6" customWidth="1"/>
    <col min="8146" max="8146" width="6.42578125" style="6" customWidth="1"/>
    <col min="8147" max="8147" width="9.140625" style="6"/>
    <col min="8148" max="8148" width="6.140625" style="6" bestFit="1" customWidth="1"/>
    <col min="8149" max="8382" width="9.140625" style="6"/>
    <col min="8383" max="8383" width="5.28515625" style="6" customWidth="1"/>
    <col min="8384" max="8385" width="12.7109375" style="6" customWidth="1"/>
    <col min="8386" max="8386" width="6.42578125" style="6" customWidth="1"/>
    <col min="8387" max="8387" width="7.28515625" style="6" customWidth="1"/>
    <col min="8388" max="8389" width="6.85546875" style="6" customWidth="1"/>
    <col min="8390" max="8390" width="7.42578125" style="6" customWidth="1"/>
    <col min="8391" max="8391" width="12.42578125" style="6" customWidth="1"/>
    <col min="8392" max="8393" width="6.42578125" style="6" bestFit="1" customWidth="1"/>
    <col min="8394" max="8394" width="6.85546875" style="6" bestFit="1" customWidth="1"/>
    <col min="8395" max="8395" width="6" style="6" customWidth="1"/>
    <col min="8396" max="8396" width="4.42578125" style="6" customWidth="1"/>
    <col min="8397" max="8397" width="4.5703125" style="6" customWidth="1"/>
    <col min="8398" max="8398" width="4.85546875" style="6" customWidth="1"/>
    <col min="8399" max="8399" width="6.85546875" style="6" bestFit="1" customWidth="1"/>
    <col min="8400" max="8400" width="7.7109375" style="6" bestFit="1" customWidth="1"/>
    <col min="8401" max="8401" width="5.7109375" style="6" customWidth="1"/>
    <col min="8402" max="8402" width="6.42578125" style="6" customWidth="1"/>
    <col min="8403" max="8403" width="9.140625" style="6"/>
    <col min="8404" max="8404" width="6.140625" style="6" bestFit="1" customWidth="1"/>
    <col min="8405" max="8638" width="9.140625" style="6"/>
    <col min="8639" max="8639" width="5.28515625" style="6" customWidth="1"/>
    <col min="8640" max="8641" width="12.7109375" style="6" customWidth="1"/>
    <col min="8642" max="8642" width="6.42578125" style="6" customWidth="1"/>
    <col min="8643" max="8643" width="7.28515625" style="6" customWidth="1"/>
    <col min="8644" max="8645" width="6.85546875" style="6" customWidth="1"/>
    <col min="8646" max="8646" width="7.42578125" style="6" customWidth="1"/>
    <col min="8647" max="8647" width="12.42578125" style="6" customWidth="1"/>
    <col min="8648" max="8649" width="6.42578125" style="6" bestFit="1" customWidth="1"/>
    <col min="8650" max="8650" width="6.85546875" style="6" bestFit="1" customWidth="1"/>
    <col min="8651" max="8651" width="6" style="6" customWidth="1"/>
    <col min="8652" max="8652" width="4.42578125" style="6" customWidth="1"/>
    <col min="8653" max="8653" width="4.5703125" style="6" customWidth="1"/>
    <col min="8654" max="8654" width="4.85546875" style="6" customWidth="1"/>
    <col min="8655" max="8655" width="6.85546875" style="6" bestFit="1" customWidth="1"/>
    <col min="8656" max="8656" width="7.7109375" style="6" bestFit="1" customWidth="1"/>
    <col min="8657" max="8657" width="5.7109375" style="6" customWidth="1"/>
    <col min="8658" max="8658" width="6.42578125" style="6" customWidth="1"/>
    <col min="8659" max="8659" width="9.140625" style="6"/>
    <col min="8660" max="8660" width="6.140625" style="6" bestFit="1" customWidth="1"/>
    <col min="8661" max="8894" width="9.140625" style="6"/>
    <col min="8895" max="8895" width="5.28515625" style="6" customWidth="1"/>
    <col min="8896" max="8897" width="12.7109375" style="6" customWidth="1"/>
    <col min="8898" max="8898" width="6.42578125" style="6" customWidth="1"/>
    <col min="8899" max="8899" width="7.28515625" style="6" customWidth="1"/>
    <col min="8900" max="8901" width="6.85546875" style="6" customWidth="1"/>
    <col min="8902" max="8902" width="7.42578125" style="6" customWidth="1"/>
    <col min="8903" max="8903" width="12.42578125" style="6" customWidth="1"/>
    <col min="8904" max="8905" width="6.42578125" style="6" bestFit="1" customWidth="1"/>
    <col min="8906" max="8906" width="6.85546875" style="6" bestFit="1" customWidth="1"/>
    <col min="8907" max="8907" width="6" style="6" customWidth="1"/>
    <col min="8908" max="8908" width="4.42578125" style="6" customWidth="1"/>
    <col min="8909" max="8909" width="4.5703125" style="6" customWidth="1"/>
    <col min="8910" max="8910" width="4.85546875" style="6" customWidth="1"/>
    <col min="8911" max="8911" width="6.85546875" style="6" bestFit="1" customWidth="1"/>
    <col min="8912" max="8912" width="7.7109375" style="6" bestFit="1" customWidth="1"/>
    <col min="8913" max="8913" width="5.7109375" style="6" customWidth="1"/>
    <col min="8914" max="8914" width="6.42578125" style="6" customWidth="1"/>
    <col min="8915" max="8915" width="9.140625" style="6"/>
    <col min="8916" max="8916" width="6.140625" style="6" bestFit="1" customWidth="1"/>
    <col min="8917" max="9150" width="9.140625" style="6"/>
    <col min="9151" max="9151" width="5.28515625" style="6" customWidth="1"/>
    <col min="9152" max="9153" width="12.7109375" style="6" customWidth="1"/>
    <col min="9154" max="9154" width="6.42578125" style="6" customWidth="1"/>
    <col min="9155" max="9155" width="7.28515625" style="6" customWidth="1"/>
    <col min="9156" max="9157" width="6.85546875" style="6" customWidth="1"/>
    <col min="9158" max="9158" width="7.42578125" style="6" customWidth="1"/>
    <col min="9159" max="9159" width="12.42578125" style="6" customWidth="1"/>
    <col min="9160" max="9161" width="6.42578125" style="6" bestFit="1" customWidth="1"/>
    <col min="9162" max="9162" width="6.85546875" style="6" bestFit="1" customWidth="1"/>
    <col min="9163" max="9163" width="6" style="6" customWidth="1"/>
    <col min="9164" max="9164" width="4.42578125" style="6" customWidth="1"/>
    <col min="9165" max="9165" width="4.5703125" style="6" customWidth="1"/>
    <col min="9166" max="9166" width="4.85546875" style="6" customWidth="1"/>
    <col min="9167" max="9167" width="6.85546875" style="6" bestFit="1" customWidth="1"/>
    <col min="9168" max="9168" width="7.7109375" style="6" bestFit="1" customWidth="1"/>
    <col min="9169" max="9169" width="5.7109375" style="6" customWidth="1"/>
    <col min="9170" max="9170" width="6.42578125" style="6" customWidth="1"/>
    <col min="9171" max="9171" width="9.140625" style="6"/>
    <col min="9172" max="9172" width="6.140625" style="6" bestFit="1" customWidth="1"/>
    <col min="9173" max="9406" width="9.140625" style="6"/>
    <col min="9407" max="9407" width="5.28515625" style="6" customWidth="1"/>
    <col min="9408" max="9409" width="12.7109375" style="6" customWidth="1"/>
    <col min="9410" max="9410" width="6.42578125" style="6" customWidth="1"/>
    <col min="9411" max="9411" width="7.28515625" style="6" customWidth="1"/>
    <col min="9412" max="9413" width="6.85546875" style="6" customWidth="1"/>
    <col min="9414" max="9414" width="7.42578125" style="6" customWidth="1"/>
    <col min="9415" max="9415" width="12.42578125" style="6" customWidth="1"/>
    <col min="9416" max="9417" width="6.42578125" style="6" bestFit="1" customWidth="1"/>
    <col min="9418" max="9418" width="6.85546875" style="6" bestFit="1" customWidth="1"/>
    <col min="9419" max="9419" width="6" style="6" customWidth="1"/>
    <col min="9420" max="9420" width="4.42578125" style="6" customWidth="1"/>
    <col min="9421" max="9421" width="4.5703125" style="6" customWidth="1"/>
    <col min="9422" max="9422" width="4.85546875" style="6" customWidth="1"/>
    <col min="9423" max="9423" width="6.85546875" style="6" bestFit="1" customWidth="1"/>
    <col min="9424" max="9424" width="7.7109375" style="6" bestFit="1" customWidth="1"/>
    <col min="9425" max="9425" width="5.7109375" style="6" customWidth="1"/>
    <col min="9426" max="9426" width="6.42578125" style="6" customWidth="1"/>
    <col min="9427" max="9427" width="9.140625" style="6"/>
    <col min="9428" max="9428" width="6.140625" style="6" bestFit="1" customWidth="1"/>
    <col min="9429" max="9662" width="9.140625" style="6"/>
    <col min="9663" max="9663" width="5.28515625" style="6" customWidth="1"/>
    <col min="9664" max="9665" width="12.7109375" style="6" customWidth="1"/>
    <col min="9666" max="9666" width="6.42578125" style="6" customWidth="1"/>
    <col min="9667" max="9667" width="7.28515625" style="6" customWidth="1"/>
    <col min="9668" max="9669" width="6.85546875" style="6" customWidth="1"/>
    <col min="9670" max="9670" width="7.42578125" style="6" customWidth="1"/>
    <col min="9671" max="9671" width="12.42578125" style="6" customWidth="1"/>
    <col min="9672" max="9673" width="6.42578125" style="6" bestFit="1" customWidth="1"/>
    <col min="9674" max="9674" width="6.85546875" style="6" bestFit="1" customWidth="1"/>
    <col min="9675" max="9675" width="6" style="6" customWidth="1"/>
    <col min="9676" max="9676" width="4.42578125" style="6" customWidth="1"/>
    <col min="9677" max="9677" width="4.5703125" style="6" customWidth="1"/>
    <col min="9678" max="9678" width="4.85546875" style="6" customWidth="1"/>
    <col min="9679" max="9679" width="6.85546875" style="6" bestFit="1" customWidth="1"/>
    <col min="9680" max="9680" width="7.7109375" style="6" bestFit="1" customWidth="1"/>
    <col min="9681" max="9681" width="5.7109375" style="6" customWidth="1"/>
    <col min="9682" max="9682" width="6.42578125" style="6" customWidth="1"/>
    <col min="9683" max="9683" width="9.140625" style="6"/>
    <col min="9684" max="9684" width="6.140625" style="6" bestFit="1" customWidth="1"/>
    <col min="9685" max="9918" width="9.140625" style="6"/>
    <col min="9919" max="9919" width="5.28515625" style="6" customWidth="1"/>
    <col min="9920" max="9921" width="12.7109375" style="6" customWidth="1"/>
    <col min="9922" max="9922" width="6.42578125" style="6" customWidth="1"/>
    <col min="9923" max="9923" width="7.28515625" style="6" customWidth="1"/>
    <col min="9924" max="9925" width="6.85546875" style="6" customWidth="1"/>
    <col min="9926" max="9926" width="7.42578125" style="6" customWidth="1"/>
    <col min="9927" max="9927" width="12.42578125" style="6" customWidth="1"/>
    <col min="9928" max="9929" width="6.42578125" style="6" bestFit="1" customWidth="1"/>
    <col min="9930" max="9930" width="6.85546875" style="6" bestFit="1" customWidth="1"/>
    <col min="9931" max="9931" width="6" style="6" customWidth="1"/>
    <col min="9932" max="9932" width="4.42578125" style="6" customWidth="1"/>
    <col min="9933" max="9933" width="4.5703125" style="6" customWidth="1"/>
    <col min="9934" max="9934" width="4.85546875" style="6" customWidth="1"/>
    <col min="9935" max="9935" width="6.85546875" style="6" bestFit="1" customWidth="1"/>
    <col min="9936" max="9936" width="7.7109375" style="6" bestFit="1" customWidth="1"/>
    <col min="9937" max="9937" width="5.7109375" style="6" customWidth="1"/>
    <col min="9938" max="9938" width="6.42578125" style="6" customWidth="1"/>
    <col min="9939" max="9939" width="9.140625" style="6"/>
    <col min="9940" max="9940" width="6.140625" style="6" bestFit="1" customWidth="1"/>
    <col min="9941" max="10174" width="9.140625" style="6"/>
    <col min="10175" max="10175" width="5.28515625" style="6" customWidth="1"/>
    <col min="10176" max="10177" width="12.7109375" style="6" customWidth="1"/>
    <col min="10178" max="10178" width="6.42578125" style="6" customWidth="1"/>
    <col min="10179" max="10179" width="7.28515625" style="6" customWidth="1"/>
    <col min="10180" max="10181" width="6.85546875" style="6" customWidth="1"/>
    <col min="10182" max="10182" width="7.42578125" style="6" customWidth="1"/>
    <col min="10183" max="10183" width="12.42578125" style="6" customWidth="1"/>
    <col min="10184" max="10185" width="6.42578125" style="6" bestFit="1" customWidth="1"/>
    <col min="10186" max="10186" width="6.85546875" style="6" bestFit="1" customWidth="1"/>
    <col min="10187" max="10187" width="6" style="6" customWidth="1"/>
    <col min="10188" max="10188" width="4.42578125" style="6" customWidth="1"/>
    <col min="10189" max="10189" width="4.5703125" style="6" customWidth="1"/>
    <col min="10190" max="10190" width="4.85546875" style="6" customWidth="1"/>
    <col min="10191" max="10191" width="6.85546875" style="6" bestFit="1" customWidth="1"/>
    <col min="10192" max="10192" width="7.7109375" style="6" bestFit="1" customWidth="1"/>
    <col min="10193" max="10193" width="5.7109375" style="6" customWidth="1"/>
    <col min="10194" max="10194" width="6.42578125" style="6" customWidth="1"/>
    <col min="10195" max="10195" width="9.140625" style="6"/>
    <col min="10196" max="10196" width="6.140625" style="6" bestFit="1" customWidth="1"/>
    <col min="10197" max="10430" width="9.140625" style="6"/>
    <col min="10431" max="10431" width="5.28515625" style="6" customWidth="1"/>
    <col min="10432" max="10433" width="12.7109375" style="6" customWidth="1"/>
    <col min="10434" max="10434" width="6.42578125" style="6" customWidth="1"/>
    <col min="10435" max="10435" width="7.28515625" style="6" customWidth="1"/>
    <col min="10436" max="10437" width="6.85546875" style="6" customWidth="1"/>
    <col min="10438" max="10438" width="7.42578125" style="6" customWidth="1"/>
    <col min="10439" max="10439" width="12.42578125" style="6" customWidth="1"/>
    <col min="10440" max="10441" width="6.42578125" style="6" bestFit="1" customWidth="1"/>
    <col min="10442" max="10442" width="6.85546875" style="6" bestFit="1" customWidth="1"/>
    <col min="10443" max="10443" width="6" style="6" customWidth="1"/>
    <col min="10444" max="10444" width="4.42578125" style="6" customWidth="1"/>
    <col min="10445" max="10445" width="4.5703125" style="6" customWidth="1"/>
    <col min="10446" max="10446" width="4.85546875" style="6" customWidth="1"/>
    <col min="10447" max="10447" width="6.85546875" style="6" bestFit="1" customWidth="1"/>
    <col min="10448" max="10448" width="7.7109375" style="6" bestFit="1" customWidth="1"/>
    <col min="10449" max="10449" width="5.7109375" style="6" customWidth="1"/>
    <col min="10450" max="10450" width="6.42578125" style="6" customWidth="1"/>
    <col min="10451" max="10451" width="9.140625" style="6"/>
    <col min="10452" max="10452" width="6.140625" style="6" bestFit="1" customWidth="1"/>
    <col min="10453" max="10686" width="9.140625" style="6"/>
    <col min="10687" max="10687" width="5.28515625" style="6" customWidth="1"/>
    <col min="10688" max="10689" width="12.7109375" style="6" customWidth="1"/>
    <col min="10690" max="10690" width="6.42578125" style="6" customWidth="1"/>
    <col min="10691" max="10691" width="7.28515625" style="6" customWidth="1"/>
    <col min="10692" max="10693" width="6.85546875" style="6" customWidth="1"/>
    <col min="10694" max="10694" width="7.42578125" style="6" customWidth="1"/>
    <col min="10695" max="10695" width="12.42578125" style="6" customWidth="1"/>
    <col min="10696" max="10697" width="6.42578125" style="6" bestFit="1" customWidth="1"/>
    <col min="10698" max="10698" width="6.85546875" style="6" bestFit="1" customWidth="1"/>
    <col min="10699" max="10699" width="6" style="6" customWidth="1"/>
    <col min="10700" max="10700" width="4.42578125" style="6" customWidth="1"/>
    <col min="10701" max="10701" width="4.5703125" style="6" customWidth="1"/>
    <col min="10702" max="10702" width="4.85546875" style="6" customWidth="1"/>
    <col min="10703" max="10703" width="6.85546875" style="6" bestFit="1" customWidth="1"/>
    <col min="10704" max="10704" width="7.7109375" style="6" bestFit="1" customWidth="1"/>
    <col min="10705" max="10705" width="5.7109375" style="6" customWidth="1"/>
    <col min="10706" max="10706" width="6.42578125" style="6" customWidth="1"/>
    <col min="10707" max="10707" width="9.140625" style="6"/>
    <col min="10708" max="10708" width="6.140625" style="6" bestFit="1" customWidth="1"/>
    <col min="10709" max="10942" width="9.140625" style="6"/>
    <col min="10943" max="10943" width="5.28515625" style="6" customWidth="1"/>
    <col min="10944" max="10945" width="12.7109375" style="6" customWidth="1"/>
    <col min="10946" max="10946" width="6.42578125" style="6" customWidth="1"/>
    <col min="10947" max="10947" width="7.28515625" style="6" customWidth="1"/>
    <col min="10948" max="10949" width="6.85546875" style="6" customWidth="1"/>
    <col min="10950" max="10950" width="7.42578125" style="6" customWidth="1"/>
    <col min="10951" max="10951" width="12.42578125" style="6" customWidth="1"/>
    <col min="10952" max="10953" width="6.42578125" style="6" bestFit="1" customWidth="1"/>
    <col min="10954" max="10954" width="6.85546875" style="6" bestFit="1" customWidth="1"/>
    <col min="10955" max="10955" width="6" style="6" customWidth="1"/>
    <col min="10956" max="10956" width="4.42578125" style="6" customWidth="1"/>
    <col min="10957" max="10957" width="4.5703125" style="6" customWidth="1"/>
    <col min="10958" max="10958" width="4.85546875" style="6" customWidth="1"/>
    <col min="10959" max="10959" width="6.85546875" style="6" bestFit="1" customWidth="1"/>
    <col min="10960" max="10960" width="7.7109375" style="6" bestFit="1" customWidth="1"/>
    <col min="10961" max="10961" width="5.7109375" style="6" customWidth="1"/>
    <col min="10962" max="10962" width="6.42578125" style="6" customWidth="1"/>
    <col min="10963" max="10963" width="9.140625" style="6"/>
    <col min="10964" max="10964" width="6.140625" style="6" bestFit="1" customWidth="1"/>
    <col min="10965" max="11198" width="9.140625" style="6"/>
    <col min="11199" max="11199" width="5.28515625" style="6" customWidth="1"/>
    <col min="11200" max="11201" width="12.7109375" style="6" customWidth="1"/>
    <col min="11202" max="11202" width="6.42578125" style="6" customWidth="1"/>
    <col min="11203" max="11203" width="7.28515625" style="6" customWidth="1"/>
    <col min="11204" max="11205" width="6.85546875" style="6" customWidth="1"/>
    <col min="11206" max="11206" width="7.42578125" style="6" customWidth="1"/>
    <col min="11207" max="11207" width="12.42578125" style="6" customWidth="1"/>
    <col min="11208" max="11209" width="6.42578125" style="6" bestFit="1" customWidth="1"/>
    <col min="11210" max="11210" width="6.85546875" style="6" bestFit="1" customWidth="1"/>
    <col min="11211" max="11211" width="6" style="6" customWidth="1"/>
    <col min="11212" max="11212" width="4.42578125" style="6" customWidth="1"/>
    <col min="11213" max="11213" width="4.5703125" style="6" customWidth="1"/>
    <col min="11214" max="11214" width="4.85546875" style="6" customWidth="1"/>
    <col min="11215" max="11215" width="6.85546875" style="6" bestFit="1" customWidth="1"/>
    <col min="11216" max="11216" width="7.7109375" style="6" bestFit="1" customWidth="1"/>
    <col min="11217" max="11217" width="5.7109375" style="6" customWidth="1"/>
    <col min="11218" max="11218" width="6.42578125" style="6" customWidth="1"/>
    <col min="11219" max="11219" width="9.140625" style="6"/>
    <col min="11220" max="11220" width="6.140625" style="6" bestFit="1" customWidth="1"/>
    <col min="11221" max="11454" width="9.140625" style="6"/>
    <col min="11455" max="11455" width="5.28515625" style="6" customWidth="1"/>
    <col min="11456" max="11457" width="12.7109375" style="6" customWidth="1"/>
    <col min="11458" max="11458" width="6.42578125" style="6" customWidth="1"/>
    <col min="11459" max="11459" width="7.28515625" style="6" customWidth="1"/>
    <col min="11460" max="11461" width="6.85546875" style="6" customWidth="1"/>
    <col min="11462" max="11462" width="7.42578125" style="6" customWidth="1"/>
    <col min="11463" max="11463" width="12.42578125" style="6" customWidth="1"/>
    <col min="11464" max="11465" width="6.42578125" style="6" bestFit="1" customWidth="1"/>
    <col min="11466" max="11466" width="6.85546875" style="6" bestFit="1" customWidth="1"/>
    <col min="11467" max="11467" width="6" style="6" customWidth="1"/>
    <col min="11468" max="11468" width="4.42578125" style="6" customWidth="1"/>
    <col min="11469" max="11469" width="4.5703125" style="6" customWidth="1"/>
    <col min="11470" max="11470" width="4.85546875" style="6" customWidth="1"/>
    <col min="11471" max="11471" width="6.85546875" style="6" bestFit="1" customWidth="1"/>
    <col min="11472" max="11472" width="7.7109375" style="6" bestFit="1" customWidth="1"/>
    <col min="11473" max="11473" width="5.7109375" style="6" customWidth="1"/>
    <col min="11474" max="11474" width="6.42578125" style="6" customWidth="1"/>
    <col min="11475" max="11475" width="9.140625" style="6"/>
    <col min="11476" max="11476" width="6.140625" style="6" bestFit="1" customWidth="1"/>
    <col min="11477" max="11710" width="9.140625" style="6"/>
    <col min="11711" max="11711" width="5.28515625" style="6" customWidth="1"/>
    <col min="11712" max="11713" width="12.7109375" style="6" customWidth="1"/>
    <col min="11714" max="11714" width="6.42578125" style="6" customWidth="1"/>
    <col min="11715" max="11715" width="7.28515625" style="6" customWidth="1"/>
    <col min="11716" max="11717" width="6.85546875" style="6" customWidth="1"/>
    <col min="11718" max="11718" width="7.42578125" style="6" customWidth="1"/>
    <col min="11719" max="11719" width="12.42578125" style="6" customWidth="1"/>
    <col min="11720" max="11721" width="6.42578125" style="6" bestFit="1" customWidth="1"/>
    <col min="11722" max="11722" width="6.85546875" style="6" bestFit="1" customWidth="1"/>
    <col min="11723" max="11723" width="6" style="6" customWidth="1"/>
    <col min="11724" max="11724" width="4.42578125" style="6" customWidth="1"/>
    <col min="11725" max="11725" width="4.5703125" style="6" customWidth="1"/>
    <col min="11726" max="11726" width="4.85546875" style="6" customWidth="1"/>
    <col min="11727" max="11727" width="6.85546875" style="6" bestFit="1" customWidth="1"/>
    <col min="11728" max="11728" width="7.7109375" style="6" bestFit="1" customWidth="1"/>
    <col min="11729" max="11729" width="5.7109375" style="6" customWidth="1"/>
    <col min="11730" max="11730" width="6.42578125" style="6" customWidth="1"/>
    <col min="11731" max="11731" width="9.140625" style="6"/>
    <col min="11732" max="11732" width="6.140625" style="6" bestFit="1" customWidth="1"/>
    <col min="11733" max="11966" width="9.140625" style="6"/>
    <col min="11967" max="11967" width="5.28515625" style="6" customWidth="1"/>
    <col min="11968" max="11969" width="12.7109375" style="6" customWidth="1"/>
    <col min="11970" max="11970" width="6.42578125" style="6" customWidth="1"/>
    <col min="11971" max="11971" width="7.28515625" style="6" customWidth="1"/>
    <col min="11972" max="11973" width="6.85546875" style="6" customWidth="1"/>
    <col min="11974" max="11974" width="7.42578125" style="6" customWidth="1"/>
    <col min="11975" max="11975" width="12.42578125" style="6" customWidth="1"/>
    <col min="11976" max="11977" width="6.42578125" style="6" bestFit="1" customWidth="1"/>
    <col min="11978" max="11978" width="6.85546875" style="6" bestFit="1" customWidth="1"/>
    <col min="11979" max="11979" width="6" style="6" customWidth="1"/>
    <col min="11980" max="11980" width="4.42578125" style="6" customWidth="1"/>
    <col min="11981" max="11981" width="4.5703125" style="6" customWidth="1"/>
    <col min="11982" max="11982" width="4.85546875" style="6" customWidth="1"/>
    <col min="11983" max="11983" width="6.85546875" style="6" bestFit="1" customWidth="1"/>
    <col min="11984" max="11984" width="7.7109375" style="6" bestFit="1" customWidth="1"/>
    <col min="11985" max="11985" width="5.7109375" style="6" customWidth="1"/>
    <col min="11986" max="11986" width="6.42578125" style="6" customWidth="1"/>
    <col min="11987" max="11987" width="9.140625" style="6"/>
    <col min="11988" max="11988" width="6.140625" style="6" bestFit="1" customWidth="1"/>
    <col min="11989" max="12222" width="9.140625" style="6"/>
    <col min="12223" max="12223" width="5.28515625" style="6" customWidth="1"/>
    <col min="12224" max="12225" width="12.7109375" style="6" customWidth="1"/>
    <col min="12226" max="12226" width="6.42578125" style="6" customWidth="1"/>
    <col min="12227" max="12227" width="7.28515625" style="6" customWidth="1"/>
    <col min="12228" max="12229" width="6.85546875" style="6" customWidth="1"/>
    <col min="12230" max="12230" width="7.42578125" style="6" customWidth="1"/>
    <col min="12231" max="12231" width="12.42578125" style="6" customWidth="1"/>
    <col min="12232" max="12233" width="6.42578125" style="6" bestFit="1" customWidth="1"/>
    <col min="12234" max="12234" width="6.85546875" style="6" bestFit="1" customWidth="1"/>
    <col min="12235" max="12235" width="6" style="6" customWidth="1"/>
    <col min="12236" max="12236" width="4.42578125" style="6" customWidth="1"/>
    <col min="12237" max="12237" width="4.5703125" style="6" customWidth="1"/>
    <col min="12238" max="12238" width="4.85546875" style="6" customWidth="1"/>
    <col min="12239" max="12239" width="6.85546875" style="6" bestFit="1" customWidth="1"/>
    <col min="12240" max="12240" width="7.7109375" style="6" bestFit="1" customWidth="1"/>
    <col min="12241" max="12241" width="5.7109375" style="6" customWidth="1"/>
    <col min="12242" max="12242" width="6.42578125" style="6" customWidth="1"/>
    <col min="12243" max="12243" width="9.140625" style="6"/>
    <col min="12244" max="12244" width="6.140625" style="6" bestFit="1" customWidth="1"/>
    <col min="12245" max="12478" width="9.140625" style="6"/>
    <col min="12479" max="12479" width="5.28515625" style="6" customWidth="1"/>
    <col min="12480" max="12481" width="12.7109375" style="6" customWidth="1"/>
    <col min="12482" max="12482" width="6.42578125" style="6" customWidth="1"/>
    <col min="12483" max="12483" width="7.28515625" style="6" customWidth="1"/>
    <col min="12484" max="12485" width="6.85546875" style="6" customWidth="1"/>
    <col min="12486" max="12486" width="7.42578125" style="6" customWidth="1"/>
    <col min="12487" max="12487" width="12.42578125" style="6" customWidth="1"/>
    <col min="12488" max="12489" width="6.42578125" style="6" bestFit="1" customWidth="1"/>
    <col min="12490" max="12490" width="6.85546875" style="6" bestFit="1" customWidth="1"/>
    <col min="12491" max="12491" width="6" style="6" customWidth="1"/>
    <col min="12492" max="12492" width="4.42578125" style="6" customWidth="1"/>
    <col min="12493" max="12493" width="4.5703125" style="6" customWidth="1"/>
    <col min="12494" max="12494" width="4.85546875" style="6" customWidth="1"/>
    <col min="12495" max="12495" width="6.85546875" style="6" bestFit="1" customWidth="1"/>
    <col min="12496" max="12496" width="7.7109375" style="6" bestFit="1" customWidth="1"/>
    <col min="12497" max="12497" width="5.7109375" style="6" customWidth="1"/>
    <col min="12498" max="12498" width="6.42578125" style="6" customWidth="1"/>
    <col min="12499" max="12499" width="9.140625" style="6"/>
    <col min="12500" max="12500" width="6.140625" style="6" bestFit="1" customWidth="1"/>
    <col min="12501" max="12734" width="9.140625" style="6"/>
    <col min="12735" max="12735" width="5.28515625" style="6" customWidth="1"/>
    <col min="12736" max="12737" width="12.7109375" style="6" customWidth="1"/>
    <col min="12738" max="12738" width="6.42578125" style="6" customWidth="1"/>
    <col min="12739" max="12739" width="7.28515625" style="6" customWidth="1"/>
    <col min="12740" max="12741" width="6.85546875" style="6" customWidth="1"/>
    <col min="12742" max="12742" width="7.42578125" style="6" customWidth="1"/>
    <col min="12743" max="12743" width="12.42578125" style="6" customWidth="1"/>
    <col min="12744" max="12745" width="6.42578125" style="6" bestFit="1" customWidth="1"/>
    <col min="12746" max="12746" width="6.85546875" style="6" bestFit="1" customWidth="1"/>
    <col min="12747" max="12747" width="6" style="6" customWidth="1"/>
    <col min="12748" max="12748" width="4.42578125" style="6" customWidth="1"/>
    <col min="12749" max="12749" width="4.5703125" style="6" customWidth="1"/>
    <col min="12750" max="12750" width="4.85546875" style="6" customWidth="1"/>
    <col min="12751" max="12751" width="6.85546875" style="6" bestFit="1" customWidth="1"/>
    <col min="12752" max="12752" width="7.7109375" style="6" bestFit="1" customWidth="1"/>
    <col min="12753" max="12753" width="5.7109375" style="6" customWidth="1"/>
    <col min="12754" max="12754" width="6.42578125" style="6" customWidth="1"/>
    <col min="12755" max="12755" width="9.140625" style="6"/>
    <col min="12756" max="12756" width="6.140625" style="6" bestFit="1" customWidth="1"/>
    <col min="12757" max="12990" width="9.140625" style="6"/>
    <col min="12991" max="12991" width="5.28515625" style="6" customWidth="1"/>
    <col min="12992" max="12993" width="12.7109375" style="6" customWidth="1"/>
    <col min="12994" max="12994" width="6.42578125" style="6" customWidth="1"/>
    <col min="12995" max="12995" width="7.28515625" style="6" customWidth="1"/>
    <col min="12996" max="12997" width="6.85546875" style="6" customWidth="1"/>
    <col min="12998" max="12998" width="7.42578125" style="6" customWidth="1"/>
    <col min="12999" max="12999" width="12.42578125" style="6" customWidth="1"/>
    <col min="13000" max="13001" width="6.42578125" style="6" bestFit="1" customWidth="1"/>
    <col min="13002" max="13002" width="6.85546875" style="6" bestFit="1" customWidth="1"/>
    <col min="13003" max="13003" width="6" style="6" customWidth="1"/>
    <col min="13004" max="13004" width="4.42578125" style="6" customWidth="1"/>
    <col min="13005" max="13005" width="4.5703125" style="6" customWidth="1"/>
    <col min="13006" max="13006" width="4.85546875" style="6" customWidth="1"/>
    <col min="13007" max="13007" width="6.85546875" style="6" bestFit="1" customWidth="1"/>
    <col min="13008" max="13008" width="7.7109375" style="6" bestFit="1" customWidth="1"/>
    <col min="13009" max="13009" width="5.7109375" style="6" customWidth="1"/>
    <col min="13010" max="13010" width="6.42578125" style="6" customWidth="1"/>
    <col min="13011" max="13011" width="9.140625" style="6"/>
    <col min="13012" max="13012" width="6.140625" style="6" bestFit="1" customWidth="1"/>
    <col min="13013" max="13246" width="9.140625" style="6"/>
    <col min="13247" max="13247" width="5.28515625" style="6" customWidth="1"/>
    <col min="13248" max="13249" width="12.7109375" style="6" customWidth="1"/>
    <col min="13250" max="13250" width="6.42578125" style="6" customWidth="1"/>
    <col min="13251" max="13251" width="7.28515625" style="6" customWidth="1"/>
    <col min="13252" max="13253" width="6.85546875" style="6" customWidth="1"/>
    <col min="13254" max="13254" width="7.42578125" style="6" customWidth="1"/>
    <col min="13255" max="13255" width="12.42578125" style="6" customWidth="1"/>
    <col min="13256" max="13257" width="6.42578125" style="6" bestFit="1" customWidth="1"/>
    <col min="13258" max="13258" width="6.85546875" style="6" bestFit="1" customWidth="1"/>
    <col min="13259" max="13259" width="6" style="6" customWidth="1"/>
    <col min="13260" max="13260" width="4.42578125" style="6" customWidth="1"/>
    <col min="13261" max="13261" width="4.5703125" style="6" customWidth="1"/>
    <col min="13262" max="13262" width="4.85546875" style="6" customWidth="1"/>
    <col min="13263" max="13263" width="6.85546875" style="6" bestFit="1" customWidth="1"/>
    <col min="13264" max="13264" width="7.7109375" style="6" bestFit="1" customWidth="1"/>
    <col min="13265" max="13265" width="5.7109375" style="6" customWidth="1"/>
    <col min="13266" max="13266" width="6.42578125" style="6" customWidth="1"/>
    <col min="13267" max="13267" width="9.140625" style="6"/>
    <col min="13268" max="13268" width="6.140625" style="6" bestFit="1" customWidth="1"/>
    <col min="13269" max="13502" width="9.140625" style="6"/>
    <col min="13503" max="13503" width="5.28515625" style="6" customWidth="1"/>
    <col min="13504" max="13505" width="12.7109375" style="6" customWidth="1"/>
    <col min="13506" max="13506" width="6.42578125" style="6" customWidth="1"/>
    <col min="13507" max="13507" width="7.28515625" style="6" customWidth="1"/>
    <col min="13508" max="13509" width="6.85546875" style="6" customWidth="1"/>
    <col min="13510" max="13510" width="7.42578125" style="6" customWidth="1"/>
    <col min="13511" max="13511" width="12.42578125" style="6" customWidth="1"/>
    <col min="13512" max="13513" width="6.42578125" style="6" bestFit="1" customWidth="1"/>
    <col min="13514" max="13514" width="6.85546875" style="6" bestFit="1" customWidth="1"/>
    <col min="13515" max="13515" width="6" style="6" customWidth="1"/>
    <col min="13516" max="13516" width="4.42578125" style="6" customWidth="1"/>
    <col min="13517" max="13517" width="4.5703125" style="6" customWidth="1"/>
    <col min="13518" max="13518" width="4.85546875" style="6" customWidth="1"/>
    <col min="13519" max="13519" width="6.85546875" style="6" bestFit="1" customWidth="1"/>
    <col min="13520" max="13520" width="7.7109375" style="6" bestFit="1" customWidth="1"/>
    <col min="13521" max="13521" width="5.7109375" style="6" customWidth="1"/>
    <col min="13522" max="13522" width="6.42578125" style="6" customWidth="1"/>
    <col min="13523" max="13523" width="9.140625" style="6"/>
    <col min="13524" max="13524" width="6.140625" style="6" bestFit="1" customWidth="1"/>
    <col min="13525" max="13758" width="9.140625" style="6"/>
    <col min="13759" max="13759" width="5.28515625" style="6" customWidth="1"/>
    <col min="13760" max="13761" width="12.7109375" style="6" customWidth="1"/>
    <col min="13762" max="13762" width="6.42578125" style="6" customWidth="1"/>
    <col min="13763" max="13763" width="7.28515625" style="6" customWidth="1"/>
    <col min="13764" max="13765" width="6.85546875" style="6" customWidth="1"/>
    <col min="13766" max="13766" width="7.42578125" style="6" customWidth="1"/>
    <col min="13767" max="13767" width="12.42578125" style="6" customWidth="1"/>
    <col min="13768" max="13769" width="6.42578125" style="6" bestFit="1" customWidth="1"/>
    <col min="13770" max="13770" width="6.85546875" style="6" bestFit="1" customWidth="1"/>
    <col min="13771" max="13771" width="6" style="6" customWidth="1"/>
    <col min="13772" max="13772" width="4.42578125" style="6" customWidth="1"/>
    <col min="13773" max="13773" width="4.5703125" style="6" customWidth="1"/>
    <col min="13774" max="13774" width="4.85546875" style="6" customWidth="1"/>
    <col min="13775" max="13775" width="6.85546875" style="6" bestFit="1" customWidth="1"/>
    <col min="13776" max="13776" width="7.7109375" style="6" bestFit="1" customWidth="1"/>
    <col min="13777" max="13777" width="5.7109375" style="6" customWidth="1"/>
    <col min="13778" max="13778" width="6.42578125" style="6" customWidth="1"/>
    <col min="13779" max="13779" width="9.140625" style="6"/>
    <col min="13780" max="13780" width="6.140625" style="6" bestFit="1" customWidth="1"/>
    <col min="13781" max="14014" width="9.140625" style="6"/>
    <col min="14015" max="14015" width="5.28515625" style="6" customWidth="1"/>
    <col min="14016" max="14017" width="12.7109375" style="6" customWidth="1"/>
    <col min="14018" max="14018" width="6.42578125" style="6" customWidth="1"/>
    <col min="14019" max="14019" width="7.28515625" style="6" customWidth="1"/>
    <col min="14020" max="14021" width="6.85546875" style="6" customWidth="1"/>
    <col min="14022" max="14022" width="7.42578125" style="6" customWidth="1"/>
    <col min="14023" max="14023" width="12.42578125" style="6" customWidth="1"/>
    <col min="14024" max="14025" width="6.42578125" style="6" bestFit="1" customWidth="1"/>
    <col min="14026" max="14026" width="6.85546875" style="6" bestFit="1" customWidth="1"/>
    <col min="14027" max="14027" width="6" style="6" customWidth="1"/>
    <col min="14028" max="14028" width="4.42578125" style="6" customWidth="1"/>
    <col min="14029" max="14029" width="4.5703125" style="6" customWidth="1"/>
    <col min="14030" max="14030" width="4.85546875" style="6" customWidth="1"/>
    <col min="14031" max="14031" width="6.85546875" style="6" bestFit="1" customWidth="1"/>
    <col min="14032" max="14032" width="7.7109375" style="6" bestFit="1" customWidth="1"/>
    <col min="14033" max="14033" width="5.7109375" style="6" customWidth="1"/>
    <col min="14034" max="14034" width="6.42578125" style="6" customWidth="1"/>
    <col min="14035" max="14035" width="9.140625" style="6"/>
    <col min="14036" max="14036" width="6.140625" style="6" bestFit="1" customWidth="1"/>
    <col min="14037" max="14270" width="9.140625" style="6"/>
    <col min="14271" max="14271" width="5.28515625" style="6" customWidth="1"/>
    <col min="14272" max="14273" width="12.7109375" style="6" customWidth="1"/>
    <col min="14274" max="14274" width="6.42578125" style="6" customWidth="1"/>
    <col min="14275" max="14275" width="7.28515625" style="6" customWidth="1"/>
    <col min="14276" max="14277" width="6.85546875" style="6" customWidth="1"/>
    <col min="14278" max="14278" width="7.42578125" style="6" customWidth="1"/>
    <col min="14279" max="14279" width="12.42578125" style="6" customWidth="1"/>
    <col min="14280" max="14281" width="6.42578125" style="6" bestFit="1" customWidth="1"/>
    <col min="14282" max="14282" width="6.85546875" style="6" bestFit="1" customWidth="1"/>
    <col min="14283" max="14283" width="6" style="6" customWidth="1"/>
    <col min="14284" max="14284" width="4.42578125" style="6" customWidth="1"/>
    <col min="14285" max="14285" width="4.5703125" style="6" customWidth="1"/>
    <col min="14286" max="14286" width="4.85546875" style="6" customWidth="1"/>
    <col min="14287" max="14287" width="6.85546875" style="6" bestFit="1" customWidth="1"/>
    <col min="14288" max="14288" width="7.7109375" style="6" bestFit="1" customWidth="1"/>
    <col min="14289" max="14289" width="5.7109375" style="6" customWidth="1"/>
    <col min="14290" max="14290" width="6.42578125" style="6" customWidth="1"/>
    <col min="14291" max="14291" width="9.140625" style="6"/>
    <col min="14292" max="14292" width="6.140625" style="6" bestFit="1" customWidth="1"/>
    <col min="14293" max="14526" width="9.140625" style="6"/>
    <col min="14527" max="14527" width="5.28515625" style="6" customWidth="1"/>
    <col min="14528" max="14529" width="12.7109375" style="6" customWidth="1"/>
    <col min="14530" max="14530" width="6.42578125" style="6" customWidth="1"/>
    <col min="14531" max="14531" width="7.28515625" style="6" customWidth="1"/>
    <col min="14532" max="14533" width="6.85546875" style="6" customWidth="1"/>
    <col min="14534" max="14534" width="7.42578125" style="6" customWidth="1"/>
    <col min="14535" max="14535" width="12.42578125" style="6" customWidth="1"/>
    <col min="14536" max="14537" width="6.42578125" style="6" bestFit="1" customWidth="1"/>
    <col min="14538" max="14538" width="6.85546875" style="6" bestFit="1" customWidth="1"/>
    <col min="14539" max="14539" width="6" style="6" customWidth="1"/>
    <col min="14540" max="14540" width="4.42578125" style="6" customWidth="1"/>
    <col min="14541" max="14541" width="4.5703125" style="6" customWidth="1"/>
    <col min="14542" max="14542" width="4.85546875" style="6" customWidth="1"/>
    <col min="14543" max="14543" width="6.85546875" style="6" bestFit="1" customWidth="1"/>
    <col min="14544" max="14544" width="7.7109375" style="6" bestFit="1" customWidth="1"/>
    <col min="14545" max="14545" width="5.7109375" style="6" customWidth="1"/>
    <col min="14546" max="14546" width="6.42578125" style="6" customWidth="1"/>
    <col min="14547" max="14547" width="9.140625" style="6"/>
    <col min="14548" max="14548" width="6.140625" style="6" bestFit="1" customWidth="1"/>
    <col min="14549" max="14782" width="9.140625" style="6"/>
    <col min="14783" max="14783" width="5.28515625" style="6" customWidth="1"/>
    <col min="14784" max="14785" width="12.7109375" style="6" customWidth="1"/>
    <col min="14786" max="14786" width="6.42578125" style="6" customWidth="1"/>
    <col min="14787" max="14787" width="7.28515625" style="6" customWidth="1"/>
    <col min="14788" max="14789" width="6.85546875" style="6" customWidth="1"/>
    <col min="14790" max="14790" width="7.42578125" style="6" customWidth="1"/>
    <col min="14791" max="14791" width="12.42578125" style="6" customWidth="1"/>
    <col min="14792" max="14793" width="6.42578125" style="6" bestFit="1" customWidth="1"/>
    <col min="14794" max="14794" width="6.85546875" style="6" bestFit="1" customWidth="1"/>
    <col min="14795" max="14795" width="6" style="6" customWidth="1"/>
    <col min="14796" max="14796" width="4.42578125" style="6" customWidth="1"/>
    <col min="14797" max="14797" width="4.5703125" style="6" customWidth="1"/>
    <col min="14798" max="14798" width="4.85546875" style="6" customWidth="1"/>
    <col min="14799" max="14799" width="6.85546875" style="6" bestFit="1" customWidth="1"/>
    <col min="14800" max="14800" width="7.7109375" style="6" bestFit="1" customWidth="1"/>
    <col min="14801" max="14801" width="5.7109375" style="6" customWidth="1"/>
    <col min="14802" max="14802" width="6.42578125" style="6" customWidth="1"/>
    <col min="14803" max="14803" width="9.140625" style="6"/>
    <col min="14804" max="14804" width="6.140625" style="6" bestFit="1" customWidth="1"/>
    <col min="14805" max="15038" width="9.140625" style="6"/>
    <col min="15039" max="15039" width="5.28515625" style="6" customWidth="1"/>
    <col min="15040" max="15041" width="12.7109375" style="6" customWidth="1"/>
    <col min="15042" max="15042" width="6.42578125" style="6" customWidth="1"/>
    <col min="15043" max="15043" width="7.28515625" style="6" customWidth="1"/>
    <col min="15044" max="15045" width="6.85546875" style="6" customWidth="1"/>
    <col min="15046" max="15046" width="7.42578125" style="6" customWidth="1"/>
    <col min="15047" max="15047" width="12.42578125" style="6" customWidth="1"/>
    <col min="15048" max="15049" width="6.42578125" style="6" bestFit="1" customWidth="1"/>
    <col min="15050" max="15050" width="6.85546875" style="6" bestFit="1" customWidth="1"/>
    <col min="15051" max="15051" width="6" style="6" customWidth="1"/>
    <col min="15052" max="15052" width="4.42578125" style="6" customWidth="1"/>
    <col min="15053" max="15053" width="4.5703125" style="6" customWidth="1"/>
    <col min="15054" max="15054" width="4.85546875" style="6" customWidth="1"/>
    <col min="15055" max="15055" width="6.85546875" style="6" bestFit="1" customWidth="1"/>
    <col min="15056" max="15056" width="7.7109375" style="6" bestFit="1" customWidth="1"/>
    <col min="15057" max="15057" width="5.7109375" style="6" customWidth="1"/>
    <col min="15058" max="15058" width="6.42578125" style="6" customWidth="1"/>
    <col min="15059" max="15059" width="9.140625" style="6"/>
    <col min="15060" max="15060" width="6.140625" style="6" bestFit="1" customWidth="1"/>
    <col min="15061" max="15294" width="9.140625" style="6"/>
    <col min="15295" max="15295" width="5.28515625" style="6" customWidth="1"/>
    <col min="15296" max="15297" width="12.7109375" style="6" customWidth="1"/>
    <col min="15298" max="15298" width="6.42578125" style="6" customWidth="1"/>
    <col min="15299" max="15299" width="7.28515625" style="6" customWidth="1"/>
    <col min="15300" max="15301" width="6.85546875" style="6" customWidth="1"/>
    <col min="15302" max="15302" width="7.42578125" style="6" customWidth="1"/>
    <col min="15303" max="15303" width="12.42578125" style="6" customWidth="1"/>
    <col min="15304" max="15305" width="6.42578125" style="6" bestFit="1" customWidth="1"/>
    <col min="15306" max="15306" width="6.85546875" style="6" bestFit="1" customWidth="1"/>
    <col min="15307" max="15307" width="6" style="6" customWidth="1"/>
    <col min="15308" max="15308" width="4.42578125" style="6" customWidth="1"/>
    <col min="15309" max="15309" width="4.5703125" style="6" customWidth="1"/>
    <col min="15310" max="15310" width="4.85546875" style="6" customWidth="1"/>
    <col min="15311" max="15311" width="6.85546875" style="6" bestFit="1" customWidth="1"/>
    <col min="15312" max="15312" width="7.7109375" style="6" bestFit="1" customWidth="1"/>
    <col min="15313" max="15313" width="5.7109375" style="6" customWidth="1"/>
    <col min="15314" max="15314" width="6.42578125" style="6" customWidth="1"/>
    <col min="15315" max="15315" width="9.140625" style="6"/>
    <col min="15316" max="15316" width="6.140625" style="6" bestFit="1" customWidth="1"/>
    <col min="15317" max="16384" width="9.140625" style="6"/>
  </cols>
  <sheetData>
    <row r="1" spans="1:22" ht="45" customHeight="1">
      <c r="A1" s="71" t="s">
        <v>160</v>
      </c>
      <c r="B1" s="71"/>
      <c r="C1" s="71"/>
      <c r="D1" s="71"/>
      <c r="E1" s="71"/>
      <c r="F1" s="71"/>
      <c r="G1" s="71"/>
      <c r="H1" s="71"/>
      <c r="I1" s="74"/>
      <c r="J1" s="72" t="s">
        <v>161</v>
      </c>
      <c r="K1" s="42"/>
      <c r="L1" s="73" t="s">
        <v>162</v>
      </c>
      <c r="M1" s="73"/>
      <c r="N1" s="73"/>
      <c r="O1" s="73"/>
      <c r="P1" s="73"/>
      <c r="Q1" s="73"/>
      <c r="R1" s="73"/>
      <c r="S1" s="73"/>
      <c r="T1" s="73"/>
      <c r="U1" s="73"/>
      <c r="V1" s="73"/>
    </row>
    <row r="2" spans="1:22" ht="64.5" customHeight="1">
      <c r="A2" s="57" t="s">
        <v>74</v>
      </c>
      <c r="B2" s="58"/>
      <c r="C2" s="59"/>
      <c r="D2" s="61" t="s">
        <v>77</v>
      </c>
      <c r="E2" s="62"/>
      <c r="F2" s="62"/>
      <c r="G2" s="62"/>
      <c r="H2" s="62"/>
      <c r="I2" s="63"/>
      <c r="J2" s="60" t="s">
        <v>75</v>
      </c>
      <c r="K2" s="60" t="s">
        <v>76</v>
      </c>
      <c r="L2" s="68" t="s">
        <v>158</v>
      </c>
      <c r="M2" s="68"/>
      <c r="N2" s="68"/>
      <c r="O2" s="68"/>
      <c r="P2" s="68"/>
      <c r="Q2" s="68"/>
      <c r="R2" s="68"/>
      <c r="S2" s="68"/>
      <c r="T2" s="68"/>
      <c r="U2" s="68"/>
      <c r="V2" s="68"/>
    </row>
    <row r="3" spans="1:22">
      <c r="A3" s="64"/>
      <c r="B3" s="65"/>
      <c r="C3" s="66"/>
      <c r="D3" s="34" t="s">
        <v>78</v>
      </c>
      <c r="E3" s="34" t="s">
        <v>79</v>
      </c>
      <c r="F3" s="34" t="s">
        <v>3</v>
      </c>
      <c r="G3" s="34" t="s">
        <v>81</v>
      </c>
      <c r="H3" s="61" t="s">
        <v>80</v>
      </c>
      <c r="I3" s="67"/>
      <c r="J3" s="60"/>
      <c r="K3" s="60"/>
      <c r="L3" s="42" t="s">
        <v>157</v>
      </c>
      <c r="M3" s="42" t="s">
        <v>146</v>
      </c>
      <c r="N3" s="42" t="s">
        <v>147</v>
      </c>
      <c r="O3" s="42" t="s">
        <v>148</v>
      </c>
      <c r="P3" s="42" t="s">
        <v>149</v>
      </c>
      <c r="Q3" s="42" t="s">
        <v>150</v>
      </c>
      <c r="R3" s="42" t="s">
        <v>151</v>
      </c>
      <c r="S3" s="42" t="s">
        <v>152</v>
      </c>
      <c r="T3" s="42" t="s">
        <v>153</v>
      </c>
      <c r="U3" s="42" t="s">
        <v>154</v>
      </c>
      <c r="V3" s="42" t="s">
        <v>155</v>
      </c>
    </row>
    <row r="4" spans="1:22" ht="20.100000000000001" customHeight="1">
      <c r="A4" s="45" t="s">
        <v>126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7"/>
    </row>
    <row r="5" spans="1:22" ht="20.100000000000001" customHeight="1">
      <c r="A5" s="54" t="s">
        <v>82</v>
      </c>
      <c r="B5" s="55"/>
      <c r="C5" s="56"/>
      <c r="D5" s="17">
        <f>SUM(D6:D12)</f>
        <v>89</v>
      </c>
      <c r="E5" s="18">
        <v>3</v>
      </c>
      <c r="F5" s="18">
        <v>0.85</v>
      </c>
      <c r="G5" s="18">
        <v>1.1000000000000001</v>
      </c>
      <c r="H5" s="18"/>
      <c r="I5" s="19">
        <f>PRODUCT(D5:G5)</f>
        <v>249.64500000000001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38"/>
    </row>
    <row r="6" spans="1:22" ht="20.100000000000001" customHeight="1">
      <c r="A6" s="25" t="s">
        <v>83</v>
      </c>
      <c r="B6" s="21" t="s">
        <v>84</v>
      </c>
      <c r="C6" s="21" t="s">
        <v>85</v>
      </c>
      <c r="D6" s="21">
        <v>8</v>
      </c>
      <c r="E6" s="22">
        <v>3</v>
      </c>
      <c r="F6" s="22">
        <v>0.85</v>
      </c>
      <c r="G6" s="22">
        <f>G5</f>
        <v>1.1000000000000001</v>
      </c>
      <c r="H6" s="13">
        <f t="shared" ref="H6:H9" si="0">PRODUCT(D6:G6)</f>
        <v>22.44</v>
      </c>
      <c r="I6" s="23">
        <f>PRODUCT(D6:G6)</f>
        <v>22.44</v>
      </c>
      <c r="J6" s="24" t="s">
        <v>159</v>
      </c>
      <c r="K6" s="25">
        <v>35</v>
      </c>
      <c r="L6" s="24">
        <v>4</v>
      </c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ht="20.100000000000001" customHeight="1">
      <c r="A7" s="25" t="s">
        <v>85</v>
      </c>
      <c r="B7" s="21" t="s">
        <v>84</v>
      </c>
      <c r="C7" s="21" t="s">
        <v>86</v>
      </c>
      <c r="D7" s="21">
        <v>8</v>
      </c>
      <c r="E7" s="22">
        <f t="shared" ref="E7:F9" si="1">E6</f>
        <v>3</v>
      </c>
      <c r="F7" s="22">
        <f t="shared" si="1"/>
        <v>0.85</v>
      </c>
      <c r="G7" s="22">
        <f>G5</f>
        <v>1.1000000000000001</v>
      </c>
      <c r="H7" s="13">
        <f t="shared" si="0"/>
        <v>22.44</v>
      </c>
      <c r="I7" s="23">
        <f>PRODUCT(D7:G7)+I6</f>
        <v>44.88</v>
      </c>
      <c r="J7" s="24" t="s">
        <v>156</v>
      </c>
      <c r="K7" s="25">
        <v>35</v>
      </c>
      <c r="L7" s="24"/>
      <c r="M7" s="24">
        <v>1</v>
      </c>
      <c r="N7" s="24">
        <v>3</v>
      </c>
      <c r="O7" s="24"/>
      <c r="P7" s="24"/>
      <c r="Q7" s="24"/>
      <c r="R7" s="24"/>
      <c r="S7" s="24"/>
      <c r="T7" s="24"/>
      <c r="U7" s="24"/>
      <c r="V7" s="24"/>
    </row>
    <row r="8" spans="1:22" ht="20.100000000000001" customHeight="1">
      <c r="A8" s="25" t="s">
        <v>87</v>
      </c>
      <c r="B8" s="21" t="s">
        <v>84</v>
      </c>
      <c r="C8" s="21" t="s">
        <v>86</v>
      </c>
      <c r="D8" s="21">
        <v>8</v>
      </c>
      <c r="E8" s="22">
        <f t="shared" si="1"/>
        <v>3</v>
      </c>
      <c r="F8" s="22">
        <f t="shared" si="1"/>
        <v>0.85</v>
      </c>
      <c r="G8" s="22">
        <f>G5</f>
        <v>1.1000000000000001</v>
      </c>
      <c r="H8" s="13">
        <f t="shared" si="0"/>
        <v>22.44</v>
      </c>
      <c r="I8" s="23">
        <f>PRODUCT(D8:G8)</f>
        <v>22.44</v>
      </c>
      <c r="J8" s="24" t="s">
        <v>156</v>
      </c>
      <c r="K8" s="25">
        <v>35</v>
      </c>
      <c r="L8" s="24"/>
      <c r="M8" s="24">
        <v>1</v>
      </c>
      <c r="N8" s="24">
        <v>3</v>
      </c>
      <c r="O8" s="24"/>
      <c r="P8" s="24"/>
      <c r="Q8" s="24"/>
      <c r="R8" s="24"/>
      <c r="S8" s="24"/>
      <c r="T8" s="24"/>
      <c r="U8" s="24"/>
      <c r="V8" s="24"/>
    </row>
    <row r="9" spans="1:22" ht="20.100000000000001" customHeight="1">
      <c r="A9" s="30" t="s">
        <v>86</v>
      </c>
      <c r="B9" s="26" t="s">
        <v>84</v>
      </c>
      <c r="C9" s="26" t="s">
        <v>88</v>
      </c>
      <c r="D9" s="26">
        <v>8</v>
      </c>
      <c r="E9" s="27">
        <f t="shared" si="1"/>
        <v>3</v>
      </c>
      <c r="F9" s="27">
        <f t="shared" si="1"/>
        <v>0.85</v>
      </c>
      <c r="G9" s="27">
        <f>G5</f>
        <v>1.1000000000000001</v>
      </c>
      <c r="H9" s="9">
        <f t="shared" si="0"/>
        <v>22.44</v>
      </c>
      <c r="I9" s="28">
        <f>PRODUCT(D9:G9)+I8+I7</f>
        <v>89.76</v>
      </c>
      <c r="J9" s="29" t="s">
        <v>70</v>
      </c>
      <c r="K9" s="30">
        <v>95</v>
      </c>
      <c r="L9" s="29"/>
      <c r="M9" s="29"/>
      <c r="N9" s="29"/>
      <c r="O9" s="29">
        <v>1</v>
      </c>
      <c r="P9" s="29"/>
      <c r="Q9" s="29">
        <v>3</v>
      </c>
      <c r="R9" s="29"/>
      <c r="S9" s="29"/>
      <c r="T9" s="29"/>
      <c r="U9" s="29"/>
      <c r="V9" s="29"/>
    </row>
    <row r="10" spans="1:22" ht="20.100000000000001" customHeight="1">
      <c r="A10" s="51" t="s">
        <v>89</v>
      </c>
      <c r="B10" s="52"/>
      <c r="C10" s="53"/>
      <c r="D10" s="32">
        <f>SUM(D11:D17)</f>
        <v>43</v>
      </c>
      <c r="E10" s="15">
        <v>3</v>
      </c>
      <c r="F10" s="15">
        <v>0.85</v>
      </c>
      <c r="G10" s="15">
        <v>1.1000000000000001</v>
      </c>
      <c r="H10" s="15"/>
      <c r="I10" s="16">
        <f>PRODUCT(D10:G10)</f>
        <v>120.61499999999999</v>
      </c>
      <c r="J10" s="43"/>
      <c r="K10" s="44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69"/>
    </row>
    <row r="11" spans="1:22" ht="20.100000000000001" customHeight="1">
      <c r="A11" s="39" t="s">
        <v>92</v>
      </c>
      <c r="B11" s="31" t="s">
        <v>84</v>
      </c>
      <c r="C11" s="31" t="s">
        <v>93</v>
      </c>
      <c r="D11" s="12">
        <v>6</v>
      </c>
      <c r="E11" s="13">
        <f>E10</f>
        <v>3</v>
      </c>
      <c r="F11" s="13">
        <f>F10</f>
        <v>0.85</v>
      </c>
      <c r="G11" s="13">
        <f>G10</f>
        <v>1.1000000000000001</v>
      </c>
      <c r="H11" s="13">
        <f>PRODUCT(D11:G11)</f>
        <v>16.830000000000002</v>
      </c>
      <c r="I11" s="14">
        <f>H11</f>
        <v>16.830000000000002</v>
      </c>
      <c r="J11" s="7" t="s">
        <v>156</v>
      </c>
      <c r="K11" s="8">
        <v>35</v>
      </c>
      <c r="L11" s="7"/>
      <c r="M11" s="7">
        <v>1</v>
      </c>
      <c r="N11" s="7">
        <v>3</v>
      </c>
      <c r="O11" s="7"/>
      <c r="P11" s="7"/>
      <c r="Q11" s="7"/>
      <c r="R11" s="7"/>
      <c r="S11" s="7"/>
      <c r="T11" s="7"/>
      <c r="U11" s="7"/>
      <c r="V11" s="7"/>
    </row>
    <row r="12" spans="1:22" ht="20.100000000000001" customHeight="1">
      <c r="A12" s="40" t="s">
        <v>93</v>
      </c>
      <c r="B12" s="31" t="s">
        <v>84</v>
      </c>
      <c r="C12" s="31" t="s">
        <v>90</v>
      </c>
      <c r="D12" s="12">
        <v>8</v>
      </c>
      <c r="E12" s="13">
        <f>E10</f>
        <v>3</v>
      </c>
      <c r="F12" s="13">
        <f>F10</f>
        <v>0.85</v>
      </c>
      <c r="G12" s="13">
        <f>G10</f>
        <v>1.1000000000000001</v>
      </c>
      <c r="H12" s="13">
        <f t="shared" ref="H12:H17" si="2">PRODUCT(D12:G12)</f>
        <v>22.44</v>
      </c>
      <c r="I12" s="14">
        <f>I11+H12</f>
        <v>39.270000000000003</v>
      </c>
      <c r="J12" s="7" t="s">
        <v>156</v>
      </c>
      <c r="K12" s="8">
        <v>35</v>
      </c>
      <c r="L12" s="7"/>
      <c r="M12" s="7">
        <v>1</v>
      </c>
      <c r="N12" s="7">
        <v>3</v>
      </c>
      <c r="O12" s="7"/>
      <c r="P12" s="7"/>
      <c r="Q12" s="7"/>
      <c r="R12" s="7"/>
      <c r="S12" s="7"/>
      <c r="T12" s="7"/>
      <c r="U12" s="7"/>
      <c r="V12" s="7"/>
    </row>
    <row r="13" spans="1:22" ht="20.100000000000001" customHeight="1">
      <c r="A13" s="40" t="s">
        <v>90</v>
      </c>
      <c r="B13" s="31" t="s">
        <v>84</v>
      </c>
      <c r="C13" s="31" t="s">
        <v>94</v>
      </c>
      <c r="D13" s="12">
        <v>6</v>
      </c>
      <c r="E13" s="13">
        <f>E10</f>
        <v>3</v>
      </c>
      <c r="F13" s="13">
        <f>F10</f>
        <v>0.85</v>
      </c>
      <c r="G13" s="13">
        <f>G10</f>
        <v>1.1000000000000001</v>
      </c>
      <c r="H13" s="13">
        <f t="shared" si="2"/>
        <v>16.830000000000002</v>
      </c>
      <c r="I13" s="14">
        <f>I12+H13+H14</f>
        <v>72.930000000000007</v>
      </c>
      <c r="J13" s="7" t="s">
        <v>70</v>
      </c>
      <c r="K13" s="8">
        <v>95</v>
      </c>
      <c r="L13" s="7"/>
      <c r="M13" s="7"/>
      <c r="N13" s="7"/>
      <c r="O13" s="7">
        <v>1</v>
      </c>
      <c r="P13" s="7"/>
      <c r="Q13" s="7">
        <v>3</v>
      </c>
      <c r="R13" s="7"/>
      <c r="S13" s="7"/>
      <c r="T13" s="7"/>
      <c r="U13" s="7"/>
      <c r="V13" s="7"/>
    </row>
    <row r="14" spans="1:22" ht="20.100000000000001" customHeight="1">
      <c r="A14" s="40" t="s">
        <v>91</v>
      </c>
      <c r="B14" s="31" t="s">
        <v>84</v>
      </c>
      <c r="C14" s="31" t="s">
        <v>90</v>
      </c>
      <c r="D14" s="12">
        <v>6</v>
      </c>
      <c r="E14" s="13">
        <f>E10</f>
        <v>3</v>
      </c>
      <c r="F14" s="13">
        <f>F10</f>
        <v>0.85</v>
      </c>
      <c r="G14" s="13">
        <f>G10</f>
        <v>1.1000000000000001</v>
      </c>
      <c r="H14" s="13">
        <f t="shared" si="2"/>
        <v>16.830000000000002</v>
      </c>
      <c r="I14" s="14">
        <f>H14</f>
        <v>16.830000000000002</v>
      </c>
      <c r="J14" s="7" t="s">
        <v>156</v>
      </c>
      <c r="K14" s="8">
        <v>35</v>
      </c>
      <c r="L14" s="7"/>
      <c r="M14" s="7">
        <v>1</v>
      </c>
      <c r="N14" s="7">
        <v>3</v>
      </c>
      <c r="O14" s="7"/>
      <c r="P14" s="7"/>
      <c r="Q14" s="7"/>
      <c r="R14" s="7"/>
      <c r="S14" s="7"/>
      <c r="T14" s="7"/>
      <c r="U14" s="7"/>
      <c r="V14" s="7"/>
    </row>
    <row r="15" spans="1:22" ht="20.100000000000001" customHeight="1">
      <c r="A15" s="40" t="s">
        <v>95</v>
      </c>
      <c r="B15" s="31" t="s">
        <v>84</v>
      </c>
      <c r="C15" s="31" t="s">
        <v>96</v>
      </c>
      <c r="D15" s="12">
        <v>4</v>
      </c>
      <c r="E15" s="13">
        <f>E10</f>
        <v>3</v>
      </c>
      <c r="F15" s="13">
        <f>F10</f>
        <v>0.85</v>
      </c>
      <c r="G15" s="13">
        <f>G10</f>
        <v>1.1000000000000001</v>
      </c>
      <c r="H15" s="13">
        <f t="shared" si="2"/>
        <v>11.22</v>
      </c>
      <c r="I15" s="14">
        <f>H15</f>
        <v>11.22</v>
      </c>
      <c r="J15" s="7" t="s">
        <v>156</v>
      </c>
      <c r="K15" s="8">
        <v>35</v>
      </c>
      <c r="L15" s="7"/>
      <c r="M15" s="7">
        <v>1</v>
      </c>
      <c r="N15" s="7">
        <v>3</v>
      </c>
      <c r="O15" s="7"/>
      <c r="P15" s="7"/>
      <c r="Q15" s="7"/>
      <c r="R15" s="7"/>
      <c r="S15" s="7"/>
      <c r="T15" s="7"/>
      <c r="U15" s="7"/>
      <c r="V15" s="7"/>
    </row>
    <row r="16" spans="1:22" ht="20.100000000000001" customHeight="1">
      <c r="A16" s="40" t="s">
        <v>96</v>
      </c>
      <c r="B16" s="31" t="s">
        <v>84</v>
      </c>
      <c r="C16" s="31" t="s">
        <v>94</v>
      </c>
      <c r="D16" s="12">
        <v>5</v>
      </c>
      <c r="E16" s="13">
        <f>E10</f>
        <v>3</v>
      </c>
      <c r="F16" s="13">
        <f>F10</f>
        <v>0.85</v>
      </c>
      <c r="G16" s="13">
        <f>G10</f>
        <v>1.1000000000000001</v>
      </c>
      <c r="H16" s="13">
        <f t="shared" si="2"/>
        <v>14.025</v>
      </c>
      <c r="I16" s="14">
        <f>H16+I15</f>
        <v>25.245000000000001</v>
      </c>
      <c r="J16" s="7" t="s">
        <v>156</v>
      </c>
      <c r="K16" s="8">
        <v>35</v>
      </c>
      <c r="L16" s="7"/>
      <c r="M16" s="7">
        <v>1</v>
      </c>
      <c r="N16" s="7">
        <v>3</v>
      </c>
      <c r="O16" s="7"/>
      <c r="P16" s="7"/>
      <c r="Q16" s="7"/>
      <c r="R16" s="7"/>
      <c r="S16" s="7"/>
      <c r="T16" s="7"/>
      <c r="U16" s="7"/>
      <c r="V16" s="7"/>
    </row>
    <row r="17" spans="1:22" ht="20.100000000000001" customHeight="1">
      <c r="A17" s="8" t="s">
        <v>94</v>
      </c>
      <c r="B17" s="12" t="s">
        <v>84</v>
      </c>
      <c r="C17" s="12" t="s">
        <v>88</v>
      </c>
      <c r="D17" s="12">
        <v>8</v>
      </c>
      <c r="E17" s="13">
        <f>E10</f>
        <v>3</v>
      </c>
      <c r="F17" s="13">
        <f>F10</f>
        <v>0.85</v>
      </c>
      <c r="G17" s="13">
        <f>G10</f>
        <v>1.1000000000000001</v>
      </c>
      <c r="H17" s="13">
        <f t="shared" si="2"/>
        <v>22.44</v>
      </c>
      <c r="I17" s="14">
        <f>H17+I16+I13</f>
        <v>120.61500000000001</v>
      </c>
      <c r="J17" s="7" t="s">
        <v>71</v>
      </c>
      <c r="K17" s="8">
        <v>150</v>
      </c>
      <c r="L17" s="7"/>
      <c r="M17" s="7"/>
      <c r="N17" s="7"/>
      <c r="O17" s="7"/>
      <c r="P17" s="7"/>
      <c r="Q17" s="7">
        <v>1</v>
      </c>
      <c r="R17" s="7"/>
      <c r="S17" s="7">
        <v>3</v>
      </c>
      <c r="T17" s="7"/>
      <c r="U17" s="7"/>
      <c r="V17" s="7"/>
    </row>
    <row r="18" spans="1:22" ht="20.100000000000001" customHeight="1">
      <c r="A18" s="54" t="s">
        <v>97</v>
      </c>
      <c r="B18" s="55"/>
      <c r="C18" s="56"/>
      <c r="D18" s="17"/>
      <c r="E18" s="18"/>
      <c r="F18" s="18"/>
      <c r="G18" s="18"/>
      <c r="H18" s="18"/>
      <c r="I18" s="19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8"/>
    </row>
    <row r="19" spans="1:22" ht="20.100000000000001" customHeight="1">
      <c r="A19" s="30" t="s">
        <v>98</v>
      </c>
      <c r="B19" s="26" t="s">
        <v>84</v>
      </c>
      <c r="C19" s="26" t="s">
        <v>88</v>
      </c>
      <c r="D19" s="26">
        <v>1</v>
      </c>
      <c r="E19" s="27">
        <v>159.756</v>
      </c>
      <c r="F19" s="27">
        <v>0.85</v>
      </c>
      <c r="G19" s="27">
        <v>1.1000000000000001</v>
      </c>
      <c r="H19" s="27"/>
      <c r="I19" s="28">
        <f>PRODUCT(D19:G19)</f>
        <v>149.37186</v>
      </c>
      <c r="J19" s="29" t="s">
        <v>72</v>
      </c>
      <c r="K19" s="30">
        <v>185</v>
      </c>
      <c r="L19" s="29"/>
      <c r="M19" s="29"/>
      <c r="N19" s="29"/>
      <c r="O19" s="29"/>
      <c r="P19" s="29"/>
      <c r="Q19" s="29"/>
      <c r="R19" s="29">
        <v>1</v>
      </c>
      <c r="S19" s="29"/>
      <c r="T19" s="29">
        <v>3</v>
      </c>
      <c r="U19" s="29"/>
      <c r="V19" s="29"/>
    </row>
    <row r="20" spans="1:22" ht="20.100000000000001" customHeight="1">
      <c r="A20" s="45" t="s">
        <v>125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7"/>
    </row>
    <row r="21" spans="1:22" ht="20.100000000000001" customHeight="1">
      <c r="A21" s="51" t="s">
        <v>99</v>
      </c>
      <c r="B21" s="52"/>
      <c r="C21" s="53"/>
      <c r="D21" s="32">
        <f>SUM(D22:D24)</f>
        <v>21</v>
      </c>
      <c r="E21" s="15">
        <v>3</v>
      </c>
      <c r="F21" s="15">
        <v>0.85</v>
      </c>
      <c r="G21" s="15">
        <v>1.1000000000000001</v>
      </c>
      <c r="H21" s="15"/>
      <c r="I21" s="16">
        <f>PRODUCT(D21:G21)</f>
        <v>58.905000000000001</v>
      </c>
      <c r="J21" s="43"/>
      <c r="K21" s="44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69"/>
    </row>
    <row r="22" spans="1:22" ht="20.100000000000001" customHeight="1">
      <c r="A22" s="39" t="s">
        <v>108</v>
      </c>
      <c r="B22" s="31" t="s">
        <v>84</v>
      </c>
      <c r="C22" s="31" t="s">
        <v>109</v>
      </c>
      <c r="D22" s="12">
        <v>7</v>
      </c>
      <c r="E22" s="13">
        <f>E21</f>
        <v>3</v>
      </c>
      <c r="F22" s="13">
        <f>F21</f>
        <v>0.85</v>
      </c>
      <c r="G22" s="13">
        <f>G21</f>
        <v>1.1000000000000001</v>
      </c>
      <c r="H22" s="13">
        <f>PRODUCT(D22:G22)</f>
        <v>19.634999999999998</v>
      </c>
      <c r="I22" s="14">
        <f>H22</f>
        <v>19.634999999999998</v>
      </c>
      <c r="J22" s="7" t="s">
        <v>156</v>
      </c>
      <c r="K22" s="8">
        <v>35</v>
      </c>
      <c r="L22" s="7"/>
      <c r="M22" s="7">
        <v>1</v>
      </c>
      <c r="N22" s="7">
        <v>3</v>
      </c>
      <c r="O22" s="7"/>
      <c r="P22" s="7"/>
      <c r="Q22" s="7"/>
      <c r="R22" s="7"/>
      <c r="S22" s="7"/>
      <c r="T22" s="7"/>
      <c r="U22" s="7"/>
      <c r="V22" s="7"/>
    </row>
    <row r="23" spans="1:22" ht="20.100000000000001" customHeight="1">
      <c r="A23" s="40" t="s">
        <v>110</v>
      </c>
      <c r="B23" s="31" t="s">
        <v>84</v>
      </c>
      <c r="C23" s="31" t="s">
        <v>109</v>
      </c>
      <c r="D23" s="12">
        <v>6</v>
      </c>
      <c r="E23" s="13">
        <f>E21</f>
        <v>3</v>
      </c>
      <c r="F23" s="13">
        <f>F21</f>
        <v>0.85</v>
      </c>
      <c r="G23" s="13">
        <f>G21</f>
        <v>1.1000000000000001</v>
      </c>
      <c r="H23" s="13">
        <f t="shared" ref="H23:H24" si="3">PRODUCT(D23:G23)</f>
        <v>16.830000000000002</v>
      </c>
      <c r="I23" s="14">
        <f>H23</f>
        <v>16.830000000000002</v>
      </c>
      <c r="J23" s="7" t="s">
        <v>156</v>
      </c>
      <c r="K23" s="8">
        <v>35</v>
      </c>
      <c r="L23" s="7"/>
      <c r="M23" s="7">
        <v>1</v>
      </c>
      <c r="N23" s="7">
        <v>3</v>
      </c>
      <c r="O23" s="7"/>
      <c r="P23" s="7"/>
      <c r="Q23" s="7"/>
      <c r="R23" s="7"/>
      <c r="S23" s="7"/>
      <c r="T23" s="7"/>
      <c r="U23" s="7"/>
      <c r="V23" s="7"/>
    </row>
    <row r="24" spans="1:22" ht="20.100000000000001" customHeight="1">
      <c r="A24" s="41" t="s">
        <v>109</v>
      </c>
      <c r="B24" s="35" t="s">
        <v>84</v>
      </c>
      <c r="C24" s="35" t="s">
        <v>106</v>
      </c>
      <c r="D24" s="36">
        <v>8</v>
      </c>
      <c r="E24" s="37">
        <f>E21</f>
        <v>3</v>
      </c>
      <c r="F24" s="37">
        <f>F21</f>
        <v>0.85</v>
      </c>
      <c r="G24" s="37">
        <f>G21</f>
        <v>1.1000000000000001</v>
      </c>
      <c r="H24" s="37">
        <f t="shared" si="3"/>
        <v>22.44</v>
      </c>
      <c r="I24" s="9">
        <f>H24+I23+I22</f>
        <v>58.905000000000001</v>
      </c>
      <c r="J24" s="10" t="s">
        <v>69</v>
      </c>
      <c r="K24" s="11">
        <v>70</v>
      </c>
      <c r="L24" s="10"/>
      <c r="M24" s="10"/>
      <c r="N24" s="10">
        <v>1</v>
      </c>
      <c r="O24" s="10"/>
      <c r="P24" s="10">
        <v>3</v>
      </c>
      <c r="Q24" s="10"/>
      <c r="R24" s="10"/>
      <c r="S24" s="10"/>
      <c r="T24" s="10"/>
      <c r="U24" s="10"/>
      <c r="V24" s="10"/>
    </row>
    <row r="25" spans="1:22" ht="20.100000000000001" customHeight="1">
      <c r="A25" s="51" t="s">
        <v>107</v>
      </c>
      <c r="B25" s="52"/>
      <c r="C25" s="53"/>
      <c r="D25" s="32">
        <f>SUM(D26:D31)</f>
        <v>42</v>
      </c>
      <c r="E25" s="15">
        <v>3</v>
      </c>
      <c r="F25" s="15">
        <v>0.85</v>
      </c>
      <c r="G25" s="15">
        <v>1.1000000000000001</v>
      </c>
      <c r="H25" s="15"/>
      <c r="I25" s="16">
        <f>PRODUCT(D25:G25)</f>
        <v>117.81</v>
      </c>
      <c r="J25" s="43"/>
      <c r="K25" s="44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69"/>
    </row>
    <row r="26" spans="1:22" ht="20.100000000000001" customHeight="1">
      <c r="A26" s="39" t="s">
        <v>100</v>
      </c>
      <c r="B26" s="31" t="s">
        <v>84</v>
      </c>
      <c r="C26" s="31" t="s">
        <v>101</v>
      </c>
      <c r="D26" s="12">
        <v>8</v>
      </c>
      <c r="E26" s="13">
        <f>E25</f>
        <v>3</v>
      </c>
      <c r="F26" s="13">
        <f>F25</f>
        <v>0.85</v>
      </c>
      <c r="G26" s="13">
        <f>G25</f>
        <v>1.1000000000000001</v>
      </c>
      <c r="H26" s="13">
        <f>PRODUCT(D26:G26)</f>
        <v>22.44</v>
      </c>
      <c r="I26" s="14">
        <f>H26</f>
        <v>22.44</v>
      </c>
      <c r="J26" s="7" t="s">
        <v>156</v>
      </c>
      <c r="K26" s="8">
        <v>35</v>
      </c>
      <c r="L26" s="7"/>
      <c r="M26" s="7">
        <v>1</v>
      </c>
      <c r="N26" s="7">
        <v>3</v>
      </c>
      <c r="O26" s="7"/>
      <c r="P26" s="7"/>
      <c r="Q26" s="7"/>
      <c r="R26" s="7"/>
      <c r="S26" s="7"/>
      <c r="T26" s="7"/>
      <c r="U26" s="7"/>
      <c r="V26" s="7"/>
    </row>
    <row r="27" spans="1:22" ht="20.100000000000001" customHeight="1">
      <c r="A27" s="40" t="s">
        <v>102</v>
      </c>
      <c r="B27" s="31" t="s">
        <v>84</v>
      </c>
      <c r="C27" s="31" t="str">
        <f>A28</f>
        <v>5.4</v>
      </c>
      <c r="D27" s="12">
        <v>7</v>
      </c>
      <c r="E27" s="13">
        <f>E25</f>
        <v>3</v>
      </c>
      <c r="F27" s="13">
        <f>F25</f>
        <v>0.85</v>
      </c>
      <c r="G27" s="13">
        <f>G25</f>
        <v>1.1000000000000001</v>
      </c>
      <c r="H27" s="13">
        <f t="shared" ref="H27:H31" si="4">PRODUCT(D27:G27)</f>
        <v>19.634999999999998</v>
      </c>
      <c r="I27" s="14">
        <f>H27</f>
        <v>19.634999999999998</v>
      </c>
      <c r="J27" s="7" t="s">
        <v>156</v>
      </c>
      <c r="K27" s="8">
        <v>35</v>
      </c>
      <c r="L27" s="7"/>
      <c r="M27" s="7">
        <v>1</v>
      </c>
      <c r="N27" s="7">
        <v>3</v>
      </c>
      <c r="O27" s="7"/>
      <c r="P27" s="7"/>
      <c r="Q27" s="7"/>
      <c r="R27" s="7"/>
      <c r="S27" s="7"/>
      <c r="T27" s="7"/>
      <c r="U27" s="7"/>
      <c r="V27" s="7"/>
    </row>
    <row r="28" spans="1:22" ht="20.100000000000001" customHeight="1">
      <c r="A28" s="40" t="s">
        <v>103</v>
      </c>
      <c r="B28" s="31" t="s">
        <v>84</v>
      </c>
      <c r="C28" s="31" t="str">
        <f t="shared" ref="C28:C29" si="5">A29</f>
        <v>5.3</v>
      </c>
      <c r="D28" s="12">
        <v>7</v>
      </c>
      <c r="E28" s="13">
        <f>E25</f>
        <v>3</v>
      </c>
      <c r="F28" s="13">
        <f>F25</f>
        <v>0.85</v>
      </c>
      <c r="G28" s="13">
        <f>G25</f>
        <v>1.1000000000000001</v>
      </c>
      <c r="H28" s="13">
        <f t="shared" si="4"/>
        <v>19.634999999999998</v>
      </c>
      <c r="I28" s="14">
        <f>H28+I27</f>
        <v>39.269999999999996</v>
      </c>
      <c r="J28" s="7" t="s">
        <v>156</v>
      </c>
      <c r="K28" s="8">
        <v>35</v>
      </c>
      <c r="L28" s="7"/>
      <c r="M28" s="7">
        <v>1</v>
      </c>
      <c r="N28" s="7">
        <v>3</v>
      </c>
      <c r="O28" s="7"/>
      <c r="P28" s="7"/>
      <c r="Q28" s="7"/>
      <c r="R28" s="7"/>
      <c r="S28" s="7"/>
      <c r="T28" s="7"/>
      <c r="U28" s="7"/>
      <c r="V28" s="7"/>
    </row>
    <row r="29" spans="1:22" ht="20.100000000000001" customHeight="1">
      <c r="A29" s="40" t="s">
        <v>104</v>
      </c>
      <c r="B29" s="31" t="s">
        <v>84</v>
      </c>
      <c r="C29" s="31" t="str">
        <f t="shared" si="5"/>
        <v>5.2</v>
      </c>
      <c r="D29" s="12">
        <v>6</v>
      </c>
      <c r="E29" s="13">
        <f>E25</f>
        <v>3</v>
      </c>
      <c r="F29" s="13">
        <f>F25</f>
        <v>0.85</v>
      </c>
      <c r="G29" s="13">
        <f>G25</f>
        <v>1.1000000000000001</v>
      </c>
      <c r="H29" s="13">
        <f t="shared" si="4"/>
        <v>16.830000000000002</v>
      </c>
      <c r="I29" s="14">
        <f t="shared" ref="I29:I30" si="6">H29+I28</f>
        <v>56.099999999999994</v>
      </c>
      <c r="J29" s="7" t="s">
        <v>68</v>
      </c>
      <c r="K29" s="8">
        <v>50</v>
      </c>
      <c r="L29" s="7"/>
      <c r="M29" s="7">
        <v>1</v>
      </c>
      <c r="N29" s="7"/>
      <c r="O29" s="7">
        <v>3</v>
      </c>
      <c r="P29" s="7"/>
      <c r="Q29" s="7"/>
      <c r="R29" s="7"/>
      <c r="S29" s="7"/>
      <c r="T29" s="7"/>
      <c r="U29" s="7"/>
      <c r="V29" s="7"/>
    </row>
    <row r="30" spans="1:22" ht="20.100000000000001" customHeight="1">
      <c r="A30" s="40" t="s">
        <v>105</v>
      </c>
      <c r="B30" s="31" t="s">
        <v>84</v>
      </c>
      <c r="C30" s="31" t="str">
        <f>C26</f>
        <v>5.1</v>
      </c>
      <c r="D30" s="12">
        <v>6</v>
      </c>
      <c r="E30" s="13">
        <f>E25</f>
        <v>3</v>
      </c>
      <c r="F30" s="13">
        <f>F25</f>
        <v>0.85</v>
      </c>
      <c r="G30" s="13">
        <f>G25</f>
        <v>1.1000000000000001</v>
      </c>
      <c r="H30" s="13">
        <f t="shared" si="4"/>
        <v>16.830000000000002</v>
      </c>
      <c r="I30" s="14">
        <f t="shared" si="6"/>
        <v>72.929999999999993</v>
      </c>
      <c r="J30" s="7" t="s">
        <v>70</v>
      </c>
      <c r="K30" s="8">
        <v>95</v>
      </c>
      <c r="L30" s="7"/>
      <c r="M30" s="7"/>
      <c r="N30" s="7"/>
      <c r="O30" s="7">
        <v>1</v>
      </c>
      <c r="P30" s="7"/>
      <c r="Q30" s="7">
        <v>3</v>
      </c>
      <c r="R30" s="7"/>
      <c r="S30" s="7"/>
      <c r="T30" s="7"/>
      <c r="U30" s="7"/>
      <c r="V30" s="7"/>
    </row>
    <row r="31" spans="1:22" ht="20.100000000000001" customHeight="1">
      <c r="A31" s="41" t="s">
        <v>101</v>
      </c>
      <c r="B31" s="35" t="s">
        <v>84</v>
      </c>
      <c r="C31" s="35" t="s">
        <v>106</v>
      </c>
      <c r="D31" s="36">
        <v>8</v>
      </c>
      <c r="E31" s="37">
        <f>E25</f>
        <v>3</v>
      </c>
      <c r="F31" s="37">
        <f>F25</f>
        <v>0.85</v>
      </c>
      <c r="G31" s="37">
        <f>G25</f>
        <v>1.1000000000000001</v>
      </c>
      <c r="H31" s="37">
        <f t="shared" si="4"/>
        <v>22.44</v>
      </c>
      <c r="I31" s="9">
        <f>H31+I30+I26</f>
        <v>117.80999999999999</v>
      </c>
      <c r="J31" s="10" t="s">
        <v>72</v>
      </c>
      <c r="K31" s="11">
        <v>185</v>
      </c>
      <c r="L31" s="10"/>
      <c r="M31" s="10"/>
      <c r="N31" s="10"/>
      <c r="O31" s="10"/>
      <c r="P31" s="10"/>
      <c r="Q31" s="10"/>
      <c r="R31" s="10">
        <v>1</v>
      </c>
      <c r="S31" s="10"/>
      <c r="T31" s="10">
        <v>3</v>
      </c>
      <c r="U31" s="10"/>
      <c r="V31" s="10"/>
    </row>
    <row r="32" spans="1:22" ht="20.100000000000001" customHeight="1">
      <c r="A32" s="51" t="s">
        <v>111</v>
      </c>
      <c r="B32" s="52"/>
      <c r="C32" s="53"/>
      <c r="D32" s="32">
        <f>SUM(D33:D38)</f>
        <v>44</v>
      </c>
      <c r="E32" s="15">
        <v>3</v>
      </c>
      <c r="F32" s="15">
        <v>0.85</v>
      </c>
      <c r="G32" s="15">
        <v>1.1000000000000001</v>
      </c>
      <c r="H32" s="15"/>
      <c r="I32" s="16">
        <f>PRODUCT(D32:G32)</f>
        <v>123.42000000000002</v>
      </c>
      <c r="J32" s="43"/>
      <c r="K32" s="44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69"/>
    </row>
    <row r="33" spans="1:22" ht="20.100000000000001" customHeight="1">
      <c r="A33" s="39" t="s">
        <v>112</v>
      </c>
      <c r="B33" s="31" t="s">
        <v>84</v>
      </c>
      <c r="C33" s="31" t="s">
        <v>113</v>
      </c>
      <c r="D33" s="12">
        <v>7</v>
      </c>
      <c r="E33" s="13">
        <f>E32</f>
        <v>3</v>
      </c>
      <c r="F33" s="13">
        <f>F32</f>
        <v>0.85</v>
      </c>
      <c r="G33" s="13">
        <f>G32</f>
        <v>1.1000000000000001</v>
      </c>
      <c r="H33" s="13">
        <f>PRODUCT(D33:G33)</f>
        <v>19.634999999999998</v>
      </c>
      <c r="I33" s="14">
        <f>H33</f>
        <v>19.634999999999998</v>
      </c>
      <c r="J33" s="7" t="s">
        <v>156</v>
      </c>
      <c r="K33" s="8">
        <v>35</v>
      </c>
      <c r="L33" s="7"/>
      <c r="M33" s="7">
        <v>1</v>
      </c>
      <c r="N33" s="7">
        <v>3</v>
      </c>
      <c r="O33" s="7"/>
      <c r="P33" s="7"/>
      <c r="Q33" s="7"/>
      <c r="R33" s="7"/>
      <c r="S33" s="7"/>
      <c r="T33" s="7"/>
      <c r="U33" s="7"/>
      <c r="V33" s="7"/>
    </row>
    <row r="34" spans="1:22" ht="20.100000000000001" customHeight="1">
      <c r="A34" s="40" t="s">
        <v>113</v>
      </c>
      <c r="B34" s="31" t="s">
        <v>84</v>
      </c>
      <c r="C34" s="31" t="s">
        <v>114</v>
      </c>
      <c r="D34" s="12">
        <v>8</v>
      </c>
      <c r="E34" s="13">
        <f>E32</f>
        <v>3</v>
      </c>
      <c r="F34" s="13">
        <f>F32</f>
        <v>0.85</v>
      </c>
      <c r="G34" s="13">
        <f>G32</f>
        <v>1.1000000000000001</v>
      </c>
      <c r="H34" s="13">
        <f t="shared" ref="H34:H38" si="7">PRODUCT(D34:G34)</f>
        <v>22.44</v>
      </c>
      <c r="I34" s="14">
        <f>H34+I33</f>
        <v>42.075000000000003</v>
      </c>
      <c r="J34" s="7" t="s">
        <v>68</v>
      </c>
      <c r="K34" s="8">
        <v>50</v>
      </c>
      <c r="L34" s="7"/>
      <c r="M34" s="7">
        <v>1</v>
      </c>
      <c r="N34" s="7">
        <v>3</v>
      </c>
      <c r="O34" s="7"/>
      <c r="P34" s="7"/>
      <c r="Q34" s="7"/>
      <c r="R34" s="7"/>
      <c r="S34" s="7"/>
      <c r="T34" s="7"/>
      <c r="U34" s="7"/>
      <c r="V34" s="7"/>
    </row>
    <row r="35" spans="1:22" ht="20.100000000000001" customHeight="1">
      <c r="A35" s="40" t="s">
        <v>115</v>
      </c>
      <c r="B35" s="31" t="s">
        <v>84</v>
      </c>
      <c r="C35" s="31" t="str">
        <f t="shared" ref="C35:C37" si="8">A36</f>
        <v>3.3</v>
      </c>
      <c r="D35" s="12">
        <v>7</v>
      </c>
      <c r="E35" s="13">
        <f>E32</f>
        <v>3</v>
      </c>
      <c r="F35" s="13">
        <f>F32</f>
        <v>0.85</v>
      </c>
      <c r="G35" s="13">
        <f>G32</f>
        <v>1.1000000000000001</v>
      </c>
      <c r="H35" s="13">
        <f t="shared" si="7"/>
        <v>19.634999999999998</v>
      </c>
      <c r="I35" s="14">
        <f>H35</f>
        <v>19.634999999999998</v>
      </c>
      <c r="J35" s="7" t="s">
        <v>156</v>
      </c>
      <c r="K35" s="8">
        <v>35</v>
      </c>
      <c r="L35" s="7"/>
      <c r="M35" s="7">
        <v>1</v>
      </c>
      <c r="N35" s="7">
        <v>3</v>
      </c>
      <c r="O35" s="7"/>
      <c r="P35" s="7"/>
      <c r="Q35" s="7"/>
      <c r="R35" s="7"/>
      <c r="S35" s="7"/>
      <c r="T35" s="7"/>
      <c r="U35" s="7"/>
      <c r="V35" s="7"/>
    </row>
    <row r="36" spans="1:22" ht="20.100000000000001" customHeight="1">
      <c r="A36" s="40" t="s">
        <v>116</v>
      </c>
      <c r="B36" s="31" t="s">
        <v>84</v>
      </c>
      <c r="C36" s="31" t="str">
        <f t="shared" si="8"/>
        <v>3.2</v>
      </c>
      <c r="D36" s="12">
        <v>7</v>
      </c>
      <c r="E36" s="13">
        <f>E32</f>
        <v>3</v>
      </c>
      <c r="F36" s="13">
        <f>F32</f>
        <v>0.85</v>
      </c>
      <c r="G36" s="13">
        <f>G32</f>
        <v>1.1000000000000001</v>
      </c>
      <c r="H36" s="13">
        <f t="shared" si="7"/>
        <v>19.634999999999998</v>
      </c>
      <c r="I36" s="14">
        <f t="shared" ref="I36:I37" si="9">H36+I35</f>
        <v>39.269999999999996</v>
      </c>
      <c r="J36" s="7" t="s">
        <v>68</v>
      </c>
      <c r="K36" s="8">
        <v>50</v>
      </c>
      <c r="L36" s="7"/>
      <c r="M36" s="7">
        <v>1</v>
      </c>
      <c r="N36" s="7">
        <v>3</v>
      </c>
      <c r="O36" s="7"/>
      <c r="P36" s="7"/>
      <c r="Q36" s="7"/>
      <c r="R36" s="7"/>
      <c r="S36" s="7"/>
      <c r="T36" s="7"/>
      <c r="U36" s="7"/>
      <c r="V36" s="7"/>
    </row>
    <row r="37" spans="1:22" ht="20.100000000000001" customHeight="1">
      <c r="A37" s="40" t="s">
        <v>117</v>
      </c>
      <c r="B37" s="31" t="s">
        <v>84</v>
      </c>
      <c r="C37" s="31" t="str">
        <f t="shared" si="8"/>
        <v>3.1</v>
      </c>
      <c r="D37" s="12">
        <v>8</v>
      </c>
      <c r="E37" s="13">
        <f>E32</f>
        <v>3</v>
      </c>
      <c r="F37" s="13">
        <f>F32</f>
        <v>0.85</v>
      </c>
      <c r="G37" s="13">
        <f>G32</f>
        <v>1.1000000000000001</v>
      </c>
      <c r="H37" s="13">
        <f t="shared" si="7"/>
        <v>22.44</v>
      </c>
      <c r="I37" s="14">
        <f t="shared" si="9"/>
        <v>61.709999999999994</v>
      </c>
      <c r="J37" s="7" t="s">
        <v>69</v>
      </c>
      <c r="K37" s="8">
        <v>70</v>
      </c>
      <c r="L37" s="7"/>
      <c r="M37" s="7"/>
      <c r="N37" s="7">
        <v>1</v>
      </c>
      <c r="O37" s="7"/>
      <c r="P37" s="7">
        <v>3</v>
      </c>
      <c r="Q37" s="7"/>
      <c r="R37" s="7"/>
      <c r="S37" s="7"/>
      <c r="T37" s="7"/>
      <c r="U37" s="7"/>
      <c r="V37" s="7"/>
    </row>
    <row r="38" spans="1:22" ht="20.100000000000001" customHeight="1">
      <c r="A38" s="41" t="s">
        <v>114</v>
      </c>
      <c r="B38" s="35" t="s">
        <v>84</v>
      </c>
      <c r="C38" s="35" t="s">
        <v>106</v>
      </c>
      <c r="D38" s="36">
        <v>7</v>
      </c>
      <c r="E38" s="37">
        <f>E32</f>
        <v>3</v>
      </c>
      <c r="F38" s="37">
        <f>F32</f>
        <v>0.85</v>
      </c>
      <c r="G38" s="37">
        <f>G32</f>
        <v>1.1000000000000001</v>
      </c>
      <c r="H38" s="37">
        <f t="shared" si="7"/>
        <v>19.634999999999998</v>
      </c>
      <c r="I38" s="9">
        <f>H38+I37+I34</f>
        <v>123.42</v>
      </c>
      <c r="J38" s="10" t="s">
        <v>72</v>
      </c>
      <c r="K38" s="11">
        <v>185</v>
      </c>
      <c r="L38" s="10"/>
      <c r="M38" s="10"/>
      <c r="N38" s="10"/>
      <c r="O38" s="10"/>
      <c r="P38" s="10"/>
      <c r="Q38" s="10"/>
      <c r="R38" s="10">
        <v>1</v>
      </c>
      <c r="S38" s="10"/>
      <c r="T38" s="10">
        <v>3</v>
      </c>
      <c r="U38" s="10"/>
      <c r="V38" s="10"/>
    </row>
    <row r="39" spans="1:22" ht="20.100000000000001" customHeight="1">
      <c r="A39" s="51" t="s">
        <v>118</v>
      </c>
      <c r="B39" s="52"/>
      <c r="C39" s="53"/>
      <c r="D39" s="32">
        <f>SUM(D40:D45)</f>
        <v>48</v>
      </c>
      <c r="E39" s="15">
        <v>3</v>
      </c>
      <c r="F39" s="15">
        <v>0.85</v>
      </c>
      <c r="G39" s="15">
        <v>1.1000000000000001</v>
      </c>
      <c r="H39" s="15"/>
      <c r="I39" s="16">
        <f>PRODUCT(D39:G39)</f>
        <v>134.64000000000001</v>
      </c>
      <c r="J39" s="43"/>
      <c r="K39" s="44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69"/>
    </row>
    <row r="40" spans="1:22" ht="20.100000000000001" customHeight="1">
      <c r="A40" s="39" t="s">
        <v>119</v>
      </c>
      <c r="B40" s="31" t="s">
        <v>84</v>
      </c>
      <c r="C40" s="31" t="s">
        <v>120</v>
      </c>
      <c r="D40" s="12">
        <v>8</v>
      </c>
      <c r="E40" s="13">
        <f>E39</f>
        <v>3</v>
      </c>
      <c r="F40" s="13">
        <f>F39</f>
        <v>0.85</v>
      </c>
      <c r="G40" s="13">
        <f>G39</f>
        <v>1.1000000000000001</v>
      </c>
      <c r="H40" s="13">
        <f>PRODUCT(D40:G40)</f>
        <v>22.44</v>
      </c>
      <c r="I40" s="14">
        <f>H40</f>
        <v>22.44</v>
      </c>
      <c r="J40" s="7" t="s">
        <v>156</v>
      </c>
      <c r="K40" s="8">
        <v>35</v>
      </c>
      <c r="L40" s="7"/>
      <c r="M40" s="7">
        <v>1</v>
      </c>
      <c r="N40" s="7">
        <v>3</v>
      </c>
      <c r="O40" s="7"/>
      <c r="P40" s="7"/>
      <c r="Q40" s="7"/>
      <c r="R40" s="7"/>
      <c r="S40" s="7"/>
      <c r="T40" s="7"/>
      <c r="U40" s="7"/>
      <c r="V40" s="7"/>
    </row>
    <row r="41" spans="1:22" ht="20.100000000000001" customHeight="1">
      <c r="A41" s="40" t="s">
        <v>120</v>
      </c>
      <c r="B41" s="31" t="s">
        <v>84</v>
      </c>
      <c r="C41" s="31" t="s">
        <v>122</v>
      </c>
      <c r="D41" s="12">
        <v>8</v>
      </c>
      <c r="E41" s="13">
        <f>E39</f>
        <v>3</v>
      </c>
      <c r="F41" s="13">
        <f>F39</f>
        <v>0.85</v>
      </c>
      <c r="G41" s="13">
        <f>G39</f>
        <v>1.1000000000000001</v>
      </c>
      <c r="H41" s="13">
        <f t="shared" ref="H41:H45" si="10">PRODUCT(D41:G41)</f>
        <v>22.44</v>
      </c>
      <c r="I41" s="14">
        <f>H41+I40</f>
        <v>44.88</v>
      </c>
      <c r="J41" s="7" t="s">
        <v>68</v>
      </c>
      <c r="K41" s="8">
        <v>50</v>
      </c>
      <c r="L41" s="7"/>
      <c r="M41" s="7">
        <v>1</v>
      </c>
      <c r="N41" s="7">
        <v>3</v>
      </c>
      <c r="O41" s="7"/>
      <c r="P41" s="7"/>
      <c r="Q41" s="7"/>
      <c r="R41" s="7"/>
      <c r="S41" s="7"/>
      <c r="T41" s="7"/>
      <c r="U41" s="7"/>
      <c r="V41" s="7"/>
    </row>
    <row r="42" spans="1:22" ht="20.100000000000001" customHeight="1">
      <c r="A42" s="40" t="s">
        <v>121</v>
      </c>
      <c r="B42" s="31" t="s">
        <v>84</v>
      </c>
      <c r="C42" s="31" t="str">
        <f t="shared" ref="C42:C44" si="11">A43</f>
        <v>2.3</v>
      </c>
      <c r="D42" s="12">
        <v>8</v>
      </c>
      <c r="E42" s="13">
        <f>E39</f>
        <v>3</v>
      </c>
      <c r="F42" s="13">
        <f>F39</f>
        <v>0.85</v>
      </c>
      <c r="G42" s="13">
        <f>G39</f>
        <v>1.1000000000000001</v>
      </c>
      <c r="H42" s="13">
        <f t="shared" si="10"/>
        <v>22.44</v>
      </c>
      <c r="I42" s="14">
        <f>H42</f>
        <v>22.44</v>
      </c>
      <c r="J42" s="7" t="s">
        <v>156</v>
      </c>
      <c r="K42" s="8">
        <v>35</v>
      </c>
      <c r="L42" s="7"/>
      <c r="M42" s="7">
        <v>1</v>
      </c>
      <c r="N42" s="7">
        <v>3</v>
      </c>
      <c r="O42" s="7"/>
      <c r="P42" s="7"/>
      <c r="Q42" s="7"/>
      <c r="R42" s="7"/>
      <c r="S42" s="7"/>
      <c r="T42" s="7"/>
      <c r="U42" s="7"/>
      <c r="V42" s="7"/>
    </row>
    <row r="43" spans="1:22" ht="20.100000000000001" customHeight="1">
      <c r="A43" s="40" t="s">
        <v>123</v>
      </c>
      <c r="B43" s="31" t="s">
        <v>84</v>
      </c>
      <c r="C43" s="31" t="str">
        <f t="shared" si="11"/>
        <v>2.2</v>
      </c>
      <c r="D43" s="12">
        <v>8</v>
      </c>
      <c r="E43" s="13">
        <f>E39</f>
        <v>3</v>
      </c>
      <c r="F43" s="13">
        <f>F39</f>
        <v>0.85</v>
      </c>
      <c r="G43" s="13">
        <f>G39</f>
        <v>1.1000000000000001</v>
      </c>
      <c r="H43" s="13">
        <f t="shared" si="10"/>
        <v>22.44</v>
      </c>
      <c r="I43" s="14">
        <f t="shared" ref="I43:I44" si="12">H43+I42</f>
        <v>44.88</v>
      </c>
      <c r="J43" s="7" t="s">
        <v>68</v>
      </c>
      <c r="K43" s="8">
        <v>50</v>
      </c>
      <c r="L43" s="7"/>
      <c r="M43" s="7">
        <v>1</v>
      </c>
      <c r="N43" s="7">
        <v>3</v>
      </c>
      <c r="O43" s="7"/>
      <c r="P43" s="7"/>
      <c r="Q43" s="7"/>
      <c r="R43" s="7"/>
      <c r="S43" s="7"/>
      <c r="T43" s="7"/>
      <c r="U43" s="7"/>
      <c r="V43" s="7"/>
    </row>
    <row r="44" spans="1:22" ht="20.100000000000001" customHeight="1">
      <c r="A44" s="40" t="s">
        <v>124</v>
      </c>
      <c r="B44" s="31" t="s">
        <v>84</v>
      </c>
      <c r="C44" s="31" t="str">
        <f t="shared" si="11"/>
        <v>2.1</v>
      </c>
      <c r="D44" s="12">
        <v>8</v>
      </c>
      <c r="E44" s="13">
        <f>E39</f>
        <v>3</v>
      </c>
      <c r="F44" s="13">
        <f>F39</f>
        <v>0.85</v>
      </c>
      <c r="G44" s="13">
        <f>G39</f>
        <v>1.1000000000000001</v>
      </c>
      <c r="H44" s="13">
        <f t="shared" si="10"/>
        <v>22.44</v>
      </c>
      <c r="I44" s="14">
        <f t="shared" si="12"/>
        <v>67.320000000000007</v>
      </c>
      <c r="J44" s="7" t="s">
        <v>69</v>
      </c>
      <c r="K44" s="8">
        <v>70</v>
      </c>
      <c r="L44" s="7"/>
      <c r="M44" s="7"/>
      <c r="N44" s="7">
        <v>1</v>
      </c>
      <c r="O44" s="7"/>
      <c r="P44" s="7">
        <v>3</v>
      </c>
      <c r="Q44" s="7"/>
      <c r="R44" s="7"/>
      <c r="S44" s="7"/>
      <c r="T44" s="7"/>
      <c r="U44" s="7"/>
      <c r="V44" s="7"/>
    </row>
    <row r="45" spans="1:22" ht="20.100000000000001" customHeight="1">
      <c r="A45" s="41" t="s">
        <v>122</v>
      </c>
      <c r="B45" s="35" t="s">
        <v>84</v>
      </c>
      <c r="C45" s="35" t="s">
        <v>106</v>
      </c>
      <c r="D45" s="36">
        <v>8</v>
      </c>
      <c r="E45" s="37">
        <f>E39</f>
        <v>3</v>
      </c>
      <c r="F45" s="37">
        <f>F39</f>
        <v>0.85</v>
      </c>
      <c r="G45" s="37">
        <f>G39</f>
        <v>1.1000000000000001</v>
      </c>
      <c r="H45" s="37">
        <f t="shared" si="10"/>
        <v>22.44</v>
      </c>
      <c r="I45" s="9">
        <f>H45+I44+I41</f>
        <v>134.64000000000001</v>
      </c>
      <c r="J45" s="10" t="s">
        <v>73</v>
      </c>
      <c r="K45" s="11">
        <v>240</v>
      </c>
      <c r="L45" s="10"/>
      <c r="M45" s="10"/>
      <c r="N45" s="10"/>
      <c r="O45" s="10"/>
      <c r="P45" s="10"/>
      <c r="Q45" s="10"/>
      <c r="R45" s="10"/>
      <c r="S45" s="10">
        <v>1</v>
      </c>
      <c r="T45" s="10"/>
      <c r="U45" s="10">
        <v>3</v>
      </c>
      <c r="V45" s="10"/>
    </row>
    <row r="46" spans="1:22" ht="20.100000000000001" customHeight="1">
      <c r="A46" s="45" t="s">
        <v>127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7"/>
    </row>
    <row r="47" spans="1:22" ht="20.100000000000001" customHeight="1">
      <c r="A47" s="51" t="s">
        <v>128</v>
      </c>
      <c r="B47" s="52"/>
      <c r="C47" s="53"/>
      <c r="D47" s="32">
        <f>SUM(D48:D55)</f>
        <v>54</v>
      </c>
      <c r="E47" s="15">
        <v>3</v>
      </c>
      <c r="F47" s="15">
        <v>0.85</v>
      </c>
      <c r="G47" s="15">
        <v>1.1000000000000001</v>
      </c>
      <c r="H47" s="15"/>
      <c r="I47" s="16">
        <f>PRODUCT(D47:G47)</f>
        <v>151.47</v>
      </c>
      <c r="J47" s="43"/>
      <c r="K47" s="44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69"/>
    </row>
    <row r="48" spans="1:22" ht="20.100000000000001" customHeight="1">
      <c r="A48" s="39" t="s">
        <v>129</v>
      </c>
      <c r="B48" s="31" t="s">
        <v>84</v>
      </c>
      <c r="C48" s="31" t="s">
        <v>131</v>
      </c>
      <c r="D48" s="12">
        <v>6</v>
      </c>
      <c r="E48" s="13">
        <f>E47</f>
        <v>3</v>
      </c>
      <c r="F48" s="13">
        <f>F47</f>
        <v>0.85</v>
      </c>
      <c r="G48" s="13">
        <f>G47</f>
        <v>1.1000000000000001</v>
      </c>
      <c r="H48" s="13">
        <f>PRODUCT(D48:G48)</f>
        <v>16.830000000000002</v>
      </c>
      <c r="I48" s="14">
        <f>H48</f>
        <v>16.830000000000002</v>
      </c>
      <c r="J48" s="7" t="s">
        <v>156</v>
      </c>
      <c r="K48" s="8">
        <v>35</v>
      </c>
      <c r="L48" s="7"/>
      <c r="M48" s="7">
        <v>1</v>
      </c>
      <c r="N48" s="7">
        <v>3</v>
      </c>
      <c r="O48" s="7"/>
      <c r="P48" s="7"/>
      <c r="Q48" s="7"/>
      <c r="R48" s="7"/>
      <c r="S48" s="7"/>
      <c r="T48" s="7"/>
      <c r="U48" s="7"/>
      <c r="V48" s="7"/>
    </row>
    <row r="49" spans="1:22" ht="20.100000000000001" customHeight="1">
      <c r="A49" s="40" t="s">
        <v>130</v>
      </c>
      <c r="B49" s="31" t="s">
        <v>84</v>
      </c>
      <c r="C49" s="31" t="s">
        <v>131</v>
      </c>
      <c r="D49" s="12">
        <v>7</v>
      </c>
      <c r="E49" s="13">
        <f>E47</f>
        <v>3</v>
      </c>
      <c r="F49" s="13">
        <f>F47</f>
        <v>0.85</v>
      </c>
      <c r="G49" s="13">
        <f>G47</f>
        <v>1.1000000000000001</v>
      </c>
      <c r="H49" s="13">
        <f t="shared" ref="H49:H50" si="13">PRODUCT(D49:G49)</f>
        <v>19.634999999999998</v>
      </c>
      <c r="I49" s="14">
        <f>H49</f>
        <v>19.634999999999998</v>
      </c>
      <c r="J49" s="7" t="s">
        <v>156</v>
      </c>
      <c r="K49" s="8">
        <v>35</v>
      </c>
      <c r="L49" s="7"/>
      <c r="M49" s="7">
        <v>1</v>
      </c>
      <c r="N49" s="7">
        <v>3</v>
      </c>
      <c r="O49" s="7"/>
      <c r="P49" s="7"/>
      <c r="Q49" s="7"/>
      <c r="R49" s="7"/>
      <c r="S49" s="7"/>
      <c r="T49" s="7"/>
      <c r="U49" s="7"/>
      <c r="V49" s="7"/>
    </row>
    <row r="50" spans="1:22" ht="20.100000000000001" customHeight="1">
      <c r="A50" s="40" t="s">
        <v>131</v>
      </c>
      <c r="B50" s="31" t="s">
        <v>84</v>
      </c>
      <c r="C50" s="31" t="s">
        <v>132</v>
      </c>
      <c r="D50" s="12">
        <v>8</v>
      </c>
      <c r="E50" s="13">
        <f>E47</f>
        <v>3</v>
      </c>
      <c r="F50" s="13">
        <f>F47</f>
        <v>0.85</v>
      </c>
      <c r="G50" s="13">
        <f>G47</f>
        <v>1.1000000000000001</v>
      </c>
      <c r="H50" s="13">
        <f t="shared" si="13"/>
        <v>22.44</v>
      </c>
      <c r="I50" s="14">
        <f>I49+I48+H50</f>
        <v>58.905000000000001</v>
      </c>
      <c r="J50" s="7" t="s">
        <v>68</v>
      </c>
      <c r="K50" s="8">
        <v>50</v>
      </c>
      <c r="L50" s="7"/>
      <c r="M50" s="7">
        <v>1</v>
      </c>
      <c r="N50" s="7">
        <v>3</v>
      </c>
      <c r="O50" s="7"/>
      <c r="P50" s="7"/>
      <c r="Q50" s="7"/>
      <c r="R50" s="7"/>
      <c r="S50" s="7"/>
      <c r="T50" s="7"/>
      <c r="U50" s="7"/>
      <c r="V50" s="7"/>
    </row>
    <row r="51" spans="1:22" ht="20.100000000000001" customHeight="1">
      <c r="A51" s="40" t="s">
        <v>133</v>
      </c>
      <c r="B51" s="31" t="s">
        <v>84</v>
      </c>
      <c r="C51" s="31" t="str">
        <f>A52</f>
        <v>4.4</v>
      </c>
      <c r="D51" s="12">
        <v>6</v>
      </c>
      <c r="E51" s="13">
        <f t="shared" ref="E51:G55" si="14">E48</f>
        <v>3</v>
      </c>
      <c r="F51" s="13">
        <f t="shared" si="14"/>
        <v>0.85</v>
      </c>
      <c r="G51" s="13">
        <f t="shared" si="14"/>
        <v>1.1000000000000001</v>
      </c>
      <c r="H51" s="13">
        <f>PRODUCT(D51:G51)</f>
        <v>16.830000000000002</v>
      </c>
      <c r="I51" s="14">
        <f>H51</f>
        <v>16.830000000000002</v>
      </c>
      <c r="J51" s="7" t="s">
        <v>156</v>
      </c>
      <c r="K51" s="8">
        <v>35</v>
      </c>
      <c r="L51" s="7"/>
      <c r="M51" s="7">
        <v>1</v>
      </c>
      <c r="N51" s="7">
        <v>3</v>
      </c>
      <c r="O51" s="7"/>
      <c r="P51" s="7"/>
      <c r="Q51" s="7"/>
      <c r="R51" s="7"/>
      <c r="S51" s="7"/>
      <c r="T51" s="7"/>
      <c r="U51" s="7"/>
      <c r="V51" s="7"/>
    </row>
    <row r="52" spans="1:22" ht="20.100000000000001" customHeight="1">
      <c r="A52" s="40" t="s">
        <v>134</v>
      </c>
      <c r="B52" s="31" t="s">
        <v>84</v>
      </c>
      <c r="C52" s="31" t="str">
        <f>A53</f>
        <v>4.3</v>
      </c>
      <c r="D52" s="12">
        <v>8</v>
      </c>
      <c r="E52" s="13">
        <f t="shared" si="14"/>
        <v>3</v>
      </c>
      <c r="F52" s="13">
        <f t="shared" si="14"/>
        <v>0.85</v>
      </c>
      <c r="G52" s="13">
        <f t="shared" si="14"/>
        <v>1.1000000000000001</v>
      </c>
      <c r="H52" s="13">
        <f t="shared" ref="H52:H55" si="15">PRODUCT(D52:G52)</f>
        <v>22.44</v>
      </c>
      <c r="I52" s="14">
        <f>H52+I51</f>
        <v>39.270000000000003</v>
      </c>
      <c r="J52" s="7" t="s">
        <v>68</v>
      </c>
      <c r="K52" s="8">
        <v>50</v>
      </c>
      <c r="L52" s="7"/>
      <c r="M52" s="7">
        <v>1</v>
      </c>
      <c r="N52" s="7"/>
      <c r="O52" s="7">
        <v>3</v>
      </c>
      <c r="P52" s="7"/>
      <c r="Q52" s="7"/>
      <c r="R52" s="7"/>
      <c r="S52" s="7"/>
      <c r="T52" s="7"/>
      <c r="U52" s="7"/>
      <c r="V52" s="7"/>
    </row>
    <row r="53" spans="1:22" ht="20.100000000000001" customHeight="1">
      <c r="A53" s="40" t="s">
        <v>135</v>
      </c>
      <c r="B53" s="31" t="s">
        <v>84</v>
      </c>
      <c r="C53" s="31" t="str">
        <f t="shared" ref="C53:C54" si="16">A54</f>
        <v>4.2</v>
      </c>
      <c r="D53" s="12">
        <v>6</v>
      </c>
      <c r="E53" s="13">
        <f t="shared" si="14"/>
        <v>3</v>
      </c>
      <c r="F53" s="13">
        <f t="shared" si="14"/>
        <v>0.85</v>
      </c>
      <c r="G53" s="13">
        <f t="shared" si="14"/>
        <v>1.1000000000000001</v>
      </c>
      <c r="H53" s="13">
        <f t="shared" si="15"/>
        <v>16.830000000000002</v>
      </c>
      <c r="I53" s="14">
        <f t="shared" ref="I53:I54" si="17">H53+I52</f>
        <v>56.100000000000009</v>
      </c>
      <c r="J53" s="7" t="s">
        <v>69</v>
      </c>
      <c r="K53" s="8">
        <v>70</v>
      </c>
      <c r="L53" s="7"/>
      <c r="M53" s="7"/>
      <c r="N53" s="7">
        <v>1</v>
      </c>
      <c r="O53" s="7"/>
      <c r="P53" s="7">
        <v>3</v>
      </c>
      <c r="Q53" s="7"/>
      <c r="R53" s="7"/>
      <c r="S53" s="7"/>
      <c r="T53" s="7"/>
      <c r="U53" s="7"/>
      <c r="V53" s="7"/>
    </row>
    <row r="54" spans="1:22" ht="20.100000000000001" customHeight="1">
      <c r="A54" s="40" t="s">
        <v>136</v>
      </c>
      <c r="B54" s="31" t="s">
        <v>84</v>
      </c>
      <c r="C54" s="31" t="str">
        <f t="shared" si="16"/>
        <v>4.1</v>
      </c>
      <c r="D54" s="12">
        <v>6</v>
      </c>
      <c r="E54" s="13">
        <f t="shared" si="14"/>
        <v>3</v>
      </c>
      <c r="F54" s="13">
        <f t="shared" si="14"/>
        <v>0.85</v>
      </c>
      <c r="G54" s="13">
        <f t="shared" si="14"/>
        <v>1.1000000000000001</v>
      </c>
      <c r="H54" s="13">
        <f t="shared" si="15"/>
        <v>16.830000000000002</v>
      </c>
      <c r="I54" s="14">
        <f t="shared" si="17"/>
        <v>72.930000000000007</v>
      </c>
      <c r="J54" s="7" t="s">
        <v>70</v>
      </c>
      <c r="K54" s="8">
        <v>95</v>
      </c>
      <c r="L54" s="7"/>
      <c r="M54" s="7"/>
      <c r="N54" s="7"/>
      <c r="O54" s="7">
        <v>1</v>
      </c>
      <c r="P54" s="7"/>
      <c r="Q54" s="7">
        <v>3</v>
      </c>
      <c r="R54" s="7"/>
      <c r="S54" s="7"/>
      <c r="T54" s="7"/>
      <c r="U54" s="7"/>
      <c r="V54" s="7"/>
    </row>
    <row r="55" spans="1:22" ht="20.100000000000001" customHeight="1">
      <c r="A55" s="41" t="s">
        <v>132</v>
      </c>
      <c r="B55" s="35" t="s">
        <v>84</v>
      </c>
      <c r="C55" s="35" t="s">
        <v>137</v>
      </c>
      <c r="D55" s="36">
        <v>7</v>
      </c>
      <c r="E55" s="37">
        <f t="shared" si="14"/>
        <v>3</v>
      </c>
      <c r="F55" s="37">
        <f t="shared" si="14"/>
        <v>0.85</v>
      </c>
      <c r="G55" s="37">
        <f t="shared" si="14"/>
        <v>1.1000000000000001</v>
      </c>
      <c r="H55" s="37">
        <f t="shared" si="15"/>
        <v>19.634999999999998</v>
      </c>
      <c r="I55" s="9">
        <f>H55+I54+I50</f>
        <v>151.47</v>
      </c>
      <c r="J55" s="10" t="s">
        <v>73</v>
      </c>
      <c r="K55" s="11">
        <v>240</v>
      </c>
      <c r="L55" s="10"/>
      <c r="M55" s="10"/>
      <c r="N55" s="10"/>
      <c r="O55" s="10"/>
      <c r="P55" s="10"/>
      <c r="Q55" s="10"/>
      <c r="R55" s="10"/>
      <c r="S55" s="10">
        <v>1</v>
      </c>
      <c r="T55" s="10"/>
      <c r="U55" s="10">
        <v>3</v>
      </c>
      <c r="V55" s="10"/>
    </row>
    <row r="56" spans="1:22" ht="20.100000000000001" customHeight="1">
      <c r="A56" s="51" t="s">
        <v>138</v>
      </c>
      <c r="B56" s="52"/>
      <c r="C56" s="53"/>
      <c r="D56" s="32">
        <f>SUM(D57:D63)</f>
        <v>53</v>
      </c>
      <c r="E56" s="15">
        <v>3</v>
      </c>
      <c r="F56" s="15">
        <v>0.85</v>
      </c>
      <c r="G56" s="15">
        <v>1.1000000000000001</v>
      </c>
      <c r="H56" s="15"/>
      <c r="I56" s="16">
        <f>PRODUCT(D56:G56)</f>
        <v>148.66500000000002</v>
      </c>
      <c r="J56" s="43"/>
      <c r="K56" s="44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69"/>
    </row>
    <row r="57" spans="1:22" ht="20.100000000000001" customHeight="1">
      <c r="A57" s="39" t="s">
        <v>139</v>
      </c>
      <c r="B57" s="31" t="s">
        <v>84</v>
      </c>
      <c r="C57" s="31" t="str">
        <f>A58</f>
        <v>1.5</v>
      </c>
      <c r="D57" s="12">
        <v>6</v>
      </c>
      <c r="E57" s="13">
        <f>E56</f>
        <v>3</v>
      </c>
      <c r="F57" s="13">
        <f>F56</f>
        <v>0.85</v>
      </c>
      <c r="G57" s="13">
        <f>G56</f>
        <v>1.1000000000000001</v>
      </c>
      <c r="H57" s="13">
        <f>PRODUCT(D57:G57)</f>
        <v>16.830000000000002</v>
      </c>
      <c r="I57" s="14">
        <f>H57</f>
        <v>16.830000000000002</v>
      </c>
      <c r="J57" s="7" t="s">
        <v>156</v>
      </c>
      <c r="K57" s="8">
        <v>35</v>
      </c>
      <c r="L57" s="7"/>
      <c r="M57" s="7">
        <v>1</v>
      </c>
      <c r="N57" s="7">
        <v>3</v>
      </c>
      <c r="O57" s="7"/>
      <c r="P57" s="7"/>
      <c r="Q57" s="7"/>
      <c r="R57" s="7"/>
      <c r="S57" s="7"/>
      <c r="T57" s="7"/>
      <c r="U57" s="7"/>
      <c r="V57" s="7"/>
    </row>
    <row r="58" spans="1:22" ht="20.100000000000001" customHeight="1">
      <c r="A58" s="40" t="s">
        <v>140</v>
      </c>
      <c r="B58" s="31" t="s">
        <v>84</v>
      </c>
      <c r="C58" s="31" t="str">
        <f>A59</f>
        <v>1.4</v>
      </c>
      <c r="D58" s="12">
        <v>8</v>
      </c>
      <c r="E58" s="13">
        <f>E56</f>
        <v>3</v>
      </c>
      <c r="F58" s="13">
        <f>F56</f>
        <v>0.85</v>
      </c>
      <c r="G58" s="13">
        <f>G56</f>
        <v>1.1000000000000001</v>
      </c>
      <c r="H58" s="13">
        <f t="shared" ref="H58:H59" si="18">PRODUCT(D58:G58)</f>
        <v>22.44</v>
      </c>
      <c r="I58" s="14">
        <f>H58+I57</f>
        <v>39.270000000000003</v>
      </c>
      <c r="J58" s="7" t="s">
        <v>156</v>
      </c>
      <c r="K58" s="8">
        <v>35</v>
      </c>
      <c r="L58" s="7"/>
      <c r="M58" s="7">
        <v>1</v>
      </c>
      <c r="N58" s="7">
        <v>3</v>
      </c>
      <c r="O58" s="7"/>
      <c r="P58" s="7"/>
      <c r="Q58" s="7"/>
      <c r="R58" s="7"/>
      <c r="S58" s="7"/>
      <c r="T58" s="7"/>
      <c r="U58" s="7"/>
      <c r="V58" s="7"/>
    </row>
    <row r="59" spans="1:22" ht="20.100000000000001" customHeight="1">
      <c r="A59" s="40" t="s">
        <v>141</v>
      </c>
      <c r="B59" s="31" t="s">
        <v>84</v>
      </c>
      <c r="C59" s="31" t="s">
        <v>142</v>
      </c>
      <c r="D59" s="12">
        <v>8</v>
      </c>
      <c r="E59" s="13">
        <f>E56</f>
        <v>3</v>
      </c>
      <c r="F59" s="13">
        <f>F56</f>
        <v>0.85</v>
      </c>
      <c r="G59" s="13">
        <f>G56</f>
        <v>1.1000000000000001</v>
      </c>
      <c r="H59" s="13">
        <f t="shared" si="18"/>
        <v>22.44</v>
      </c>
      <c r="I59" s="14">
        <f>I58+H59</f>
        <v>61.710000000000008</v>
      </c>
      <c r="J59" s="7" t="s">
        <v>68</v>
      </c>
      <c r="K59" s="8">
        <v>50</v>
      </c>
      <c r="L59" s="7"/>
      <c r="M59" s="7">
        <v>1</v>
      </c>
      <c r="N59" s="7">
        <v>3</v>
      </c>
      <c r="O59" s="7"/>
      <c r="P59" s="7"/>
      <c r="Q59" s="7"/>
      <c r="R59" s="7"/>
      <c r="S59" s="7"/>
      <c r="T59" s="7"/>
      <c r="U59" s="7"/>
      <c r="V59" s="7"/>
    </row>
    <row r="60" spans="1:22" ht="20.100000000000001" customHeight="1">
      <c r="A60" s="39" t="s">
        <v>129</v>
      </c>
      <c r="B60" s="31" t="s">
        <v>84</v>
      </c>
      <c r="C60" s="31" t="str">
        <f>A61</f>
        <v>1.2</v>
      </c>
      <c r="D60" s="12">
        <v>8</v>
      </c>
      <c r="E60" s="13">
        <f t="shared" ref="E60:G63" si="19">E57</f>
        <v>3</v>
      </c>
      <c r="F60" s="13">
        <f t="shared" si="19"/>
        <v>0.85</v>
      </c>
      <c r="G60" s="13">
        <f t="shared" si="19"/>
        <v>1.1000000000000001</v>
      </c>
      <c r="H60" s="13">
        <f>PRODUCT(D60:G60)</f>
        <v>22.44</v>
      </c>
      <c r="I60" s="14">
        <f>H60</f>
        <v>22.44</v>
      </c>
      <c r="J60" s="7" t="s">
        <v>156</v>
      </c>
      <c r="K60" s="8">
        <v>35</v>
      </c>
      <c r="L60" s="7"/>
      <c r="M60" s="7">
        <v>1</v>
      </c>
      <c r="N60" s="7">
        <v>3</v>
      </c>
      <c r="O60" s="7"/>
      <c r="P60" s="7"/>
      <c r="Q60" s="7"/>
      <c r="R60" s="7"/>
      <c r="S60" s="7"/>
      <c r="T60" s="7"/>
      <c r="U60" s="7"/>
      <c r="V60" s="7"/>
    </row>
    <row r="61" spans="1:22" ht="20.100000000000001" customHeight="1">
      <c r="A61" s="40" t="s">
        <v>130</v>
      </c>
      <c r="B61" s="31" t="s">
        <v>84</v>
      </c>
      <c r="C61" s="31" t="str">
        <f>A62</f>
        <v>1.1</v>
      </c>
      <c r="D61" s="12">
        <v>8</v>
      </c>
      <c r="E61" s="13">
        <f t="shared" si="19"/>
        <v>3</v>
      </c>
      <c r="F61" s="13">
        <f t="shared" si="19"/>
        <v>0.85</v>
      </c>
      <c r="G61" s="13">
        <f t="shared" si="19"/>
        <v>1.1000000000000001</v>
      </c>
      <c r="H61" s="13">
        <f t="shared" ref="H61:H63" si="20">PRODUCT(D61:G61)</f>
        <v>22.44</v>
      </c>
      <c r="I61" s="14">
        <f>H61+I60</f>
        <v>44.88</v>
      </c>
      <c r="J61" s="7" t="s">
        <v>156</v>
      </c>
      <c r="K61" s="8">
        <v>35</v>
      </c>
      <c r="L61" s="7"/>
      <c r="M61" s="7">
        <v>1</v>
      </c>
      <c r="N61" s="7">
        <v>3</v>
      </c>
      <c r="O61" s="7"/>
      <c r="P61" s="7"/>
      <c r="Q61" s="7"/>
      <c r="R61" s="7"/>
      <c r="S61" s="7"/>
      <c r="T61" s="7"/>
      <c r="U61" s="7"/>
      <c r="V61" s="7"/>
    </row>
    <row r="62" spans="1:22" ht="20.100000000000001" customHeight="1">
      <c r="A62" s="40" t="s">
        <v>131</v>
      </c>
      <c r="B62" s="31" t="s">
        <v>84</v>
      </c>
      <c r="C62" s="31" t="s">
        <v>142</v>
      </c>
      <c r="D62" s="12">
        <v>8</v>
      </c>
      <c r="E62" s="13">
        <f t="shared" si="19"/>
        <v>3</v>
      </c>
      <c r="F62" s="13">
        <f t="shared" si="19"/>
        <v>0.85</v>
      </c>
      <c r="G62" s="13">
        <f t="shared" si="19"/>
        <v>1.1000000000000001</v>
      </c>
      <c r="H62" s="13">
        <f t="shared" si="20"/>
        <v>22.44</v>
      </c>
      <c r="I62" s="14">
        <f>I61+H62</f>
        <v>67.320000000000007</v>
      </c>
      <c r="J62" s="7" t="s">
        <v>69</v>
      </c>
      <c r="K62" s="8">
        <v>70</v>
      </c>
      <c r="L62" s="7"/>
      <c r="M62" s="7"/>
      <c r="N62" s="7">
        <v>1</v>
      </c>
      <c r="O62" s="7"/>
      <c r="P62" s="7">
        <v>3</v>
      </c>
      <c r="Q62" s="7"/>
      <c r="R62" s="7"/>
      <c r="S62" s="7"/>
      <c r="T62" s="7"/>
      <c r="U62" s="7"/>
      <c r="V62" s="7"/>
    </row>
    <row r="63" spans="1:22" ht="20.100000000000001" customHeight="1">
      <c r="A63" s="41" t="s">
        <v>142</v>
      </c>
      <c r="B63" s="35" t="s">
        <v>84</v>
      </c>
      <c r="C63" s="35" t="s">
        <v>137</v>
      </c>
      <c r="D63" s="36">
        <v>7</v>
      </c>
      <c r="E63" s="37">
        <f t="shared" si="19"/>
        <v>3</v>
      </c>
      <c r="F63" s="37">
        <f t="shared" si="19"/>
        <v>0.85</v>
      </c>
      <c r="G63" s="37">
        <f t="shared" si="19"/>
        <v>1.1000000000000001</v>
      </c>
      <c r="H63" s="37">
        <f t="shared" si="20"/>
        <v>19.634999999999998</v>
      </c>
      <c r="I63" s="9">
        <f>H63+I62+I59</f>
        <v>148.66500000000002</v>
      </c>
      <c r="J63" s="10" t="s">
        <v>73</v>
      </c>
      <c r="K63" s="11">
        <v>240</v>
      </c>
      <c r="L63" s="10"/>
      <c r="M63" s="10"/>
      <c r="N63" s="10"/>
      <c r="O63" s="10"/>
      <c r="P63" s="10"/>
      <c r="Q63" s="10"/>
      <c r="R63" s="10"/>
      <c r="S63" s="10">
        <v>1</v>
      </c>
      <c r="T63" s="10"/>
      <c r="U63" s="10">
        <v>3</v>
      </c>
      <c r="V63" s="10"/>
    </row>
    <row r="64" spans="1:22" ht="20.100000000000001" customHeight="1">
      <c r="A64" s="51" t="s">
        <v>143</v>
      </c>
      <c r="B64" s="52"/>
      <c r="C64" s="53"/>
      <c r="D64" s="32">
        <f>SUM(D65:D70)</f>
        <v>38</v>
      </c>
      <c r="E64" s="15">
        <v>3</v>
      </c>
      <c r="F64" s="15">
        <v>0.85</v>
      </c>
      <c r="G64" s="15">
        <v>1.1000000000000001</v>
      </c>
      <c r="H64" s="15"/>
      <c r="I64" s="16">
        <f>PRODUCT(D64:G64)</f>
        <v>106.59</v>
      </c>
      <c r="J64" s="43"/>
      <c r="K64" s="44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69"/>
    </row>
    <row r="65" spans="1:22" ht="20.100000000000001" customHeight="1">
      <c r="A65" s="39" t="s">
        <v>124</v>
      </c>
      <c r="B65" s="31" t="s">
        <v>84</v>
      </c>
      <c r="C65" s="31" t="str">
        <f>A66</f>
        <v>2.1</v>
      </c>
      <c r="D65" s="12">
        <v>7</v>
      </c>
      <c r="E65" s="13">
        <f>E64</f>
        <v>3</v>
      </c>
      <c r="F65" s="13">
        <f>F64</f>
        <v>0.85</v>
      </c>
      <c r="G65" s="13">
        <f>G64</f>
        <v>1.1000000000000001</v>
      </c>
      <c r="H65" s="13">
        <f>PRODUCT(D65:G65)</f>
        <v>19.634999999999998</v>
      </c>
      <c r="I65" s="14">
        <f>H65</f>
        <v>19.634999999999998</v>
      </c>
      <c r="J65" s="7" t="s">
        <v>156</v>
      </c>
      <c r="K65" s="8">
        <v>35</v>
      </c>
      <c r="L65" s="7"/>
      <c r="M65" s="7">
        <v>1</v>
      </c>
      <c r="N65" s="7">
        <v>3</v>
      </c>
      <c r="O65" s="7"/>
      <c r="P65" s="7"/>
      <c r="Q65" s="7"/>
      <c r="R65" s="7"/>
      <c r="S65" s="7"/>
      <c r="T65" s="7"/>
      <c r="U65" s="7"/>
      <c r="V65" s="7"/>
    </row>
    <row r="66" spans="1:22" ht="20.100000000000001" customHeight="1">
      <c r="A66" s="40" t="s">
        <v>122</v>
      </c>
      <c r="B66" s="31" t="s">
        <v>84</v>
      </c>
      <c r="C66" s="31" t="s">
        <v>144</v>
      </c>
      <c r="D66" s="12">
        <v>8</v>
      </c>
      <c r="E66" s="13">
        <f>E64</f>
        <v>3</v>
      </c>
      <c r="F66" s="13">
        <f>F64</f>
        <v>0.85</v>
      </c>
      <c r="G66" s="13">
        <f>G64</f>
        <v>1.1000000000000001</v>
      </c>
      <c r="H66" s="13">
        <f t="shared" ref="H66:H67" si="21">PRODUCT(D66:G66)</f>
        <v>22.44</v>
      </c>
      <c r="I66" s="14">
        <f>H66+I65</f>
        <v>42.075000000000003</v>
      </c>
      <c r="J66" s="7" t="s">
        <v>156</v>
      </c>
      <c r="K66" s="8">
        <v>35</v>
      </c>
      <c r="L66" s="7"/>
      <c r="M66" s="7">
        <v>1</v>
      </c>
      <c r="N66" s="7">
        <v>3</v>
      </c>
      <c r="O66" s="7"/>
      <c r="P66" s="7"/>
      <c r="Q66" s="7"/>
      <c r="R66" s="7"/>
      <c r="S66" s="7"/>
      <c r="T66" s="7"/>
      <c r="U66" s="7"/>
      <c r="V66" s="7"/>
    </row>
    <row r="67" spans="1:22" ht="20.100000000000001" customHeight="1">
      <c r="A67" s="40" t="s">
        <v>145</v>
      </c>
      <c r="B67" s="31" t="s">
        <v>84</v>
      </c>
      <c r="C67" s="31" t="s">
        <v>121</v>
      </c>
      <c r="D67" s="12">
        <v>1</v>
      </c>
      <c r="E67" s="13">
        <v>35.7819</v>
      </c>
      <c r="F67" s="13">
        <f>F64</f>
        <v>0.85</v>
      </c>
      <c r="G67" s="13">
        <f>G64</f>
        <v>1.1000000000000001</v>
      </c>
      <c r="H67" s="13">
        <f t="shared" si="21"/>
        <v>33.456076500000002</v>
      </c>
      <c r="I67" s="14">
        <f>H67</f>
        <v>33.456076500000002</v>
      </c>
      <c r="J67" s="7" t="s">
        <v>156</v>
      </c>
      <c r="K67" s="8">
        <v>35</v>
      </c>
      <c r="L67" s="7"/>
      <c r="M67" s="7">
        <v>1</v>
      </c>
      <c r="N67" s="7">
        <v>3</v>
      </c>
      <c r="O67" s="7"/>
      <c r="P67" s="7"/>
      <c r="Q67" s="7"/>
      <c r="R67" s="7"/>
      <c r="S67" s="7"/>
      <c r="T67" s="7"/>
      <c r="U67" s="7"/>
      <c r="V67" s="7"/>
    </row>
    <row r="68" spans="1:22" ht="20.100000000000001" customHeight="1">
      <c r="A68" s="39" t="s">
        <v>121</v>
      </c>
      <c r="B68" s="31" t="s">
        <v>84</v>
      </c>
      <c r="C68" s="31" t="str">
        <f>A69</f>
        <v>2.3</v>
      </c>
      <c r="D68" s="12">
        <v>7</v>
      </c>
      <c r="E68" s="13">
        <f t="shared" ref="E68:G70" si="22">E65</f>
        <v>3</v>
      </c>
      <c r="F68" s="13">
        <f t="shared" si="22"/>
        <v>0.85</v>
      </c>
      <c r="G68" s="13">
        <f t="shared" si="22"/>
        <v>1.1000000000000001</v>
      </c>
      <c r="H68" s="13">
        <f>PRODUCT(D68:G68)</f>
        <v>19.634999999999998</v>
      </c>
      <c r="I68" s="14">
        <f>H68+I67</f>
        <v>53.0910765</v>
      </c>
      <c r="J68" s="7" t="s">
        <v>156</v>
      </c>
      <c r="K68" s="8">
        <v>35</v>
      </c>
      <c r="L68" s="7"/>
      <c r="M68" s="7">
        <v>1</v>
      </c>
      <c r="N68" s="7">
        <v>3</v>
      </c>
      <c r="O68" s="7"/>
      <c r="P68" s="7"/>
      <c r="Q68" s="7"/>
      <c r="R68" s="7"/>
      <c r="S68" s="7"/>
      <c r="T68" s="7"/>
      <c r="U68" s="7"/>
      <c r="V68" s="7"/>
    </row>
    <row r="69" spans="1:22" ht="20.100000000000001" customHeight="1">
      <c r="A69" s="40" t="s">
        <v>123</v>
      </c>
      <c r="B69" s="31" t="s">
        <v>84</v>
      </c>
      <c r="C69" s="31" t="s">
        <v>144</v>
      </c>
      <c r="D69" s="12">
        <v>8</v>
      </c>
      <c r="E69" s="13">
        <f t="shared" si="22"/>
        <v>3</v>
      </c>
      <c r="F69" s="13">
        <f t="shared" si="22"/>
        <v>0.85</v>
      </c>
      <c r="G69" s="13">
        <f t="shared" si="22"/>
        <v>1.1000000000000001</v>
      </c>
      <c r="H69" s="13">
        <f t="shared" ref="H69:H70" si="23">PRODUCT(D69:G69)</f>
        <v>22.44</v>
      </c>
      <c r="I69" s="14">
        <f t="shared" ref="I69" si="24">H69+I68</f>
        <v>75.531076499999998</v>
      </c>
      <c r="J69" s="7" t="s">
        <v>69</v>
      </c>
      <c r="K69" s="8">
        <v>70</v>
      </c>
      <c r="L69" s="7"/>
      <c r="M69" s="7"/>
      <c r="N69" s="7">
        <v>1</v>
      </c>
      <c r="O69" s="7"/>
      <c r="P69" s="7">
        <v>3</v>
      </c>
      <c r="Q69" s="7"/>
      <c r="R69" s="7"/>
      <c r="S69" s="7"/>
      <c r="T69" s="7"/>
      <c r="U69" s="7"/>
      <c r="V69" s="7"/>
    </row>
    <row r="70" spans="1:22" ht="20.100000000000001" customHeight="1">
      <c r="A70" s="41" t="s">
        <v>144</v>
      </c>
      <c r="B70" s="35" t="s">
        <v>84</v>
      </c>
      <c r="C70" s="35" t="s">
        <v>137</v>
      </c>
      <c r="D70" s="36">
        <v>7</v>
      </c>
      <c r="E70" s="37">
        <f>E64</f>
        <v>3</v>
      </c>
      <c r="F70" s="37">
        <f t="shared" si="22"/>
        <v>0.85</v>
      </c>
      <c r="G70" s="37">
        <f t="shared" si="22"/>
        <v>1.1000000000000001</v>
      </c>
      <c r="H70" s="37">
        <f t="shared" si="23"/>
        <v>19.634999999999998</v>
      </c>
      <c r="I70" s="9">
        <f>H70+I69+I66</f>
        <v>137.24107650000002</v>
      </c>
      <c r="J70" s="10" t="s">
        <v>72</v>
      </c>
      <c r="K70" s="11">
        <v>185</v>
      </c>
      <c r="L70" s="10"/>
      <c r="M70" s="10"/>
      <c r="N70" s="10"/>
      <c r="O70" s="10"/>
      <c r="P70" s="10"/>
      <c r="Q70" s="10"/>
      <c r="R70" s="10">
        <v>1</v>
      </c>
      <c r="S70" s="10"/>
      <c r="T70" s="10">
        <v>3</v>
      </c>
      <c r="U70" s="10"/>
      <c r="V70" s="10"/>
    </row>
    <row r="71" spans="1:22" ht="20.100000000000001" customHeight="1"/>
    <row r="72" spans="1:22" ht="20.100000000000001" customHeight="1">
      <c r="L72" s="70">
        <f>SUM(L6:L70)</f>
        <v>4</v>
      </c>
      <c r="M72" s="70">
        <f>SUM(M6:M70)</f>
        <v>35</v>
      </c>
      <c r="N72" s="70">
        <f t="shared" ref="N72:V72" si="25">SUM(N6:N70)</f>
        <v>105</v>
      </c>
      <c r="O72" s="70">
        <f t="shared" si="25"/>
        <v>10</v>
      </c>
      <c r="P72" s="70">
        <f t="shared" si="25"/>
        <v>18</v>
      </c>
      <c r="Q72" s="70">
        <f t="shared" si="25"/>
        <v>13</v>
      </c>
      <c r="R72" s="70">
        <f t="shared" si="25"/>
        <v>4</v>
      </c>
      <c r="S72" s="70">
        <f t="shared" si="25"/>
        <v>6</v>
      </c>
      <c r="T72" s="70">
        <f t="shared" si="25"/>
        <v>12</v>
      </c>
      <c r="U72" s="70">
        <f t="shared" si="25"/>
        <v>9</v>
      </c>
      <c r="V72" s="70">
        <f t="shared" si="25"/>
        <v>0</v>
      </c>
    </row>
    <row r="73" spans="1:22" ht="20.100000000000001" customHeight="1"/>
    <row r="74" spans="1:22" ht="20.100000000000001" customHeight="1"/>
    <row r="75" spans="1:22" ht="20.100000000000001" customHeight="1"/>
    <row r="76" spans="1:22" ht="20.100000000000001" customHeight="1"/>
    <row r="77" spans="1:22" ht="20.100000000000001" customHeight="1"/>
    <row r="78" spans="1:22" ht="20.100000000000001" customHeight="1"/>
    <row r="79" spans="1:22" ht="20.100000000000001" customHeight="1"/>
    <row r="80" spans="1:22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</sheetData>
  <mergeCells count="18">
    <mergeCell ref="A18:C18"/>
    <mergeCell ref="A21:C21"/>
    <mergeCell ref="A25:C25"/>
    <mergeCell ref="A56:C56"/>
    <mergeCell ref="A64:C64"/>
    <mergeCell ref="A32:C32"/>
    <mergeCell ref="A39:C39"/>
    <mergeCell ref="A47:C47"/>
    <mergeCell ref="H3:I3"/>
    <mergeCell ref="A5:C5"/>
    <mergeCell ref="A10:C10"/>
    <mergeCell ref="L2:V2"/>
    <mergeCell ref="L1:V1"/>
    <mergeCell ref="A1:I1"/>
    <mergeCell ref="A2:C3"/>
    <mergeCell ref="D2:I2"/>
    <mergeCell ref="J2:J3"/>
    <mergeCell ref="K2:K3"/>
  </mergeCells>
  <printOptions horizontalCentered="1"/>
  <pageMargins left="0.51181102362204722" right="0.51181102362204722" top="0.51181102362204722" bottom="0.51181102362204722" header="0.27559055118110237" footer="0.1968503937007874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ke phu tai</vt:lpstr>
      <vt:lpstr>Bang ke phu tai 2</vt:lpstr>
      <vt:lpstr>Thong ke khoi luong</vt:lpstr>
      <vt:lpstr>'Thong ke khoi luong'!Print_Area</vt:lpstr>
      <vt:lpstr>'Thong ke khoi luong'!Print_Titles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2017-10-27T07:23:59Z</dcterms:modified>
</cp:coreProperties>
</file>