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SổlàmviệcNày" defaultThemeVersion="124226"/>
  <mc:AlternateContent xmlns:mc="http://schemas.openxmlformats.org/markup-compatibility/2006">
    <mc:Choice Requires="x15">
      <x15ac:absPath xmlns:x15ac="http://schemas.microsoft.com/office/spreadsheetml/2010/11/ac" url="E:\Tải xuống\"/>
    </mc:Choice>
  </mc:AlternateContent>
  <bookViews>
    <workbookView xWindow="0" yWindow="0" windowWidth="20490" windowHeight="7755" tabRatio="406"/>
  </bookViews>
  <sheets>
    <sheet name="Danh sach" sheetId="27" r:id="rId1"/>
    <sheet name="Giay RDT" sheetId="43" r:id="rId2"/>
  </sheets>
  <functionGroups builtInGroupCount="18"/>
  <definedNames>
    <definedName name="_a129" hidden="1">{"Offgrid",#N/A,FALSE,"OFFGRID";"Region",#N/A,FALSE,"REGION";"Offgrid -2",#N/A,FALSE,"OFFGRID";"WTP",#N/A,FALSE,"WTP";"WTP -2",#N/A,FALSE,"WTP";"Project",#N/A,FALSE,"PROJECT";"Summary -2",#N/A,FALSE,"SUMMARY"}</definedName>
    <definedName name="_a130" hidden="1">{"Offgrid",#N/A,FALSE,"OFFGRID";"Region",#N/A,FALSE,"REGION";"Offgrid -2",#N/A,FALSE,"OFFGRID";"WTP",#N/A,FALSE,"WTP";"WTP -2",#N/A,FALSE,"WTP";"Project",#N/A,FALSE,"PROJECT";"Summary -2",#N/A,FALSE,"SUMMARY"}</definedName>
    <definedName name="_Fill" hidden="1">#REF!</definedName>
    <definedName name="_xlnm._FilterDatabase" localSheetId="0" hidden="1">'Danh sach'!$B$1:$B$14</definedName>
    <definedName name="_xlnm._FilterDatabase" localSheetId="1" hidden="1">'Giay RDT'!$A$15:$E$18</definedName>
    <definedName name="_Key1" hidden="1">#REF!</definedName>
    <definedName name="_Key2" hidden="1">#REF!</definedName>
    <definedName name="_Order1" hidden="1">255</definedName>
    <definedName name="_Order2" hidden="1">255</definedName>
    <definedName name="_Sort" hidden="1">#REF!</definedName>
    <definedName name="a129_xoa" hidden="1">{"Offgrid",#N/A,FALSE,"OFFGRID";"Region",#N/A,FALSE,"REGION";"Offgrid -2",#N/A,FALSE,"OFFGRID";"WTP",#N/A,FALSE,"WTP";"WTP -2",#N/A,FALSE,"WTP";"Project",#N/A,FALSE,"PROJECT";"Summary -2",#N/A,FALSE,"SUMMARY"}</definedName>
    <definedName name="a129_xoaxoa" hidden="1">{"Offgrid",#N/A,FALSE,"OFFGRID";"Region",#N/A,FALSE,"REGION";"Offgrid -2",#N/A,FALSE,"OFFGRID";"WTP",#N/A,FALSE,"WTP";"WTP -2",#N/A,FALSE,"WTP";"Project",#N/A,FALSE,"PROJECT";"Summary -2",#N/A,FALSE,"SUMMARY"}</definedName>
    <definedName name="a130_xoa" hidden="1">{"Offgrid",#N/A,FALSE,"OFFGRID";"Region",#N/A,FALSE,"REGION";"Offgrid -2",#N/A,FALSE,"OFFGRID";"WTP",#N/A,FALSE,"WTP";"WTP -2",#N/A,FALSE,"WTP";"Project",#N/A,FALSE,"PROJECT";"Summary -2",#N/A,FALSE,"SUMMARY"}</definedName>
    <definedName name="a130_xoaxoa" hidden="1">{"Offgrid",#N/A,FALSE,"OFFGRID";"Region",#N/A,FALSE,"REGION";"Offgrid -2",#N/A,FALSE,"OFFGRID";"WTP",#N/A,FALSE,"WTP";"WTP -2",#N/A,FALSE,"WTP";"Project",#N/A,FALSE,"PROJECT";"Summary -2",#N/A,FALSE,"SUMMARY"}</definedName>
    <definedName name="B_KL1">'Giay RDT'!$A$15:$E$18</definedName>
    <definedName name="Danhsach">'Danh sach'!$C$9:$AF$14</definedName>
    <definedName name="Danhsach1">'Danh sach'!$A$9:$D$14</definedName>
    <definedName name="dfg" hidden="1">{"'Sheet1'!$L$16"}</definedName>
    <definedName name="GRDT">'Danh sach'!$C$9:$C$14</definedName>
    <definedName name="h" hidden="1">{"'Sheet1'!$L$16"}</definedName>
    <definedName name="h_xoa" hidden="1">{"'Sheet1'!$L$16"}</definedName>
    <definedName name="h_xoa2" hidden="1">{"'Sheet1'!$L$16"}</definedName>
    <definedName name="HTML_CodePage" hidden="1">950</definedName>
    <definedName name="HTML_Control" hidden="1">{"'Sheet1'!$L$16"}</definedName>
    <definedName name="html_control_xoa2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huy_xoa" hidden="1">{"'Sheet1'!$L$16"}</definedName>
    <definedName name="huy_xoa2" hidden="1">{"'Sheet1'!$L$16"}</definedName>
    <definedName name="k" hidden="1">{"Offgrid",#N/A,FALSE,"OFFGRID";"Region",#N/A,FALSE,"REGION";"Offgrid -2",#N/A,FALSE,"OFFGRID";"WTP",#N/A,FALSE,"WTP";"WTP -2",#N/A,FALSE,"WTP";"Project",#N/A,FALSE,"PROJECT";"Summary -2",#N/A,FALSE,"SUMMARY"}</definedName>
    <definedName name="k_xoa" hidden="1">{"Offgrid",#N/A,FALSE,"OFFGRID";"Region",#N/A,FALSE,"REGION";"Offgrid -2",#N/A,FALSE,"OFFGRID";"WTP",#N/A,FALSE,"WTP";"WTP -2",#N/A,FALSE,"WTP";"Project",#N/A,FALSE,"PROJECT";"Summary -2",#N/A,FALSE,"SUMMARY"}</definedName>
    <definedName name="k_xoa2" hidden="1">{"Offgrid",#N/A,FALSE,"OFFGRID";"Region",#N/A,FALSE,"REGION";"Offgrid -2",#N/A,FALSE,"OFFGRID";"WTP",#N/A,FALSE,"WTP";"WTP -2",#N/A,FALSE,"WTP";"Project",#N/A,FALSE,"PROJECT";"Summary -2",#N/A,FALSE,"SUMMARY"}</definedName>
    <definedName name="re" hidden="1">{"'Sheet1'!$L$16"}</definedName>
    <definedName name="_xlnm.Print_Area" localSheetId="1">'Giay RDT'!$A$1:$M$56</definedName>
    <definedName name="wrn.chi._.tiÆt." hidden="1">{#N/A,#N/A,FALSE,"Chi tiÆt"}</definedName>
    <definedName name="wrn.re_xoa2" hidden="1">{"Offgrid",#N/A,FALSE,"OFFGRID";"Region",#N/A,FALSE,"REGION";"Offgrid -2",#N/A,FALSE,"OFFGRID";"WTP",#N/A,FALSE,"WTP";"WTP -2",#N/A,FALSE,"WTP";"Project",#N/A,FALSE,"PROJECT";"Summary -2",#N/A,FALSE,"SUMMARY"}</definedName>
    <definedName name="wrn.Report." hidden="1">{"Offgrid",#N/A,FALSE,"OFFGRID";"Region",#N/A,FALSE,"REGION";"Offgrid -2",#N/A,FALSE,"OFFGRID";"WTP",#N/A,FALSE,"WTP";"WTP -2",#N/A,FALSE,"WTP";"Project",#N/A,FALSE,"PROJECT";"Summary -2",#N/A,FALSE,"SUMMARY"}</definedName>
    <definedName name="wrn_xoa2" hidden="1">{#N/A,#N/A,FALSE,"Chi tiÆt"}</definedName>
    <definedName name="wrnf.report" hidden="1">{"Offgrid",#N/A,FALSE,"OFFGRID";"Region",#N/A,FALSE,"REGION";"Offgrid -2",#N/A,FALSE,"OFFGRID";"WTP",#N/A,FALSE,"WTP";"WTP -2",#N/A,FALSE,"WTP";"Project",#N/A,FALSE,"PROJECT";"Summary -2",#N/A,FALSE,"SUMMARY"}</definedName>
    <definedName name="wrnf_xoa2" hidden="1">{"Offgrid",#N/A,FALSE,"OFFGRID";"Region",#N/A,FALSE,"REGION";"Offgrid -2",#N/A,FALSE,"OFFGRID";"WTP",#N/A,FALSE,"WTP";"WTP -2",#N/A,FALSE,"WTP";"Project",#N/A,FALSE,"PROJECT";"Summary -2",#N/A,FALSE,"SUMMARY"}</definedName>
    <definedName name="xoa1" hidden="1">{"'Sheet1'!$L$16"}</definedName>
    <definedName name="xoa2" hidden="1">{#N/A,#N/A,FALSE,"Chi tiÆt"}</definedName>
    <definedName name="xoa3" hidden="1">{"Offgrid",#N/A,FALSE,"OFFGRID";"Region",#N/A,FALSE,"REGION";"Offgrid -2",#N/A,FALSE,"OFFGRID";"WTP",#N/A,FALSE,"WTP";"WTP -2",#N/A,FALSE,"WTP";"Project",#N/A,FALSE,"PROJECT";"Summary -2",#N/A,FALSE,"SUMMARY"}</definedName>
    <definedName name="xoa4" hidden="1">{"Offgrid",#N/A,FALSE,"OFFGRID";"Region",#N/A,FALSE,"REGION";"Offgrid -2",#N/A,FALSE,"OFFGRID";"WTP",#N/A,FALSE,"WTP";"WTP -2",#N/A,FALSE,"WTP";"Project",#N/A,FALSE,"PROJECT";"Summary -2",#N/A,FALSE,"SUMMARY"}</definedName>
  </definedNames>
  <calcPr calcId="152511"/>
  <fileRecoveryPr autoRecover="0"/>
</workbook>
</file>

<file path=xl/calcChain.xml><?xml version="1.0" encoding="utf-8"?>
<calcChain xmlns="http://schemas.openxmlformats.org/spreadsheetml/2006/main">
  <c r="M4" i="43" l="1"/>
  <c r="AC11" i="27" l="1"/>
  <c r="AC10" i="27"/>
  <c r="AC9" i="27"/>
  <c r="G12" i="27" l="1"/>
  <c r="G13" i="27"/>
  <c r="G14" i="27"/>
  <c r="AC12" i="27" l="1"/>
  <c r="AC13" i="27"/>
  <c r="AC14" i="27"/>
  <c r="AF12" i="27" l="1"/>
  <c r="AF13" i="27"/>
  <c r="AF14" i="27"/>
  <c r="AF10" i="27"/>
  <c r="AF11" i="27"/>
  <c r="AF9" i="27"/>
  <c r="C12" i="27" l="1"/>
  <c r="C13" i="27"/>
  <c r="C14" i="27"/>
  <c r="A11" i="27"/>
  <c r="C11" i="27" s="1"/>
  <c r="A9" i="27"/>
  <c r="C9" i="27" s="1"/>
  <c r="A10" i="27"/>
  <c r="C10" i="27" s="1"/>
  <c r="A15" i="43" l="1"/>
  <c r="F15" i="43"/>
  <c r="F17" i="43"/>
  <c r="F16" i="43"/>
  <c r="C35" i="43"/>
  <c r="F21" i="43"/>
  <c r="M20" i="43"/>
  <c r="J20" i="43" s="1"/>
  <c r="M21" i="43"/>
  <c r="J21" i="43" s="1"/>
  <c r="F20" i="43"/>
  <c r="A21" i="43"/>
  <c r="A20" i="43"/>
  <c r="A16" i="43"/>
  <c r="AC8" i="27"/>
  <c r="F18" i="43"/>
  <c r="C9" i="43"/>
  <c r="F19" i="43"/>
  <c r="M15" i="43"/>
  <c r="J15" i="43" s="1"/>
  <c r="A19" i="43"/>
  <c r="M19" i="43"/>
  <c r="J19" i="43" s="1"/>
  <c r="A17" i="43"/>
  <c r="M17" i="43"/>
  <c r="J17" i="43" s="1"/>
  <c r="A18" i="43"/>
  <c r="M18" i="43"/>
  <c r="J18" i="43" s="1"/>
  <c r="M16" i="43"/>
  <c r="J16" i="43" s="1"/>
  <c r="K4" i="43"/>
  <c r="K3" i="43"/>
  <c r="H15" i="43" a="1"/>
  <c r="H15" i="43" s="1"/>
  <c r="I20" i="43" l="1"/>
  <c r="H20" i="43"/>
  <c r="G20" i="43"/>
  <c r="H21" i="43"/>
  <c r="I21" i="43"/>
  <c r="G21" i="43"/>
  <c r="G16" i="43"/>
  <c r="I16" i="43"/>
  <c r="H16" i="43"/>
  <c r="I17" i="43"/>
  <c r="H17" i="43"/>
  <c r="G17" i="43"/>
  <c r="G19" i="43"/>
  <c r="H19" i="43"/>
  <c r="I19" i="43"/>
  <c r="H18" i="43"/>
  <c r="I18" i="43"/>
  <c r="G18" i="43"/>
  <c r="J22" i="43"/>
  <c r="M22" i="43"/>
  <c r="B43" i="43"/>
  <c r="A24" i="43"/>
</calcChain>
</file>

<file path=xl/sharedStrings.xml><?xml version="1.0" encoding="utf-8"?>
<sst xmlns="http://schemas.openxmlformats.org/spreadsheetml/2006/main" count="149" uniqueCount="117">
  <si>
    <t>STT</t>
  </si>
  <si>
    <t>Chứng từ</t>
  </si>
  <si>
    <t>Ngày tháng</t>
  </si>
  <si>
    <t>Tổng số</t>
  </si>
  <si>
    <t>Chia ra</t>
  </si>
  <si>
    <t>Số dự toán đã nhận</t>
  </si>
  <si>
    <t>Mục</t>
  </si>
  <si>
    <t>Số hiệu</t>
  </si>
  <si>
    <t>Nội dung thanh toán</t>
  </si>
  <si>
    <t>Nội dung chi</t>
  </si>
  <si>
    <t>Đơn vị sử dụng ngân sách</t>
  </si>
  <si>
    <t>Kế toán trưởng</t>
  </si>
  <si>
    <t>Thủ trưởng đơn vị</t>
  </si>
  <si>
    <t>GRDT01</t>
  </si>
  <si>
    <t>Không ghi vào
 khu vực này</t>
  </si>
  <si>
    <t>GIẤY RÚT DỰ TOÁN NGÂN SÁCH</t>
  </si>
  <si>
    <t xml:space="preserve">Thực chi            </t>
  </si>
  <si>
    <t>Tạm ứng</t>
  </si>
  <si>
    <t>Ứng trước đủ ĐK thanh toán</t>
  </si>
  <si>
    <t>Ứng trước chưa đủ ĐK thanh toán</t>
  </si>
  <si>
    <t>Số CKC, HĐK :……………..</t>
  </si>
  <si>
    <t xml:space="preserve">        Số CKC, HĐTH :……………..</t>
  </si>
  <si>
    <t>Mã nguồn NSNN</t>
  </si>
  <si>
    <t>Nộp thuế</t>
  </si>
  <si>
    <t>Tổng cộng</t>
  </si>
  <si>
    <t>Phần KBNN ghi</t>
  </si>
  <si>
    <t>Trong đó:</t>
  </si>
  <si>
    <t>1. Nộp thuế</t>
  </si>
  <si>
    <t>NỘP THUẾ</t>
  </si>
  <si>
    <t>Mã số thuế:……………………Mã NDKT……………………….Mã chương: …………………………….</t>
  </si>
  <si>
    <t>Cơ quan quản lý thu:……………………………………………...Mã cơ quan thu:…………………………</t>
  </si>
  <si>
    <t>KBNN hạch toán khoản thu:………………………………………………………………………………….</t>
  </si>
  <si>
    <t>Số tiền nộp thuế (ghi bằng chữ) :……………………………………………………………………………..</t>
  </si>
  <si>
    <t>……………………………………………………………………………………………………………….</t>
  </si>
  <si>
    <t>Mã CQ thu</t>
  </si>
  <si>
    <t>THANH TOÁN CHO ĐƠN VỊ HƯỞNG</t>
  </si>
  <si>
    <t>Mã ĐBHC :…………….</t>
  </si>
  <si>
    <t>2. Trả đơn vị hưởng</t>
  </si>
  <si>
    <t>Bộ phận kiểm soát của KBNN</t>
  </si>
  <si>
    <t>Kiểm soát</t>
  </si>
  <si>
    <t>Phụ trách</t>
  </si>
  <si>
    <t>Người nhận tiền</t>
  </si>
  <si>
    <t xml:space="preserve">Thủ quỹ        Kế toán      Kế toán trưởng       Giám đốc  </t>
  </si>
  <si>
    <t>Kế toán         Kế toán trưởng           Giám đốc</t>
  </si>
  <si>
    <t>Mã NDKT</t>
  </si>
  <si>
    <t>Số:</t>
  </si>
  <si>
    <t>Mã</t>
  </si>
  <si>
    <t>Giá trị</t>
  </si>
  <si>
    <t>Nội dung KT 1</t>
  </si>
  <si>
    <t>Nội dung KT 2</t>
  </si>
  <si>
    <t>Nội dung KT 3</t>
  </si>
  <si>
    <t>Nội dung KT 4</t>
  </si>
  <si>
    <t>Nội dung KT 5</t>
  </si>
  <si>
    <t xml:space="preserve">  Tổng số tiền</t>
  </si>
  <si>
    <t>Mã ĐVQHNS: 1018523</t>
  </si>
  <si>
    <t>Tên CTMT, DA</t>
  </si>
  <si>
    <t>Tên đơn vị</t>
  </si>
  <si>
    <t>ĐƠN VỊ HƯỞNG</t>
  </si>
  <si>
    <t>Tên người nhận</t>
  </si>
  <si>
    <t>Tổng cộng:</t>
  </si>
  <si>
    <t>Mã cấp NS: 3</t>
  </si>
  <si>
    <t>Cấp ngày</t>
  </si>
  <si>
    <t>Hình thức thanh toán bằng Tiền mặt</t>
  </si>
  <si>
    <t>S</t>
  </si>
  <si>
    <t>£</t>
  </si>
  <si>
    <t>(Ký, ghi rõ họ tên)</t>
  </si>
  <si>
    <t>Thanh toán cho đơn vị hưởng</t>
  </si>
  <si>
    <t>……....................…………………………………………………………………………………………..</t>
  </si>
  <si>
    <t>…………………………………………………………………………………………………………….</t>
  </si>
  <si>
    <t>GRDT</t>
  </si>
  <si>
    <t xml:space="preserve"> Mã chương</t>
  </si>
  <si>
    <t>Mã ngành KT</t>
  </si>
  <si>
    <t>Nợ TK :………..…………….</t>
  </si>
  <si>
    <t>Có TK :……….……………..</t>
  </si>
  <si>
    <t>:…………………</t>
  </si>
  <si>
    <t>Mã ĐBHC :……….………….</t>
  </si>
  <si>
    <t>Đơn vị nhận tiền:</t>
  </si>
  <si>
    <t>Hoặc người nhận tiền:</t>
  </si>
  <si>
    <t>Chuyển khoản</t>
  </si>
  <si>
    <t>Tiền mặt</t>
  </si>
  <si>
    <t>Tên CTMT, DA:</t>
  </si>
  <si>
    <t>Năm NS: 2017</t>
  </si>
  <si>
    <r>
      <rPr>
        <b/>
        <sz val="10"/>
        <color indexed="8"/>
        <rFont val="Times New Roman"/>
        <family val="1"/>
      </rPr>
      <t xml:space="preserve"> Mẫu số: C2-02/NS</t>
    </r>
    <r>
      <rPr>
        <sz val="10"/>
        <color indexed="8"/>
        <rFont val="Times New Roman"/>
        <family val="1"/>
      </rPr>
      <t xml:space="preserve">
(TT số 08/2013/TT-BTC ngày  
10/01/2013 của Bộ Tài chính)</t>
    </r>
  </si>
  <si>
    <r>
      <t>KBNN A ghi sổ và thanh toán ngày</t>
    </r>
    <r>
      <rPr>
        <sz val="12"/>
        <rFont val="Times New Roman"/>
        <family val="1"/>
      </rPr>
      <t>…..../.…./…......</t>
    </r>
  </si>
  <si>
    <r>
      <t>KBNN B, NH B ghi sổ ngày</t>
    </r>
    <r>
      <rPr>
        <sz val="12"/>
        <rFont val="Times New Roman"/>
        <family val="1"/>
      </rPr>
      <t>…..../.…./…......</t>
    </r>
  </si>
  <si>
    <t>Tên đơn vị (Người nộp thuế)</t>
  </si>
  <si>
    <t>Ngày tháng Kho bạc</t>
  </si>
  <si>
    <t>Thanh toán kinh phí XL đường ĐH.95 Thụy Dân-Thụy Ninh</t>
  </si>
  <si>
    <t xml:space="preserve">Thanh toán kinh phí XL Đường ĐH.93A Thụy Quỳnh - Thụy Bình (đoạn từ cầu An Tập đến đường ĐT.456 cũ) </t>
  </si>
  <si>
    <t xml:space="preserve">Thanh toán kinh phí XL Đường ĐH.93A Thụy Quỳnh - Thụy Bình (đoạn từ ngã 3 Kha Lý đến cầu An Tập) </t>
  </si>
  <si>
    <t>Nội dung KT 6</t>
  </si>
  <si>
    <t>Nội dung KT 7</t>
  </si>
  <si>
    <t>BẢNG KÊ GIẤY RÚT DỰ TOÁN NĂM 2017</t>
  </si>
  <si>
    <t>Công ty cổ phần ABC</t>
  </si>
  <si>
    <t>Công ty TNHH MHT</t>
  </si>
  <si>
    <t>Dự án thi công đường liên xã</t>
  </si>
  <si>
    <t>Đường liên thôn</t>
  </si>
  <si>
    <t>Quốc lộ 1A</t>
  </si>
  <si>
    <t>Thanh toàn KP tư vấn thiết kế</t>
  </si>
  <si>
    <t>Thanh toán chi phí tư vấn mời thầu</t>
  </si>
  <si>
    <t>Thanh toán chi phí giám sát xây dựng</t>
  </si>
  <si>
    <t>Công ty cổ phần ADĐ</t>
  </si>
  <si>
    <t>Địa chỉ: ……................................................................................……………………………….</t>
  </si>
  <si>
    <t>Mã CTMT, DA và HTCT: …………..............................……</t>
  </si>
  <si>
    <t>Tại :  …………................................................…………………</t>
  </si>
  <si>
    <t>Tài khoản:  …………...……..…………….</t>
  </si>
  <si>
    <t>Mã ĐVQHNS:.......................................</t>
  </si>
  <si>
    <t>Số CMND: .........................................................</t>
  </si>
  <si>
    <t>Nơi cấp:.....................................</t>
  </si>
  <si>
    <t>Đơn vị rút dự toán: Đơn vị ABC</t>
  </si>
  <si>
    <t>Tài khoản:  123456789</t>
  </si>
  <si>
    <t>Tại KBNN: huyện ABB</t>
  </si>
  <si>
    <t>Ngày       tháng       năm 2017</t>
  </si>
  <si>
    <t>Yêu cầu các hàng này phải thay đổi độ cao cho vừa dữ liệu</t>
  </si>
  <si>
    <t>Thanh toán kinh phí XL đường liên thôn Thanh toán kinh phí XL đường liên thôn</t>
  </si>
  <si>
    <t>Thanh toán kinh phí XL Đường liên xã Thanh toán kinh phí XL đường liên thôn</t>
  </si>
  <si>
    <t>Thanh toán kinh phí XL QL1A Thanh toán kinh phí XL đường liên thôn Thanh toán kinh phí XL đường liên thôn Thanh toán kinh phí XL đường liên thôn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</si>
</sst>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1">
    <numFmt numFmtId="43" formatCode="_-* #,##0.00\ _₫_-;\-* #,##0.00\ _₫_-;_-* &quot;-&quot;??\ _₫_-;_-@_-"/>
    <numFmt numFmtId="164" formatCode="_(* #,##0.00_);_(* \(#,##0.00\);_(* &quot;-&quot;??_);_(@_)"/>
    <numFmt numFmtId="165" formatCode="_-* #,##0_-;\-* #,##0_-;_-* &quot;-&quot;_-;_-@_-"/>
    <numFmt numFmtId="166" formatCode="_-* #,##0.00_-;\-* #,##0.00_-;_-* &quot;-&quot;??_-;_-@_-"/>
    <numFmt numFmtId="167" formatCode="_(* #,##0_);_(* \(#,##0\);_(* &quot;-&quot;??_);_(@_)"/>
    <numFmt numFmtId="168" formatCode="_ * #,##0_)\ _$_ ;_ * \(#,##0\)\ _$_ ;_ * &quot;-&quot;_)\ _$_ ;_ @_ "/>
    <numFmt numFmtId="169" formatCode="###\ ###\ ###\ ###\ ##0"/>
    <numFmt numFmtId="170" formatCode="#,#00;[Red]\-#,#00;_@&quot;-&quot;"/>
    <numFmt numFmtId="171" formatCode="dd/mm/yyyy;@"/>
    <numFmt numFmtId="172" formatCode="_-* #,##0.00\ &quot;$&quot;_-;\-* #,##0.00\ &quot;$&quot;_-;_-* &quot;-&quot;??\ &quot;$&quot;_-;_-@_-"/>
    <numFmt numFmtId="173" formatCode="00#"/>
    <numFmt numFmtId="174" formatCode="0#"/>
    <numFmt numFmtId="175" formatCode="&quot;\&quot;#,##0.00;[Red]&quot;\&quot;&quot;\&quot;&quot;\&quot;&quot;\&quot;&quot;\&quot;&quot;\&quot;\-#,##0.00"/>
    <numFmt numFmtId="176" formatCode="&quot;\&quot;#,##0;[Red]&quot;\&quot;&quot;\&quot;\-#,##0"/>
    <numFmt numFmtId="177" formatCode=";;"/>
    <numFmt numFmtId="178" formatCode="0.000_)"/>
    <numFmt numFmtId="179" formatCode="&quot;$&quot;\ \ \ \ #,##0_);\(&quot;$&quot;\ \ \ #,##0\)"/>
    <numFmt numFmtId="180" formatCode="&quot;$&quot;\ \ \ \ \ #,##0_);\(&quot;$&quot;\ \ \ \ \ #,##0\)"/>
    <numFmt numFmtId="181" formatCode="_-* #.##0.000000_-;\-* #.##0.000000_-;_-* &quot;-&quot;??_-;_-@_-"/>
    <numFmt numFmtId="182" formatCode="#,##0.00\ &quot;F&quot;;[Red]\-#,##0.00\ &quot;F&quot;"/>
    <numFmt numFmtId="183" formatCode="_-* #,##0\ &quot;F&quot;_-;\-* #,##0\ &quot;F&quot;_-;_-* &quot;-&quot;\ &quot;F&quot;_-;_-@_-"/>
    <numFmt numFmtId="184" formatCode="#,##0\ &quot;F&quot;;[Red]\-#,##0\ &quot;F&quot;"/>
    <numFmt numFmtId="185" formatCode="#,##0.00\ &quot;F&quot;;\-#,##0.00\ &quot;F&quot;"/>
    <numFmt numFmtId="186" formatCode="#,##0\ &quot;$&quot;_);\(#,##0\ &quot;$&quot;\)"/>
    <numFmt numFmtId="187" formatCode="#,##0.00_ ;\-#,##0.00\ "/>
    <numFmt numFmtId="188" formatCode="0.000000"/>
    <numFmt numFmtId="189" formatCode="_-&quot;$&quot;* #,##0_-;\-&quot;$&quot;* #,##0_-;_-&quot;$&quot;* &quot;-&quot;_-;_-@_-"/>
    <numFmt numFmtId="190" formatCode="&quot;$&quot;#,##0;[Red]\-&quot;$&quot;#,##0"/>
    <numFmt numFmtId="191" formatCode="_-&quot;$&quot;* #,##0.00_-;\-&quot;$&quot;* #,##0.00_-;_-&quot;$&quot;* &quot;-&quot;??_-;_-@_-"/>
    <numFmt numFmtId="192" formatCode="[$-F800]dddd\,\ mmmm\ dd\,\ yyyy"/>
    <numFmt numFmtId="193" formatCode="0.000000000"/>
    <numFmt numFmtId="194" formatCode="0E+00;\趰"/>
    <numFmt numFmtId="195" formatCode="0.000%"/>
    <numFmt numFmtId="196" formatCode="0.0E+00;\趰"/>
    <numFmt numFmtId="197" formatCode="0.0%"/>
    <numFmt numFmtId="198" formatCode="_ * #,##0_ ;_ * \-#,##0_ ;_ * &quot;-&quot;_ ;_ @_ "/>
    <numFmt numFmtId="199" formatCode="0.0000%"/>
    <numFmt numFmtId="200" formatCode="_ * #,##0.00_ ;_ * \-#,##0.00_ ;_ * &quot;-&quot;??_ ;_ @_ "/>
    <numFmt numFmtId="201" formatCode="#,##0;\(#,##0\)"/>
    <numFmt numFmtId="202" formatCode="\t0.00%"/>
    <numFmt numFmtId="203" formatCode="0.000"/>
    <numFmt numFmtId="204" formatCode="\t#\ ??/??"/>
    <numFmt numFmtId="205" formatCode="#."/>
    <numFmt numFmtId="206" formatCode="#,###"/>
    <numFmt numFmtId="207" formatCode="#,##0\ &quot;$&quot;_);[Red]\(#,##0\ &quot;$&quot;\)"/>
    <numFmt numFmtId="208" formatCode="&quot;$&quot;###,0&quot;.&quot;00_);[Red]\(&quot;$&quot;###,0&quot;.&quot;00\)"/>
    <numFmt numFmtId="209" formatCode="m/d"/>
    <numFmt numFmtId="210" formatCode="&quot;ß&quot;#,##0;\-&quot;&quot;\ß&quot;&quot;#,##0"/>
    <numFmt numFmtId="211" formatCode="_-* #,##0.0\ _F_-;\-* #,##0.0\ _F_-;_-* &quot;-&quot;??\ _F_-;_-@_-"/>
    <numFmt numFmtId="212" formatCode="_-* #,##0\ &quot;DM&quot;_-;\-* #,##0\ &quot;DM&quot;_-;_-* &quot;-&quot;\ &quot;DM&quot;_-;_-@_-"/>
    <numFmt numFmtId="213" formatCode="_-* #,##0.00\ &quot;DM&quot;_-;\-* #,##0.00\ &quot;DM&quot;_-;_-* &quot;-&quot;??\ &quot;DM&quot;_-;_-@_-"/>
  </numFmts>
  <fonts count="101">
    <font>
      <sz val="10"/>
      <name val="Arial"/>
    </font>
    <font>
      <sz val="8"/>
      <name val="Arial"/>
      <family val="2"/>
      <charset val="163"/>
    </font>
    <font>
      <sz val="10"/>
      <name val="Arial"/>
      <family val="2"/>
      <charset val="163"/>
    </font>
    <font>
      <b/>
      <sz val="14"/>
      <name val="Times New Roman"/>
      <family val="1"/>
    </font>
    <font>
      <sz val="12"/>
      <name val="VNI-Times"/>
    </font>
    <font>
      <sz val="10"/>
      <name val="Arial"/>
      <family val="2"/>
    </font>
    <font>
      <sz val="11"/>
      <name val="VNbook-Antiqua"/>
    </font>
    <font>
      <sz val="10"/>
      <name val=".VnArial"/>
      <family val="2"/>
    </font>
    <font>
      <sz val="10"/>
      <name val="VNbook-Antiqua"/>
    </font>
    <font>
      <b/>
      <sz val="12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0"/>
      <color indexed="9"/>
      <name val="Arial"/>
      <family val="2"/>
      <charset val="163"/>
    </font>
    <font>
      <sz val="10"/>
      <name val="Times New Roman"/>
      <family val="1"/>
      <charset val="163"/>
    </font>
    <font>
      <b/>
      <sz val="18"/>
      <color indexed="10"/>
      <name val="Times New Roman"/>
      <family val="1"/>
    </font>
    <font>
      <sz val="12"/>
      <color indexed="8"/>
      <name val="Times New Roman"/>
      <family val="1"/>
      <charset val="163"/>
    </font>
    <font>
      <sz val="12"/>
      <name val="Times New Roman"/>
      <family val="1"/>
      <charset val="163"/>
    </font>
    <font>
      <b/>
      <i/>
      <sz val="11"/>
      <name val="Times New Roman"/>
      <family val="1"/>
    </font>
    <font>
      <b/>
      <i/>
      <sz val="12"/>
      <name val="Times New Roman"/>
      <family val="1"/>
    </font>
    <font>
      <i/>
      <sz val="10"/>
      <name val="Arial"/>
      <family val="2"/>
      <charset val="163"/>
    </font>
    <font>
      <sz val="14"/>
      <name val="vntime"/>
      <charset val="163"/>
    </font>
    <font>
      <sz val="14"/>
      <name val=".VnTime"/>
      <family val="2"/>
    </font>
    <font>
      <sz val="10"/>
      <name val=".VnTime"/>
      <family val="2"/>
    </font>
    <font>
      <sz val="12"/>
      <name val=".VnTime"/>
      <family val="2"/>
    </font>
    <font>
      <sz val="14"/>
      <name val="Times New Roman"/>
      <family val="1"/>
    </font>
    <font>
      <b/>
      <i/>
      <sz val="14"/>
      <name val="Times New Roman"/>
      <family val="1"/>
    </font>
    <font>
      <sz val="10"/>
      <name val="Times New Roman"/>
      <family val="1"/>
    </font>
    <font>
      <sz val="8"/>
      <color indexed="9"/>
      <name val="Arial"/>
      <family val="2"/>
      <charset val="163"/>
    </font>
    <font>
      <sz val="12"/>
      <color indexed="8"/>
      <name val="Times New Roman"/>
      <family val="2"/>
      <charset val="1"/>
    </font>
    <font>
      <sz val="14"/>
      <name val="??"/>
      <family val="3"/>
      <charset val="129"/>
    </font>
    <font>
      <sz val="12"/>
      <name val="????"/>
      <charset val="136"/>
    </font>
    <font>
      <sz val="10"/>
      <name val="???"/>
      <family val="3"/>
      <charset val="129"/>
    </font>
    <font>
      <sz val="12"/>
      <name val="¹UAAA¼"/>
      <family val="3"/>
      <charset val="129"/>
    </font>
    <font>
      <sz val="8"/>
      <name val="Times New Roman"/>
      <family val="1"/>
      <charset val="163"/>
    </font>
    <font>
      <sz val="12"/>
      <name val="Tms Rmn"/>
    </font>
    <font>
      <sz val="10"/>
      <name val="MS Sans Serif"/>
      <family val="2"/>
    </font>
    <font>
      <sz val="11"/>
      <name val="Tms Rmn"/>
    </font>
    <font>
      <sz val="10"/>
      <name val="MS Serif"/>
      <family val="1"/>
    </font>
    <font>
      <sz val="10"/>
      <color indexed="16"/>
      <name val="MS Serif"/>
      <family val="1"/>
    </font>
    <font>
      <sz val="8"/>
      <name val="Arial"/>
      <family val="2"/>
    </font>
    <font>
      <b/>
      <sz val="12"/>
      <color indexed="9"/>
      <name val="Tms Rmn"/>
    </font>
    <font>
      <b/>
      <sz val="12"/>
      <name val="Arial"/>
      <family val="2"/>
    </font>
    <font>
      <b/>
      <sz val="18"/>
      <name val="Arial"/>
      <family val="2"/>
    </font>
    <font>
      <b/>
      <sz val="8"/>
      <name val="MS Sans Serif"/>
      <family val="2"/>
    </font>
    <font>
      <sz val="12"/>
      <name val="Arial"/>
      <family val="2"/>
    </font>
    <font>
      <sz val="8"/>
      <name val="Wingdings"/>
      <charset val="2"/>
    </font>
    <font>
      <sz val="8"/>
      <name val="Helv"/>
    </font>
    <font>
      <sz val="8"/>
      <name val="MS Sans Serif"/>
      <family val="2"/>
    </font>
    <font>
      <b/>
      <sz val="8"/>
      <color indexed="8"/>
      <name val="Helv"/>
    </font>
    <font>
      <sz val="13"/>
      <name val=".VnTime"/>
      <family val="2"/>
    </font>
    <font>
      <sz val="10"/>
      <name val="VN Helvetica"/>
    </font>
    <font>
      <b/>
      <sz val="10"/>
      <name val="VN Helvetica"/>
    </font>
    <font>
      <sz val="10"/>
      <name val=" "/>
      <family val="1"/>
      <charset val="136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10"/>
      <name val="굴림체"/>
      <family val="3"/>
    </font>
    <font>
      <sz val="12"/>
      <name val="Courier"/>
      <family val="3"/>
    </font>
    <font>
      <sz val="16"/>
      <name val="Wingdings 2"/>
      <family val="1"/>
      <charset val="2"/>
    </font>
    <font>
      <sz val="11"/>
      <name val="??"/>
      <family val="3"/>
      <charset val="129"/>
    </font>
    <font>
      <sz val="10"/>
      <name val="Helv"/>
      <family val="2"/>
    </font>
    <font>
      <b/>
      <u/>
      <sz val="14"/>
      <color indexed="8"/>
      <name val=".VnBook-AntiquaH"/>
      <family val="2"/>
    </font>
    <font>
      <sz val="12"/>
      <name val="¹ÙÅÁÃ¼"/>
      <charset val="129"/>
    </font>
    <font>
      <i/>
      <sz val="12"/>
      <color indexed="8"/>
      <name val=".VnBook-AntiquaH"/>
      <family val="2"/>
    </font>
    <font>
      <b/>
      <sz val="12"/>
      <color indexed="8"/>
      <name val=".VnBook-Antiqua"/>
      <family val="2"/>
    </font>
    <font>
      <i/>
      <sz val="12"/>
      <color indexed="8"/>
      <name val=".VnBook-Antiqua"/>
      <family val="2"/>
    </font>
    <font>
      <sz val="11"/>
      <name val="µ¸¿ò"/>
      <charset val="129"/>
    </font>
    <font>
      <sz val="12"/>
      <name val="µ¸¿òÃ¼"/>
      <family val="3"/>
      <charset val="129"/>
    </font>
    <font>
      <sz val="10"/>
      <name val="±¼¸²A¼"/>
      <family val="3"/>
      <charset val="129"/>
    </font>
    <font>
      <b/>
      <sz val="10"/>
      <name val="Helv"/>
    </font>
    <font>
      <b/>
      <sz val="12"/>
      <name val="Helv"/>
    </font>
    <font>
      <b/>
      <sz val="1"/>
      <color indexed="8"/>
      <name val="Courier"/>
      <family val="3"/>
    </font>
    <font>
      <b/>
      <sz val="11"/>
      <name val="Helv"/>
    </font>
    <font>
      <sz val="10"/>
      <name val=".VnAvant"/>
      <family val="2"/>
    </font>
    <font>
      <sz val="7"/>
      <name val="Small Fonts"/>
      <family val="2"/>
    </font>
    <font>
      <sz val="12"/>
      <color indexed="8"/>
      <name val="Times New Roman"/>
      <family val="2"/>
    </font>
    <font>
      <sz val="8.25"/>
      <color indexed="8"/>
      <name val="Microsoft Sans Serif"/>
      <family val="2"/>
    </font>
    <font>
      <sz val="11"/>
      <name val="–¾’©"/>
      <family val="1"/>
      <charset val="128"/>
    </font>
    <font>
      <sz val="11"/>
      <color indexed="32"/>
      <name val="VNI-Times"/>
    </font>
    <font>
      <sz val="14"/>
      <name val=".VnArial"/>
      <family val="2"/>
    </font>
    <font>
      <sz val="12"/>
      <name val="바탕체"/>
      <family val="1"/>
      <charset val="129"/>
    </font>
    <font>
      <sz val="9"/>
      <name val="Arial"/>
      <family val="2"/>
    </font>
    <font>
      <b/>
      <sz val="12"/>
      <color indexed="8"/>
      <name val="Times New Roman"/>
      <family val="1"/>
      <charset val="163"/>
    </font>
    <font>
      <b/>
      <sz val="10"/>
      <name val="Arial"/>
      <family val="2"/>
      <charset val="163"/>
    </font>
    <font>
      <b/>
      <sz val="14"/>
      <name val="Times New Roman"/>
      <family val="1"/>
      <charset val="163"/>
      <scheme val="major"/>
    </font>
    <font>
      <b/>
      <sz val="12"/>
      <color rgb="FFFF0000"/>
      <name val="Times New Roman"/>
      <family val="1"/>
      <charset val="163"/>
    </font>
    <font>
      <b/>
      <sz val="14"/>
      <color indexed="10"/>
      <name val="Times New Roman"/>
      <family val="1"/>
      <charset val="163"/>
      <scheme val="major"/>
    </font>
    <font>
      <b/>
      <sz val="18"/>
      <color theme="0"/>
      <name val="Times New Roman"/>
      <family val="1"/>
    </font>
    <font>
      <b/>
      <sz val="12"/>
      <color rgb="FFFF0000"/>
      <name val="Times New Roman"/>
      <family val="1"/>
    </font>
    <font>
      <sz val="12"/>
      <color rgb="FFFF0000"/>
      <name val="Times New Roman"/>
      <family val="1"/>
    </font>
    <font>
      <b/>
      <i/>
      <sz val="14"/>
      <color rgb="FFFFC000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6"/>
      <name val="Times New Roman"/>
      <family val="1"/>
    </font>
    <font>
      <b/>
      <sz val="18"/>
      <name val="Times New Roman"/>
      <family val="1"/>
    </font>
    <font>
      <b/>
      <sz val="10"/>
      <name val="Times New Roman"/>
      <family val="1"/>
    </font>
    <font>
      <b/>
      <sz val="16"/>
      <name val="Times New Roman"/>
      <family val="1"/>
    </font>
    <font>
      <i/>
      <sz val="11"/>
      <name val="Times New Roman"/>
      <family val="1"/>
    </font>
    <font>
      <sz val="10"/>
      <color rgb="FFFF0000"/>
      <name val="Arial"/>
      <family val="2"/>
    </font>
    <font>
      <b/>
      <sz val="14"/>
      <color indexed="10"/>
      <name val="Times New Roman"/>
      <family val="1"/>
      <scheme val="major"/>
    </font>
  </fonts>
  <fills count="1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indexed="26"/>
        <bgColor indexed="64"/>
      </patternFill>
    </fill>
    <fill>
      <patternFill patternType="darkVertical"/>
    </fill>
    <fill>
      <patternFill patternType="solid">
        <fgColor indexed="41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39997558519241921"/>
        <bgColor indexed="64"/>
      </patternFill>
    </fill>
  </fills>
  <borders count="30">
    <border>
      <left/>
      <right/>
      <top/>
      <bottom/>
      <diagonal/>
    </border>
    <border>
      <left/>
      <right style="double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</borders>
  <cellStyleXfs count="163">
    <xf numFmtId="0" fontId="0" fillId="0" borderId="0"/>
    <xf numFmtId="0" fontId="24" fillId="0" borderId="0" applyNumberFormat="0" applyFill="0" applyBorder="0" applyAlignment="0" applyProtection="0"/>
    <xf numFmtId="169" fontId="4" fillId="0" borderId="0" applyFont="0" applyFill="0" applyBorder="0" applyAlignment="0" applyProtection="0">
      <protection locked="0"/>
    </xf>
    <xf numFmtId="175" fontId="5" fillId="0" borderId="0" applyFont="0" applyFill="0" applyBorder="0" applyAlignment="0" applyProtection="0"/>
    <xf numFmtId="0" fontId="30" fillId="0" borderId="0" applyFont="0" applyFill="0" applyBorder="0" applyAlignment="0" applyProtection="0"/>
    <xf numFmtId="176" fontId="5" fillId="0" borderId="0" applyFont="0" applyFill="0" applyBorder="0" applyAlignment="0" applyProtection="0"/>
    <xf numFmtId="40" fontId="30" fillId="0" borderId="0" applyFont="0" applyFill="0" applyBorder="0" applyAlignment="0" applyProtection="0"/>
    <xf numFmtId="38" fontId="30" fillId="0" borderId="0" applyFont="0" applyFill="0" applyBorder="0" applyAlignment="0" applyProtection="0"/>
    <xf numFmtId="165" fontId="31" fillId="0" borderId="0" applyFont="0" applyFill="0" applyBorder="0" applyAlignment="0" applyProtection="0"/>
    <xf numFmtId="9" fontId="60" fillId="0" borderId="0" applyFont="0" applyFill="0" applyBorder="0" applyAlignment="0" applyProtection="0"/>
    <xf numFmtId="0" fontId="32" fillId="0" borderId="0"/>
    <xf numFmtId="0" fontId="23" fillId="0" borderId="0" applyNumberFormat="0" applyFill="0" applyBorder="0" applyAlignment="0" applyProtection="0"/>
    <xf numFmtId="0" fontId="61" fillId="0" borderId="0"/>
    <xf numFmtId="0" fontId="5" fillId="0" borderId="0"/>
    <xf numFmtId="0" fontId="5" fillId="0" borderId="0"/>
    <xf numFmtId="170" fontId="4" fillId="0" borderId="0" applyFont="0" applyFill="0" applyBorder="0" applyAlignment="0" applyProtection="0"/>
    <xf numFmtId="0" fontId="62" fillId="2" borderId="0"/>
    <xf numFmtId="9" fontId="63" fillId="0" borderId="0" applyFont="0" applyFill="0" applyBorder="0" applyAlignment="0" applyProtection="0"/>
    <xf numFmtId="0" fontId="64" fillId="2" borderId="0"/>
    <xf numFmtId="0" fontId="24" fillId="0" borderId="0"/>
    <xf numFmtId="0" fontId="65" fillId="2" borderId="0"/>
    <xf numFmtId="0" fontId="66" fillId="0" borderId="0">
      <alignment wrapText="1"/>
    </xf>
    <xf numFmtId="0" fontId="23" fillId="0" borderId="0"/>
    <xf numFmtId="0" fontId="23" fillId="0" borderId="0"/>
    <xf numFmtId="193" fontId="24" fillId="0" borderId="0" applyFont="0" applyFill="0" applyBorder="0" applyAlignment="0" applyProtection="0"/>
    <xf numFmtId="0" fontId="33" fillId="0" borderId="0" applyFont="0" applyFill="0" applyBorder="0" applyAlignment="0" applyProtection="0"/>
    <xf numFmtId="194" fontId="24" fillId="0" borderId="0" applyFont="0" applyFill="0" applyBorder="0" applyAlignment="0" applyProtection="0"/>
    <xf numFmtId="195" fontId="24" fillId="0" borderId="0" applyFont="0" applyFill="0" applyBorder="0" applyAlignment="0" applyProtection="0"/>
    <xf numFmtId="0" fontId="33" fillId="0" borderId="0" applyFont="0" applyFill="0" applyBorder="0" applyAlignment="0" applyProtection="0"/>
    <xf numFmtId="196" fontId="24" fillId="0" borderId="0" applyFont="0" applyFill="0" applyBorder="0" applyAlignment="0" applyProtection="0"/>
    <xf numFmtId="0" fontId="34" fillId="0" borderId="0">
      <alignment horizontal="center" wrapText="1"/>
      <protection locked="0"/>
    </xf>
    <xf numFmtId="197" fontId="24" fillId="0" borderId="0" applyFont="0" applyFill="0" applyBorder="0" applyAlignment="0" applyProtection="0"/>
    <xf numFmtId="0" fontId="33" fillId="0" borderId="0" applyFont="0" applyFill="0" applyBorder="0" applyAlignment="0" applyProtection="0"/>
    <xf numFmtId="198" fontId="63" fillId="0" borderId="0" applyFont="0" applyFill="0" applyBorder="0" applyAlignment="0" applyProtection="0"/>
    <xf numFmtId="199" fontId="24" fillId="0" borderId="0" applyFont="0" applyFill="0" applyBorder="0" applyAlignment="0" applyProtection="0"/>
    <xf numFmtId="0" fontId="33" fillId="0" borderId="0" applyFont="0" applyFill="0" applyBorder="0" applyAlignment="0" applyProtection="0"/>
    <xf numFmtId="200" fontId="63" fillId="0" borderId="0" applyFont="0" applyFill="0" applyBorder="0" applyAlignment="0" applyProtection="0"/>
    <xf numFmtId="0" fontId="24" fillId="0" borderId="0"/>
    <xf numFmtId="0" fontId="21" fillId="0" borderId="0"/>
    <xf numFmtId="0" fontId="35" fillId="0" borderId="0" applyNumberFormat="0" applyFill="0" applyBorder="0" applyAlignment="0" applyProtection="0"/>
    <xf numFmtId="0" fontId="33" fillId="0" borderId="0"/>
    <xf numFmtId="0" fontId="67" fillId="0" borderId="0"/>
    <xf numFmtId="0" fontId="33" fillId="0" borderId="0"/>
    <xf numFmtId="0" fontId="68" fillId="0" borderId="0"/>
    <xf numFmtId="0" fontId="69" fillId="0" borderId="0"/>
    <xf numFmtId="177" fontId="36" fillId="0" borderId="0" applyFill="0" applyBorder="0" applyAlignment="0"/>
    <xf numFmtId="0" fontId="70" fillId="0" borderId="0"/>
    <xf numFmtId="178" fontId="37" fillId="0" borderId="0"/>
    <xf numFmtId="178" fontId="37" fillId="0" borderId="0"/>
    <xf numFmtId="178" fontId="37" fillId="0" borderId="0"/>
    <xf numFmtId="178" fontId="37" fillId="0" borderId="0"/>
    <xf numFmtId="178" fontId="37" fillId="0" borderId="0"/>
    <xf numFmtId="178" fontId="37" fillId="0" borderId="0"/>
    <xf numFmtId="178" fontId="37" fillId="0" borderId="0"/>
    <xf numFmtId="178" fontId="37" fillId="0" borderId="0"/>
    <xf numFmtId="166" fontId="29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201" fontId="14" fillId="0" borderId="0"/>
    <xf numFmtId="3" fontId="5" fillId="0" borderId="0" applyFont="0" applyFill="0" applyBorder="0" applyAlignment="0" applyProtection="0"/>
    <xf numFmtId="0" fontId="38" fillId="0" borderId="0" applyNumberFormat="0" applyAlignment="0">
      <alignment horizontal="left"/>
    </xf>
    <xf numFmtId="168" fontId="7" fillId="0" borderId="0" applyFont="0" applyFill="0" applyBorder="0" applyAlignment="0" applyProtection="0"/>
    <xf numFmtId="202" fontId="2" fillId="0" borderId="0"/>
    <xf numFmtId="203" fontId="24" fillId="0" borderId="1"/>
    <xf numFmtId="0" fontId="5" fillId="0" borderId="0" applyFont="0" applyFill="0" applyBorder="0" applyAlignment="0" applyProtection="0"/>
    <xf numFmtId="164" fontId="6" fillId="0" borderId="0" applyFont="0" applyFill="0" applyBorder="0" applyAlignment="0" applyProtection="0"/>
    <xf numFmtId="14" fontId="4" fillId="0" borderId="0" applyFont="0" applyFill="0" applyBorder="0" applyAlignment="0" applyProtection="0"/>
    <xf numFmtId="179" fontId="36" fillId="0" borderId="0" applyFont="0" applyFill="0" applyBorder="0" applyAlignment="0" applyProtection="0"/>
    <xf numFmtId="180" fontId="36" fillId="0" borderId="0" applyFont="0" applyFill="0" applyBorder="0" applyAlignment="0" applyProtection="0"/>
    <xf numFmtId="204" fontId="2" fillId="0" borderId="0"/>
    <xf numFmtId="3" fontId="24" fillId="0" borderId="0" applyFont="0" applyBorder="0" applyAlignment="0"/>
    <xf numFmtId="0" fontId="39" fillId="0" borderId="0" applyNumberFormat="0" applyAlignment="0">
      <alignment horizontal="left"/>
    </xf>
    <xf numFmtId="3" fontId="24" fillId="0" borderId="0" applyFont="0" applyBorder="0" applyAlignment="0"/>
    <xf numFmtId="2" fontId="5" fillId="0" borderId="0" applyFont="0" applyFill="0" applyBorder="0" applyAlignment="0" applyProtection="0"/>
    <xf numFmtId="38" fontId="40" fillId="2" borderId="0" applyNumberFormat="0" applyBorder="0" applyAlignment="0" applyProtection="0"/>
    <xf numFmtId="0" fontId="41" fillId="3" borderId="0"/>
    <xf numFmtId="0" fontId="71" fillId="0" borderId="0">
      <alignment horizontal="left"/>
    </xf>
    <xf numFmtId="0" fontId="42" fillId="0" borderId="2" applyNumberFormat="0" applyAlignment="0" applyProtection="0">
      <alignment horizontal="left" vertical="center"/>
    </xf>
    <xf numFmtId="0" fontId="42" fillId="0" borderId="3">
      <alignment horizontal="left" vertical="center"/>
    </xf>
    <xf numFmtId="0" fontId="43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205" fontId="72" fillId="0" borderId="0">
      <protection locked="0"/>
    </xf>
    <xf numFmtId="205" fontId="72" fillId="0" borderId="0">
      <protection locked="0"/>
    </xf>
    <xf numFmtId="0" fontId="44" fillId="0" borderId="4">
      <alignment horizontal="center"/>
    </xf>
    <xf numFmtId="0" fontId="44" fillId="0" borderId="0">
      <alignment horizontal="center"/>
    </xf>
    <xf numFmtId="10" fontId="40" fillId="4" borderId="5" applyNumberFormat="0" applyBorder="0" applyAlignment="0" applyProtection="0"/>
    <xf numFmtId="0" fontId="5" fillId="0" borderId="0"/>
    <xf numFmtId="38" fontId="36" fillId="0" borderId="0" applyFont="0" applyFill="0" applyBorder="0" applyAlignment="0" applyProtection="0"/>
    <xf numFmtId="40" fontId="36" fillId="0" borderId="0" applyFont="0" applyFill="0" applyBorder="0" applyAlignment="0" applyProtection="0"/>
    <xf numFmtId="0" fontId="73" fillId="0" borderId="4"/>
    <xf numFmtId="206" fontId="74" fillId="0" borderId="6"/>
    <xf numFmtId="207" fontId="36" fillId="0" borderId="0" applyFont="0" applyFill="0" applyBorder="0" applyAlignment="0" applyProtection="0"/>
    <xf numFmtId="208" fontId="36" fillId="0" borderId="0" applyFont="0" applyFill="0" applyBorder="0" applyAlignment="0" applyProtection="0"/>
    <xf numFmtId="209" fontId="2" fillId="0" borderId="0" applyFont="0" applyFill="0" applyBorder="0" applyAlignment="0" applyProtection="0"/>
    <xf numFmtId="210" fontId="2" fillId="0" borderId="0" applyFont="0" applyFill="0" applyBorder="0" applyAlignment="0" applyProtection="0"/>
    <xf numFmtId="0" fontId="45" fillId="0" borderId="0" applyNumberFormat="0" applyFont="0" applyFill="0" applyAlignment="0"/>
    <xf numFmtId="0" fontId="14" fillId="0" borderId="0"/>
    <xf numFmtId="37" fontId="75" fillId="0" borderId="0"/>
    <xf numFmtId="181" fontId="24" fillId="0" borderId="0"/>
    <xf numFmtId="0" fontId="5" fillId="0" borderId="0"/>
    <xf numFmtId="0" fontId="5" fillId="0" borderId="0"/>
    <xf numFmtId="0" fontId="76" fillId="0" borderId="0"/>
    <xf numFmtId="0" fontId="77" fillId="0" borderId="0"/>
    <xf numFmtId="169" fontId="4" fillId="0" borderId="0">
      <protection locked="0"/>
    </xf>
    <xf numFmtId="0" fontId="23" fillId="0" borderId="0"/>
    <xf numFmtId="0" fontId="23" fillId="0" borderId="0"/>
    <xf numFmtId="0" fontId="24" fillId="0" borderId="0"/>
    <xf numFmtId="166" fontId="78" fillId="0" borderId="0" applyFont="0" applyFill="0" applyBorder="0" applyAlignment="0" applyProtection="0"/>
    <xf numFmtId="165" fontId="78" fillId="0" borderId="0" applyFont="0" applyFill="0" applyBorder="0" applyAlignment="0" applyProtection="0"/>
    <xf numFmtId="0" fontId="50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5" fillId="0" borderId="0" applyFont="0" applyFill="0" applyBorder="0" applyAlignment="0" applyProtection="0"/>
    <xf numFmtId="0" fontId="27" fillId="0" borderId="0"/>
    <xf numFmtId="14" fontId="34" fillId="0" borderId="0">
      <alignment horizontal="center" wrapText="1"/>
      <protection locked="0"/>
    </xf>
    <xf numFmtId="10" fontId="2" fillId="0" borderId="0" applyFont="0" applyFill="0" applyBorder="0" applyAlignment="0" applyProtection="0"/>
    <xf numFmtId="0" fontId="46" fillId="5" borderId="0" applyNumberFormat="0" applyFont="0" applyBorder="0" applyAlignment="0">
      <alignment horizontal="center"/>
    </xf>
    <xf numFmtId="14" fontId="47" fillId="0" borderId="0" applyNumberFormat="0" applyFill="0" applyBorder="0" applyAlignment="0" applyProtection="0">
      <alignment horizontal="left"/>
    </xf>
    <xf numFmtId="0" fontId="24" fillId="0" borderId="0" applyNumberFormat="0" applyFill="0" applyBorder="0" applyAlignment="0" applyProtection="0"/>
    <xf numFmtId="0" fontId="46" fillId="1" borderId="3" applyNumberFormat="0" applyFont="0" applyAlignment="0">
      <alignment horizontal="center"/>
    </xf>
    <xf numFmtId="0" fontId="48" fillId="0" borderId="0" applyNumberFormat="0" applyFill="0" applyBorder="0" applyAlignment="0">
      <alignment horizontal="center"/>
    </xf>
    <xf numFmtId="0" fontId="2" fillId="0" borderId="0"/>
    <xf numFmtId="0" fontId="23" fillId="0" borderId="0" applyNumberFormat="0" applyFill="0" applyBorder="0" applyAlignment="0" applyProtection="0"/>
    <xf numFmtId="14" fontId="8" fillId="0" borderId="0"/>
    <xf numFmtId="0" fontId="79" fillId="0" borderId="0"/>
    <xf numFmtId="0" fontId="73" fillId="0" borderId="0"/>
    <xf numFmtId="40" fontId="49" fillId="0" borderId="0" applyBorder="0">
      <alignment horizontal="right"/>
    </xf>
    <xf numFmtId="182" fontId="50" fillId="0" borderId="7">
      <alignment horizontal="right" vertical="center"/>
    </xf>
    <xf numFmtId="211" fontId="24" fillId="0" borderId="7">
      <alignment horizontal="right" vertical="center"/>
    </xf>
    <xf numFmtId="211" fontId="24" fillId="0" borderId="7">
      <alignment horizontal="right" vertical="center"/>
    </xf>
    <xf numFmtId="0" fontId="5" fillId="0" borderId="8" applyNumberFormat="0" applyFont="0" applyFill="0" applyAlignment="0" applyProtection="0"/>
    <xf numFmtId="183" fontId="50" fillId="0" borderId="7">
      <alignment horizontal="center"/>
    </xf>
    <xf numFmtId="0" fontId="50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184" fontId="50" fillId="0" borderId="0"/>
    <xf numFmtId="185" fontId="50" fillId="0" borderId="5"/>
    <xf numFmtId="186" fontId="51" fillId="0" borderId="9">
      <alignment horizontal="left" vertical="top"/>
    </xf>
    <xf numFmtId="186" fontId="52" fillId="0" borderId="10">
      <alignment horizontal="left" vertical="top"/>
    </xf>
    <xf numFmtId="212" fontId="2" fillId="0" borderId="0" applyFont="0" applyFill="0" applyBorder="0" applyAlignment="0" applyProtection="0"/>
    <xf numFmtId="213" fontId="2" fillId="0" borderId="0" applyFont="0" applyFill="0" applyBorder="0" applyAlignment="0" applyProtection="0"/>
    <xf numFmtId="0" fontId="80" fillId="0" borderId="0" applyNumberFormat="0" applyFill="0" applyBorder="0" applyAlignment="0" applyProtection="0"/>
    <xf numFmtId="0" fontId="53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0" fillId="0" borderId="0">
      <alignment vertical="center"/>
    </xf>
    <xf numFmtId="40" fontId="54" fillId="0" borderId="0" applyFont="0" applyFill="0" applyBorder="0" applyAlignment="0" applyProtection="0"/>
    <xf numFmtId="38" fontId="54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4" fillId="0" borderId="0" applyFont="0" applyFill="0" applyBorder="0" applyAlignment="0" applyProtection="0"/>
    <xf numFmtId="9" fontId="55" fillId="0" borderId="0" applyFont="0" applyFill="0" applyBorder="0" applyAlignment="0" applyProtection="0"/>
    <xf numFmtId="0" fontId="56" fillId="0" borderId="0"/>
    <xf numFmtId="0" fontId="81" fillId="0" borderId="0" applyFont="0" applyFill="0" applyBorder="0" applyAlignment="0" applyProtection="0"/>
    <xf numFmtId="0" fontId="81" fillId="0" borderId="0" applyFont="0" applyFill="0" applyBorder="0" applyAlignment="0" applyProtection="0"/>
    <xf numFmtId="187" fontId="22" fillId="0" borderId="0" applyFont="0" applyFill="0" applyBorder="0" applyAlignment="0" applyProtection="0"/>
    <xf numFmtId="188" fontId="22" fillId="0" borderId="0" applyFont="0" applyFill="0" applyBorder="0" applyAlignment="0" applyProtection="0"/>
    <xf numFmtId="0" fontId="57" fillId="0" borderId="0"/>
    <xf numFmtId="0" fontId="45" fillId="0" borderId="0"/>
    <xf numFmtId="165" fontId="82" fillId="0" borderId="0" applyFont="0" applyFill="0" applyBorder="0" applyAlignment="0" applyProtection="0"/>
    <xf numFmtId="166" fontId="82" fillId="0" borderId="0" applyFont="0" applyFill="0" applyBorder="0" applyAlignment="0" applyProtection="0"/>
    <xf numFmtId="189" fontId="82" fillId="0" borderId="0" applyFont="0" applyFill="0" applyBorder="0" applyAlignment="0" applyProtection="0"/>
    <xf numFmtId="190" fontId="58" fillId="0" borderId="0" applyFont="0" applyFill="0" applyBorder="0" applyAlignment="0" applyProtection="0"/>
    <xf numFmtId="191" fontId="82" fillId="0" borderId="0" applyFont="0" applyFill="0" applyBorder="0" applyAlignment="0" applyProtection="0"/>
    <xf numFmtId="0" fontId="2" fillId="0" borderId="0"/>
    <xf numFmtId="0" fontId="6" fillId="0" borderId="0"/>
    <xf numFmtId="164" fontId="6" fillId="0" borderId="0" applyFont="0" applyFill="0" applyBorder="0" applyAlignment="0" applyProtection="0"/>
  </cellStyleXfs>
  <cellXfs count="259">
    <xf numFmtId="0" fontId="0" fillId="0" borderId="0" xfId="0"/>
    <xf numFmtId="0" fontId="59" fillId="0" borderId="0" xfId="105" applyFont="1" applyBorder="1" applyAlignment="1">
      <alignment horizontal="left" vertical="center"/>
    </xf>
    <xf numFmtId="171" fontId="17" fillId="0" borderId="19" xfId="0" applyNumberFormat="1" applyFont="1" applyFill="1" applyBorder="1" applyAlignment="1" applyProtection="1">
      <alignment horizontal="center" vertical="center" wrapText="1"/>
      <protection locked="0"/>
    </xf>
    <xf numFmtId="0" fontId="17" fillId="0" borderId="19" xfId="0" applyFont="1" applyFill="1" applyBorder="1" applyAlignment="1" applyProtection="1">
      <alignment horizontal="center" vertical="center" wrapText="1"/>
      <protection hidden="1"/>
    </xf>
    <xf numFmtId="0" fontId="0" fillId="0" borderId="0" xfId="0" applyProtection="1">
      <protection locked="0"/>
    </xf>
    <xf numFmtId="0" fontId="15" fillId="0" borderId="0" xfId="0" applyFont="1" applyAlignment="1" applyProtection="1">
      <alignment vertical="center"/>
      <protection locked="0"/>
    </xf>
    <xf numFmtId="0" fontId="15" fillId="0" borderId="0" xfId="0" applyFont="1" applyAlignment="1" applyProtection="1">
      <alignment horizontal="justify" vertical="center"/>
      <protection locked="0"/>
    </xf>
    <xf numFmtId="0" fontId="15" fillId="12" borderId="0" xfId="0" applyFont="1" applyFill="1" applyAlignment="1" applyProtection="1">
      <alignment vertical="center"/>
      <protection locked="0"/>
    </xf>
    <xf numFmtId="0" fontId="87" fillId="0" borderId="0" xfId="0" applyFont="1" applyAlignment="1" applyProtection="1">
      <alignment vertical="center"/>
      <protection locked="0"/>
    </xf>
    <xf numFmtId="0" fontId="88" fillId="0" borderId="0" xfId="0" applyFont="1" applyAlignment="1" applyProtection="1">
      <alignment vertical="center"/>
      <protection locked="0"/>
    </xf>
    <xf numFmtId="38" fontId="19" fillId="14" borderId="17" xfId="65" applyNumberFormat="1" applyFont="1" applyFill="1" applyBorder="1" applyAlignment="1" applyProtection="1">
      <alignment horizontal="right" vertical="center" wrapText="1"/>
      <protection locked="0"/>
    </xf>
    <xf numFmtId="0" fontId="20" fillId="0" borderId="0" xfId="0" applyFont="1" applyProtection="1">
      <protection locked="0"/>
    </xf>
    <xf numFmtId="0" fontId="0" fillId="0" borderId="0" xfId="0" applyNumberFormat="1" applyProtection="1">
      <protection locked="0"/>
    </xf>
    <xf numFmtId="171" fontId="0" fillId="0" borderId="0" xfId="0" applyNumberFormat="1" applyProtection="1">
      <protection locked="0"/>
    </xf>
    <xf numFmtId="171" fontId="0" fillId="0" borderId="0" xfId="0" applyNumberFormat="1" applyAlignment="1" applyProtection="1">
      <alignment horizontal="justify"/>
      <protection locked="0"/>
    </xf>
    <xf numFmtId="0" fontId="0" fillId="10" borderId="0" xfId="0" applyFill="1" applyBorder="1" applyAlignment="1" applyProtection="1">
      <alignment horizontal="right" vertical="center"/>
      <protection locked="0"/>
    </xf>
    <xf numFmtId="0" fontId="0" fillId="0" borderId="0" xfId="0" applyBorder="1" applyAlignment="1" applyProtection="1">
      <alignment horizontal="right" vertical="center"/>
      <protection locked="0"/>
    </xf>
    <xf numFmtId="0" fontId="0" fillId="11" borderId="0" xfId="0" applyFill="1" applyBorder="1" applyAlignment="1" applyProtection="1">
      <alignment horizontal="right" vertical="center"/>
      <protection locked="0"/>
    </xf>
    <xf numFmtId="0" fontId="0" fillId="12" borderId="0" xfId="0" applyFill="1" applyBorder="1" applyAlignment="1" applyProtection="1">
      <alignment horizontal="right" vertical="center"/>
      <protection locked="0"/>
    </xf>
    <xf numFmtId="0" fontId="0" fillId="12" borderId="0" xfId="0" applyFill="1" applyProtection="1">
      <protection locked="0"/>
    </xf>
    <xf numFmtId="0" fontId="28" fillId="7" borderId="0" xfId="0" applyFont="1" applyFill="1" applyAlignment="1" applyProtection="1">
      <alignment horizontal="center"/>
      <protection locked="0"/>
    </xf>
    <xf numFmtId="0" fontId="26" fillId="14" borderId="11" xfId="0" applyFont="1" applyFill="1" applyBorder="1" applyAlignment="1" applyProtection="1">
      <alignment vertical="center" wrapText="1"/>
      <protection locked="0"/>
    </xf>
    <xf numFmtId="0" fontId="26" fillId="14" borderId="17" xfId="0" applyFont="1" applyFill="1" applyBorder="1" applyAlignment="1" applyProtection="1">
      <alignment horizontal="right" vertical="center"/>
      <protection locked="0"/>
    </xf>
    <xf numFmtId="0" fontId="19" fillId="14" borderId="17" xfId="0" applyFont="1" applyFill="1" applyBorder="1" applyAlignment="1" applyProtection="1">
      <alignment horizontal="right" vertical="center"/>
      <protection locked="0"/>
    </xf>
    <xf numFmtId="0" fontId="91" fillId="14" borderId="11" xfId="0" applyFont="1" applyFill="1" applyBorder="1" applyAlignment="1" applyProtection="1">
      <alignment vertical="center" wrapText="1"/>
      <protection hidden="1"/>
    </xf>
    <xf numFmtId="0" fontId="0" fillId="0" borderId="0" xfId="0" applyProtection="1">
      <protection hidden="1"/>
    </xf>
    <xf numFmtId="0" fontId="85" fillId="0" borderId="0" xfId="0" applyFont="1" applyAlignment="1" applyProtection="1">
      <alignment vertical="center"/>
      <protection hidden="1"/>
    </xf>
    <xf numFmtId="0" fontId="26" fillId="14" borderId="16" xfId="0" applyFont="1" applyFill="1" applyBorder="1" applyAlignment="1" applyProtection="1">
      <alignment vertical="center" wrapText="1"/>
      <protection hidden="1"/>
    </xf>
    <xf numFmtId="0" fontId="17" fillId="15" borderId="19" xfId="0" applyNumberFormat="1" applyFont="1" applyFill="1" applyBorder="1" applyAlignment="1" applyProtection="1">
      <alignment horizontal="justify" vertical="center" wrapText="1"/>
      <protection locked="0"/>
    </xf>
    <xf numFmtId="0" fontId="84" fillId="0" borderId="20" xfId="0" applyFont="1" applyBorder="1" applyAlignment="1" applyProtection="1">
      <alignment horizontal="right" vertical="center"/>
      <protection locked="0"/>
    </xf>
    <xf numFmtId="0" fontId="10" fillId="0" borderId="0" xfId="37" applyFont="1" applyAlignment="1">
      <alignment vertical="center"/>
    </xf>
    <xf numFmtId="0" fontId="10" fillId="0" borderId="0" xfId="37" applyFont="1" applyBorder="1" applyAlignment="1">
      <alignment horizontal="center" vertical="center"/>
    </xf>
    <xf numFmtId="1" fontId="10" fillId="0" borderId="0" xfId="37" applyNumberFormat="1" applyFont="1" applyAlignment="1">
      <alignment vertical="center"/>
    </xf>
    <xf numFmtId="1" fontId="9" fillId="0" borderId="0" xfId="37" applyNumberFormat="1" applyFont="1" applyAlignment="1">
      <alignment horizontal="left" vertical="center"/>
    </xf>
    <xf numFmtId="0" fontId="10" fillId="0" borderId="0" xfId="105" applyFont="1" applyAlignment="1">
      <alignment horizontal="left" vertical="center"/>
    </xf>
    <xf numFmtId="0" fontId="10" fillId="0" borderId="0" xfId="105" applyFont="1" applyAlignment="1">
      <alignment horizontal="center" vertical="center"/>
    </xf>
    <xf numFmtId="0" fontId="10" fillId="0" borderId="0" xfId="105" applyFont="1" applyAlignment="1">
      <alignment horizontal="centerContinuous" vertical="center"/>
    </xf>
    <xf numFmtId="1" fontId="10" fillId="0" borderId="0" xfId="105" applyNumberFormat="1" applyFont="1" applyAlignment="1">
      <alignment horizontal="left" vertical="center"/>
    </xf>
    <xf numFmtId="1" fontId="10" fillId="0" borderId="0" xfId="105" applyNumberFormat="1" applyFont="1" applyAlignment="1">
      <alignment horizontal="right" vertical="center"/>
    </xf>
    <xf numFmtId="1" fontId="10" fillId="0" borderId="0" xfId="105" applyNumberFormat="1" applyFont="1" applyBorder="1" applyAlignment="1">
      <alignment vertical="center"/>
    </xf>
    <xf numFmtId="1" fontId="10" fillId="0" borderId="12" xfId="37" applyNumberFormat="1" applyFont="1" applyBorder="1" applyAlignment="1">
      <alignment vertical="center" wrapText="1"/>
    </xf>
    <xf numFmtId="1" fontId="10" fillId="0" borderId="0" xfId="37" applyNumberFormat="1" applyFont="1" applyAlignment="1">
      <alignment horizontal="left" vertical="center"/>
    </xf>
    <xf numFmtId="1" fontId="10" fillId="0" borderId="0" xfId="37" applyNumberFormat="1" applyFont="1" applyAlignment="1">
      <alignment horizontal="centerContinuous" vertical="center"/>
    </xf>
    <xf numFmtId="1" fontId="10" fillId="0" borderId="0" xfId="37" applyNumberFormat="1" applyFont="1" applyBorder="1" applyAlignment="1">
      <alignment vertical="center" wrapText="1"/>
    </xf>
    <xf numFmtId="0" fontId="10" fillId="0" borderId="0" xfId="37" applyFont="1" applyBorder="1" applyAlignment="1">
      <alignment horizontal="right" vertical="center"/>
    </xf>
    <xf numFmtId="0" fontId="10" fillId="0" borderId="0" xfId="37" applyFont="1" applyAlignment="1">
      <alignment horizontal="left" vertical="center"/>
    </xf>
    <xf numFmtId="0" fontId="10" fillId="0" borderId="0" xfId="37" applyFont="1" applyAlignment="1">
      <alignment horizontal="centerContinuous" vertical="center"/>
    </xf>
    <xf numFmtId="0" fontId="10" fillId="0" borderId="0" xfId="105" applyFont="1" applyBorder="1" applyAlignment="1">
      <alignment vertical="center"/>
    </xf>
    <xf numFmtId="0" fontId="10" fillId="0" borderId="0" xfId="105" applyFont="1" applyBorder="1" applyAlignment="1">
      <alignment horizontal="centerContinuous" vertical="center"/>
    </xf>
    <xf numFmtId="0" fontId="9" fillId="0" borderId="0" xfId="37" applyFont="1" applyAlignment="1">
      <alignment vertical="center"/>
    </xf>
    <xf numFmtId="49" fontId="9" fillId="0" borderId="0" xfId="105" applyNumberFormat="1" applyFont="1" applyAlignment="1">
      <alignment vertical="center"/>
    </xf>
    <xf numFmtId="49" fontId="10" fillId="0" borderId="0" xfId="105" applyNumberFormat="1" applyFont="1" applyAlignment="1">
      <alignment vertical="center"/>
    </xf>
    <xf numFmtId="49" fontId="10" fillId="0" borderId="0" xfId="105" applyNumberFormat="1" applyFont="1" applyAlignment="1">
      <alignment horizontal="left" vertical="center"/>
    </xf>
    <xf numFmtId="0" fontId="10" fillId="0" borderId="0" xfId="105" applyNumberFormat="1" applyFont="1" applyAlignment="1">
      <alignment horizontal="left" vertical="center"/>
    </xf>
    <xf numFmtId="0" fontId="95" fillId="0" borderId="0" xfId="37" applyFont="1" applyAlignment="1">
      <alignment vertical="center"/>
    </xf>
    <xf numFmtId="172" fontId="10" fillId="0" borderId="0" xfId="105" applyNumberFormat="1" applyFont="1" applyAlignment="1">
      <alignment horizontal="left" vertical="top"/>
    </xf>
    <xf numFmtId="172" fontId="10" fillId="0" borderId="0" xfId="105" applyNumberFormat="1" applyFont="1" applyAlignment="1">
      <alignment horizontal="left" vertical="center"/>
    </xf>
    <xf numFmtId="49" fontId="10" fillId="0" borderId="0" xfId="105" applyNumberFormat="1" applyFont="1" applyAlignment="1">
      <alignment horizontal="centerContinuous" vertical="center"/>
    </xf>
    <xf numFmtId="49" fontId="10" fillId="0" borderId="0" xfId="105" applyNumberFormat="1" applyFont="1" applyAlignment="1">
      <alignment horizontal="center" vertical="center"/>
    </xf>
    <xf numFmtId="172" fontId="10" fillId="0" borderId="0" xfId="105" applyNumberFormat="1" applyFont="1" applyAlignment="1">
      <alignment vertical="center"/>
    </xf>
    <xf numFmtId="172" fontId="10" fillId="0" borderId="0" xfId="105" applyNumberFormat="1" applyFont="1" applyBorder="1" applyAlignment="1">
      <alignment horizontal="centerContinuous" vertical="center"/>
    </xf>
    <xf numFmtId="49" fontId="10" fillId="0" borderId="11" xfId="105" applyNumberFormat="1" applyFont="1" applyBorder="1" applyAlignment="1">
      <alignment horizontal="left" vertical="center"/>
    </xf>
    <xf numFmtId="0" fontId="10" fillId="0" borderId="11" xfId="105" applyFont="1" applyBorder="1" applyAlignment="1">
      <alignment vertical="center"/>
    </xf>
    <xf numFmtId="0" fontId="9" fillId="0" borderId="5" xfId="37" applyFont="1" applyBorder="1" applyAlignment="1">
      <alignment horizontal="centerContinuous" vertical="center" wrapText="1"/>
    </xf>
    <xf numFmtId="0" fontId="96" fillId="0" borderId="0" xfId="37" applyFont="1" applyBorder="1" applyAlignment="1">
      <alignment horizontal="center" vertical="center" wrapText="1"/>
    </xf>
    <xf numFmtId="0" fontId="96" fillId="0" borderId="0" xfId="37" applyFont="1" applyAlignment="1">
      <alignment vertical="center"/>
    </xf>
    <xf numFmtId="0" fontId="9" fillId="0" borderId="5" xfId="37" applyFont="1" applyBorder="1" applyAlignment="1">
      <alignment horizontal="center" vertical="center" wrapText="1"/>
    </xf>
    <xf numFmtId="1" fontId="25" fillId="0" borderId="18" xfId="105" applyNumberFormat="1" applyFont="1" applyBorder="1" applyAlignment="1">
      <alignment horizontal="center" vertical="center" wrapText="1"/>
    </xf>
    <xf numFmtId="173" fontId="25" fillId="0" borderId="18" xfId="105" quotePrefix="1" applyNumberFormat="1" applyFont="1" applyBorder="1" applyAlignment="1">
      <alignment horizontal="center" vertical="center" wrapText="1"/>
    </xf>
    <xf numFmtId="0" fontId="25" fillId="0" borderId="18" xfId="105" applyFont="1" applyBorder="1" applyAlignment="1">
      <alignment horizontal="center" vertical="center" wrapText="1"/>
    </xf>
    <xf numFmtId="174" fontId="25" fillId="0" borderId="18" xfId="105" applyNumberFormat="1" applyFont="1" applyBorder="1" applyAlignment="1">
      <alignment horizontal="center" vertical="center" wrapText="1"/>
    </xf>
    <xf numFmtId="0" fontId="25" fillId="0" borderId="18" xfId="37" applyFont="1" applyBorder="1" applyAlignment="1">
      <alignment vertical="center"/>
    </xf>
    <xf numFmtId="3" fontId="25" fillId="0" borderId="18" xfId="37" applyNumberFormat="1" applyFont="1" applyFill="1" applyBorder="1" applyAlignment="1">
      <alignment vertical="center"/>
    </xf>
    <xf numFmtId="3" fontId="11" fillId="0" borderId="0" xfId="37" applyNumberFormat="1" applyFont="1" applyBorder="1" applyAlignment="1">
      <alignment vertical="center"/>
    </xf>
    <xf numFmtId="1" fontId="25" fillId="0" borderId="19" xfId="105" applyNumberFormat="1" applyFont="1" applyBorder="1" applyAlignment="1">
      <alignment horizontal="center" vertical="center" wrapText="1"/>
    </xf>
    <xf numFmtId="173" fontId="25" fillId="0" borderId="19" xfId="105" quotePrefix="1" applyNumberFormat="1" applyFont="1" applyBorder="1" applyAlignment="1">
      <alignment horizontal="center" vertical="center" wrapText="1"/>
    </xf>
    <xf numFmtId="0" fontId="25" fillId="0" borderId="19" xfId="105" applyFont="1" applyBorder="1" applyAlignment="1">
      <alignment horizontal="center" vertical="center" wrapText="1"/>
    </xf>
    <xf numFmtId="174" fontId="25" fillId="0" borderId="19" xfId="105" applyNumberFormat="1" applyFont="1" applyBorder="1" applyAlignment="1">
      <alignment horizontal="center" vertical="center" wrapText="1"/>
    </xf>
    <xf numFmtId="0" fontId="25" fillId="0" borderId="19" xfId="37" applyFont="1" applyBorder="1" applyAlignment="1">
      <alignment vertical="center"/>
    </xf>
    <xf numFmtId="3" fontId="25" fillId="0" borderId="19" xfId="37" applyNumberFormat="1" applyFont="1" applyFill="1" applyBorder="1" applyAlignment="1">
      <alignment vertical="center"/>
    </xf>
    <xf numFmtId="174" fontId="3" fillId="0" borderId="5" xfId="105" applyNumberFormat="1" applyFont="1" applyBorder="1" applyAlignment="1">
      <alignment horizontal="right" vertical="center"/>
    </xf>
    <xf numFmtId="0" fontId="25" fillId="0" borderId="5" xfId="37" applyFont="1" applyBorder="1" applyAlignment="1">
      <alignment vertical="center"/>
    </xf>
    <xf numFmtId="167" fontId="3" fillId="0" borderId="5" xfId="55" applyNumberFormat="1" applyFont="1" applyFill="1" applyBorder="1" applyAlignment="1">
      <alignment horizontal="right" vertical="center"/>
    </xf>
    <xf numFmtId="174" fontId="94" fillId="0" borderId="14" xfId="37" applyNumberFormat="1" applyFont="1" applyBorder="1" applyAlignment="1">
      <alignment horizontal="left" vertical="center"/>
    </xf>
    <xf numFmtId="0" fontId="97" fillId="0" borderId="0" xfId="37" applyFont="1" applyAlignment="1">
      <alignment horizontal="left" vertical="center"/>
    </xf>
    <xf numFmtId="0" fontId="9" fillId="0" borderId="0" xfId="37" applyFont="1" applyAlignment="1">
      <alignment horizontal="left" vertical="center"/>
    </xf>
    <xf numFmtId="174" fontId="9" fillId="0" borderId="12" xfId="105" applyNumberFormat="1" applyFont="1" applyBorder="1" applyAlignment="1">
      <alignment horizontal="center" vertical="center"/>
    </xf>
    <xf numFmtId="174" fontId="3" fillId="0" borderId="12" xfId="105" applyNumberFormat="1" applyFont="1" applyBorder="1" applyAlignment="1">
      <alignment horizontal="right" vertical="center"/>
    </xf>
    <xf numFmtId="167" fontId="3" fillId="0" borderId="12" xfId="55" applyNumberFormat="1" applyFont="1" applyFill="1" applyBorder="1" applyAlignment="1">
      <alignment horizontal="right" vertical="center"/>
    </xf>
    <xf numFmtId="167" fontId="3" fillId="0" borderId="0" xfId="55" applyNumberFormat="1" applyFont="1" applyFill="1" applyBorder="1" applyAlignment="1">
      <alignment horizontal="right" vertical="center"/>
    </xf>
    <xf numFmtId="0" fontId="25" fillId="0" borderId="0" xfId="37" applyFont="1" applyBorder="1" applyAlignment="1">
      <alignment vertical="center"/>
    </xf>
    <xf numFmtId="0" fontId="97" fillId="0" borderId="0" xfId="37" applyFont="1" applyBorder="1" applyAlignment="1">
      <alignment horizontal="left" vertical="center"/>
    </xf>
    <xf numFmtId="174" fontId="10" fillId="0" borderId="0" xfId="37" applyNumberFormat="1" applyFont="1" applyBorder="1" applyAlignment="1">
      <alignment horizontal="left" vertical="center"/>
    </xf>
    <xf numFmtId="0" fontId="10" fillId="0" borderId="0" xfId="37" applyFont="1" applyBorder="1" applyAlignment="1">
      <alignment horizontal="left" vertical="center"/>
    </xf>
    <xf numFmtId="0" fontId="19" fillId="0" borderId="0" xfId="105" applyFont="1" applyBorder="1" applyAlignment="1">
      <alignment horizontal="right" vertical="center" wrapText="1"/>
    </xf>
    <xf numFmtId="0" fontId="19" fillId="0" borderId="0" xfId="37" applyFont="1" applyBorder="1" applyAlignment="1">
      <alignment vertical="top" wrapText="1"/>
    </xf>
    <xf numFmtId="0" fontId="19" fillId="0" borderId="0" xfId="37" applyFont="1" applyBorder="1" applyAlignment="1">
      <alignment horizontal="left" vertical="center" wrapText="1"/>
    </xf>
    <xf numFmtId="174" fontId="9" fillId="0" borderId="7" xfId="37" applyNumberFormat="1" applyFont="1" applyBorder="1" applyAlignment="1">
      <alignment horizontal="centerContinuous" vertical="center"/>
    </xf>
    <xf numFmtId="0" fontId="10" fillId="0" borderId="15" xfId="37" applyFont="1" applyBorder="1" applyAlignment="1">
      <alignment horizontal="centerContinuous" vertical="center"/>
    </xf>
    <xf numFmtId="0" fontId="9" fillId="0" borderId="0" xfId="37" applyFont="1" applyBorder="1" applyAlignment="1">
      <alignment horizontal="center" vertical="center"/>
    </xf>
    <xf numFmtId="174" fontId="19" fillId="0" borderId="0" xfId="105" applyNumberFormat="1" applyFont="1" applyAlignment="1">
      <alignment vertical="center"/>
    </xf>
    <xf numFmtId="0" fontId="19" fillId="0" borderId="0" xfId="105" applyFont="1" applyAlignment="1">
      <alignment vertical="center"/>
    </xf>
    <xf numFmtId="0" fontId="9" fillId="0" borderId="0" xfId="37" applyFont="1" applyAlignment="1">
      <alignment horizontal="left" vertical="center" wrapText="1"/>
    </xf>
    <xf numFmtId="174" fontId="9" fillId="0" borderId="14" xfId="37" applyNumberFormat="1" applyFont="1" applyBorder="1" applyAlignment="1">
      <alignment vertical="center"/>
    </xf>
    <xf numFmtId="0" fontId="10" fillId="0" borderId="13" xfId="37" applyFont="1" applyBorder="1" applyAlignment="1">
      <alignment vertical="center"/>
    </xf>
    <xf numFmtId="0" fontId="9" fillId="0" borderId="0" xfId="37" applyFont="1" applyBorder="1" applyAlignment="1">
      <alignment vertical="center"/>
    </xf>
    <xf numFmtId="174" fontId="9" fillId="0" borderId="0" xfId="105" applyNumberFormat="1" applyFont="1" applyAlignment="1">
      <alignment vertical="center"/>
    </xf>
    <xf numFmtId="0" fontId="9" fillId="0" borderId="0" xfId="105" applyFont="1" applyAlignment="1">
      <alignment vertical="center"/>
    </xf>
    <xf numFmtId="0" fontId="10" fillId="0" borderId="14" xfId="37" applyFont="1" applyBorder="1" applyAlignment="1">
      <alignment vertical="center"/>
    </xf>
    <xf numFmtId="0" fontId="10" fillId="0" borderId="0" xfId="37" applyFont="1" applyBorder="1" applyAlignment="1">
      <alignment vertical="center"/>
    </xf>
    <xf numFmtId="174" fontId="10" fillId="0" borderId="0" xfId="105" applyNumberFormat="1" applyFont="1" applyAlignment="1">
      <alignment vertical="center"/>
    </xf>
    <xf numFmtId="0" fontId="10" fillId="0" borderId="0" xfId="105" applyFont="1" applyAlignment="1">
      <alignment vertical="center"/>
    </xf>
    <xf numFmtId="174" fontId="10" fillId="0" borderId="0" xfId="105" applyNumberFormat="1" applyFont="1" applyAlignment="1">
      <alignment horizontal="left" vertical="center"/>
    </xf>
    <xf numFmtId="0" fontId="10" fillId="0" borderId="13" xfId="105" applyFont="1" applyBorder="1" applyAlignment="1">
      <alignment horizontal="left" vertical="center"/>
    </xf>
    <xf numFmtId="0" fontId="10" fillId="0" borderId="0" xfId="105" applyFont="1" applyBorder="1" applyAlignment="1">
      <alignment horizontal="left" vertical="center"/>
    </xf>
    <xf numFmtId="0" fontId="9" fillId="0" borderId="0" xfId="105" applyFont="1" applyAlignment="1">
      <alignment horizontal="left" vertical="center"/>
    </xf>
    <xf numFmtId="0" fontId="9" fillId="0" borderId="0" xfId="105" applyFont="1" applyBorder="1" applyAlignment="1">
      <alignment horizontal="left" vertical="center"/>
    </xf>
    <xf numFmtId="49" fontId="10" fillId="0" borderId="0" xfId="105" applyNumberFormat="1" applyFont="1" applyBorder="1" applyAlignment="1">
      <alignment horizontal="left" vertical="center"/>
    </xf>
    <xf numFmtId="49" fontId="10" fillId="9" borderId="0" xfId="105" applyNumberFormat="1" applyFont="1" applyFill="1" applyAlignment="1">
      <alignment horizontal="left" vertical="center"/>
    </xf>
    <xf numFmtId="0" fontId="10" fillId="0" borderId="0" xfId="37" applyNumberFormat="1" applyFont="1" applyAlignment="1">
      <alignment vertical="center"/>
    </xf>
    <xf numFmtId="49" fontId="10" fillId="0" borderId="0" xfId="105" applyNumberFormat="1" applyFont="1" applyAlignment="1">
      <alignment horizontal="right" vertical="center"/>
    </xf>
    <xf numFmtId="192" fontId="10" fillId="0" borderId="0" xfId="105" applyNumberFormat="1" applyFont="1" applyAlignment="1">
      <alignment horizontal="left" vertical="center"/>
    </xf>
    <xf numFmtId="0" fontId="10" fillId="0" borderId="16" xfId="37" applyFont="1" applyFill="1" applyBorder="1" applyAlignment="1">
      <alignment vertical="top"/>
    </xf>
    <xf numFmtId="0" fontId="10" fillId="0" borderId="17" xfId="37" applyFont="1" applyBorder="1" applyAlignment="1">
      <alignment vertical="top"/>
    </xf>
    <xf numFmtId="0" fontId="3" fillId="0" borderId="0" xfId="37" applyFont="1" applyBorder="1" applyAlignment="1">
      <alignment horizontal="left" vertical="center" wrapText="1"/>
    </xf>
    <xf numFmtId="0" fontId="25" fillId="0" borderId="0" xfId="37" applyFont="1" applyAlignment="1">
      <alignment vertical="center"/>
    </xf>
    <xf numFmtId="49" fontId="10" fillId="0" borderId="0" xfId="105" applyNumberFormat="1" applyFont="1" applyBorder="1" applyAlignment="1">
      <alignment vertical="center"/>
    </xf>
    <xf numFmtId="0" fontId="9" fillId="0" borderId="0" xfId="37" applyFont="1" applyAlignment="1">
      <alignment horizontal="center" vertical="center"/>
    </xf>
    <xf numFmtId="49" fontId="9" fillId="0" borderId="0" xfId="105" applyNumberFormat="1" applyFont="1" applyAlignment="1">
      <alignment horizontal="center" vertical="center"/>
    </xf>
    <xf numFmtId="174" fontId="10" fillId="0" borderId="0" xfId="37" applyNumberFormat="1" applyFont="1" applyAlignment="1">
      <alignment vertical="center"/>
    </xf>
    <xf numFmtId="49" fontId="9" fillId="0" borderId="0" xfId="105" applyNumberFormat="1" applyFont="1" applyBorder="1" applyAlignment="1">
      <alignment horizontal="left" vertical="center"/>
    </xf>
    <xf numFmtId="0" fontId="9" fillId="0" borderId="11" xfId="37" applyFont="1" applyBorder="1" applyAlignment="1">
      <alignment vertical="center" wrapText="1"/>
    </xf>
    <xf numFmtId="49" fontId="10" fillId="0" borderId="13" xfId="105" applyNumberFormat="1" applyFont="1" applyBorder="1" applyAlignment="1">
      <alignment horizontal="left" vertical="center"/>
    </xf>
    <xf numFmtId="0" fontId="10" fillId="0" borderId="0" xfId="37" applyFont="1" applyBorder="1" applyAlignment="1">
      <alignment horizontal="center" vertical="center" wrapText="1"/>
    </xf>
    <xf numFmtId="0" fontId="10" fillId="0" borderId="13" xfId="37" applyFont="1" applyBorder="1" applyAlignment="1">
      <alignment horizontal="left" vertical="center" wrapText="1"/>
    </xf>
    <xf numFmtId="0" fontId="10" fillId="0" borderId="0" xfId="37" applyFont="1" applyBorder="1" applyAlignment="1">
      <alignment horizontal="left" vertical="center" wrapText="1"/>
    </xf>
    <xf numFmtId="0" fontId="59" fillId="0" borderId="0" xfId="105" applyFont="1" applyBorder="1" applyAlignment="1" applyProtection="1">
      <alignment horizontal="left" vertical="center"/>
    </xf>
    <xf numFmtId="0" fontId="12" fillId="8" borderId="5" xfId="0" applyFont="1" applyFill="1" applyBorder="1" applyAlignment="1" applyProtection="1">
      <alignment horizontal="center" vertical="center" wrapText="1"/>
      <protection locked="0"/>
    </xf>
    <xf numFmtId="0" fontId="59" fillId="9" borderId="0" xfId="105" applyFont="1" applyFill="1" applyBorder="1" applyAlignment="1" applyProtection="1">
      <alignment horizontal="left" vertical="center"/>
    </xf>
    <xf numFmtId="0" fontId="10" fillId="9" borderId="0" xfId="105" applyFont="1" applyFill="1" applyBorder="1" applyAlignment="1">
      <alignment vertical="center"/>
    </xf>
    <xf numFmtId="0" fontId="13" fillId="7" borderId="0" xfId="0" applyFont="1" applyFill="1" applyAlignment="1" applyProtection="1">
      <alignment horizontal="center"/>
      <protection locked="0"/>
    </xf>
    <xf numFmtId="0" fontId="13" fillId="7" borderId="0" xfId="0" applyFont="1" applyFill="1" applyAlignment="1" applyProtection="1">
      <alignment horizontal="center"/>
      <protection hidden="1"/>
    </xf>
    <xf numFmtId="0" fontId="17" fillId="0" borderId="19" xfId="0" applyFont="1" applyFill="1" applyBorder="1" applyAlignment="1" applyProtection="1">
      <alignment vertical="center" wrapText="1"/>
      <protection hidden="1"/>
    </xf>
    <xf numFmtId="3" fontId="86" fillId="12" borderId="19" xfId="0" applyNumberFormat="1" applyFont="1" applyFill="1" applyBorder="1" applyAlignment="1" applyProtection="1">
      <alignment horizontal="center" vertical="center" wrapText="1"/>
      <protection hidden="1"/>
    </xf>
    <xf numFmtId="38" fontId="9" fillId="10" borderId="5" xfId="65" applyNumberFormat="1" applyFont="1" applyFill="1" applyBorder="1" applyAlignment="1" applyProtection="1">
      <alignment horizontal="center" vertical="center"/>
      <protection locked="0"/>
    </xf>
    <xf numFmtId="49" fontId="19" fillId="14" borderId="17" xfId="65" applyNumberFormat="1" applyFont="1" applyFill="1" applyBorder="1" applyAlignment="1" applyProtection="1">
      <alignment horizontal="center" vertical="center"/>
      <protection locked="0"/>
    </xf>
    <xf numFmtId="3" fontId="16" fillId="10" borderId="19" xfId="65" applyNumberFormat="1" applyFont="1" applyFill="1" applyBorder="1" applyAlignment="1" applyProtection="1">
      <alignment horizontal="left" vertical="center" wrapText="1"/>
      <protection locked="0"/>
    </xf>
    <xf numFmtId="38" fontId="9" fillId="6" borderId="5" xfId="65" applyNumberFormat="1" applyFont="1" applyFill="1" applyBorder="1" applyAlignment="1" applyProtection="1">
      <alignment horizontal="center" vertical="center"/>
      <protection locked="0"/>
    </xf>
    <xf numFmtId="38" fontId="9" fillId="11" borderId="5" xfId="65" applyNumberFormat="1" applyFont="1" applyFill="1" applyBorder="1" applyAlignment="1" applyProtection="1">
      <alignment horizontal="center" vertical="center"/>
      <protection locked="0"/>
    </xf>
    <xf numFmtId="38" fontId="9" fillId="12" borderId="5" xfId="65" applyNumberFormat="1" applyFont="1" applyFill="1" applyBorder="1" applyAlignment="1" applyProtection="1">
      <alignment horizontal="center" vertical="center"/>
      <protection locked="0"/>
    </xf>
    <xf numFmtId="38" fontId="9" fillId="16" borderId="5" xfId="65" applyNumberFormat="1" applyFont="1" applyFill="1" applyBorder="1" applyAlignment="1" applyProtection="1">
      <alignment horizontal="center" vertical="center"/>
      <protection locked="0"/>
    </xf>
    <xf numFmtId="0" fontId="18" fillId="14" borderId="21" xfId="0" applyFont="1" applyFill="1" applyBorder="1" applyAlignment="1" applyProtection="1">
      <alignment horizontal="center" vertical="center"/>
      <protection locked="0"/>
    </xf>
    <xf numFmtId="49" fontId="19" fillId="14" borderId="17" xfId="65" applyNumberFormat="1" applyFont="1" applyFill="1" applyBorder="1" applyAlignment="1" applyProtection="1">
      <alignment horizontal="left" vertical="center"/>
      <protection locked="0"/>
    </xf>
    <xf numFmtId="49" fontId="19" fillId="16" borderId="17" xfId="65" applyNumberFormat="1" applyFont="1" applyFill="1" applyBorder="1" applyAlignment="1" applyProtection="1">
      <alignment horizontal="center" vertical="center"/>
      <protection locked="0"/>
    </xf>
    <xf numFmtId="38" fontId="19" fillId="14" borderId="21" xfId="65" applyNumberFormat="1" applyFont="1" applyFill="1" applyBorder="1" applyAlignment="1" applyProtection="1">
      <alignment horizontal="right" vertical="center"/>
      <protection hidden="1"/>
    </xf>
    <xf numFmtId="38" fontId="19" fillId="14" borderId="17" xfId="65" applyNumberFormat="1" applyFont="1" applyFill="1" applyBorder="1" applyAlignment="1" applyProtection="1">
      <alignment horizontal="right" vertical="center"/>
      <protection locked="0"/>
    </xf>
    <xf numFmtId="0" fontId="0" fillId="0" borderId="0" xfId="0" applyAlignment="1" applyProtection="1">
      <protection locked="0"/>
    </xf>
    <xf numFmtId="0" fontId="17" fillId="0" borderId="18" xfId="0" applyFont="1" applyFill="1" applyBorder="1" applyAlignment="1" applyProtection="1">
      <alignment horizontal="center" vertical="center" wrapText="1"/>
      <protection hidden="1"/>
    </xf>
    <xf numFmtId="0" fontId="17" fillId="0" borderId="18" xfId="0" applyNumberFormat="1" applyFont="1" applyFill="1" applyBorder="1" applyAlignment="1" applyProtection="1">
      <alignment horizontal="center" vertical="center" wrapText="1"/>
      <protection locked="0"/>
    </xf>
    <xf numFmtId="3" fontId="16" fillId="0" borderId="19" xfId="65" applyNumberFormat="1" applyFont="1" applyFill="1" applyBorder="1" applyAlignment="1" applyProtection="1">
      <alignment horizontal="right" vertical="center" wrapText="1"/>
      <protection locked="0"/>
    </xf>
    <xf numFmtId="3" fontId="16" fillId="0" borderId="18" xfId="65" applyNumberFormat="1" applyFont="1" applyFill="1" applyBorder="1" applyAlignment="1" applyProtection="1">
      <alignment horizontal="left" vertical="center" wrapText="1"/>
      <protection locked="0"/>
    </xf>
    <xf numFmtId="3" fontId="16" fillId="0" borderId="18" xfId="65" applyNumberFormat="1" applyFont="1" applyFill="1" applyBorder="1" applyAlignment="1" applyProtection="1">
      <alignment horizontal="right" vertical="center" wrapText="1"/>
      <protection locked="0"/>
    </xf>
    <xf numFmtId="3" fontId="16" fillId="11" borderId="19" xfId="65" applyNumberFormat="1" applyFont="1" applyFill="1" applyBorder="1" applyAlignment="1" applyProtection="1">
      <alignment horizontal="right" vertical="center" wrapText="1"/>
      <protection locked="0"/>
    </xf>
    <xf numFmtId="3" fontId="16" fillId="11" borderId="18" xfId="65" applyNumberFormat="1" applyFont="1" applyFill="1" applyBorder="1" applyAlignment="1" applyProtection="1">
      <alignment horizontal="left" vertical="center" wrapText="1"/>
      <protection locked="0"/>
    </xf>
    <xf numFmtId="3" fontId="16" fillId="11" borderId="18" xfId="65" applyNumberFormat="1" applyFont="1" applyFill="1" applyBorder="1" applyAlignment="1" applyProtection="1">
      <alignment horizontal="right" vertical="center" wrapText="1"/>
      <protection locked="0"/>
    </xf>
    <xf numFmtId="3" fontId="16" fillId="12" borderId="19" xfId="65" applyNumberFormat="1" applyFont="1" applyFill="1" applyBorder="1" applyAlignment="1" applyProtection="1">
      <alignment horizontal="right" vertical="center" wrapText="1"/>
      <protection locked="0"/>
    </xf>
    <xf numFmtId="3" fontId="16" fillId="12" borderId="18" xfId="65" applyNumberFormat="1" applyFont="1" applyFill="1" applyBorder="1" applyAlignment="1" applyProtection="1">
      <alignment horizontal="left" vertical="center" wrapText="1"/>
      <protection locked="0"/>
    </xf>
    <xf numFmtId="3" fontId="16" fillId="12" borderId="18" xfId="65" applyNumberFormat="1" applyFont="1" applyFill="1" applyBorder="1" applyAlignment="1" applyProtection="1">
      <alignment horizontal="right" vertical="center" wrapText="1"/>
      <protection locked="0"/>
    </xf>
    <xf numFmtId="3" fontId="16" fillId="15" borderId="19" xfId="65" applyNumberFormat="1" applyFont="1" applyFill="1" applyBorder="1" applyAlignment="1" applyProtection="1">
      <alignment horizontal="right" vertical="center" wrapText="1"/>
      <protection locked="0"/>
    </xf>
    <xf numFmtId="3" fontId="16" fillId="15" borderId="18" xfId="65" applyNumberFormat="1" applyFont="1" applyFill="1" applyBorder="1" applyAlignment="1" applyProtection="1">
      <alignment horizontal="left" vertical="center" wrapText="1"/>
      <protection locked="0"/>
    </xf>
    <xf numFmtId="3" fontId="16" fillId="15" borderId="18" xfId="65" applyNumberFormat="1" applyFont="1" applyFill="1" applyBorder="1" applyAlignment="1" applyProtection="1">
      <alignment horizontal="right" vertical="center" wrapText="1"/>
      <protection locked="0"/>
    </xf>
    <xf numFmtId="3" fontId="16" fillId="16" borderId="19" xfId="65" applyNumberFormat="1" applyFont="1" applyFill="1" applyBorder="1" applyAlignment="1" applyProtection="1">
      <alignment horizontal="right" vertical="center" wrapText="1"/>
      <protection locked="0"/>
    </xf>
    <xf numFmtId="3" fontId="16" fillId="16" borderId="18" xfId="65" applyNumberFormat="1" applyFont="1" applyFill="1" applyBorder="1" applyAlignment="1" applyProtection="1">
      <alignment horizontal="left" vertical="center" wrapText="1"/>
      <protection locked="0"/>
    </xf>
    <xf numFmtId="3" fontId="16" fillId="16" borderId="18" xfId="65" applyNumberFormat="1" applyFont="1" applyFill="1" applyBorder="1" applyAlignment="1" applyProtection="1">
      <alignment horizontal="right" vertical="center" wrapText="1"/>
      <protection locked="0"/>
    </xf>
    <xf numFmtId="3" fontId="83" fillId="0" borderId="19" xfId="65" applyNumberFormat="1" applyFont="1" applyFill="1" applyBorder="1" applyAlignment="1" applyProtection="1">
      <alignment horizontal="right" vertical="center" wrapText="1"/>
      <protection hidden="1"/>
    </xf>
    <xf numFmtId="3" fontId="16" fillId="13" borderId="18" xfId="65" applyNumberFormat="1" applyFont="1" applyFill="1" applyBorder="1" applyAlignment="1" applyProtection="1">
      <alignment horizontal="left" vertical="center" wrapText="1"/>
      <protection hidden="1"/>
    </xf>
    <xf numFmtId="0" fontId="17" fillId="0" borderId="0" xfId="0" applyFont="1" applyFill="1" applyAlignment="1" applyProtection="1">
      <alignment wrapText="1"/>
      <protection locked="0"/>
    </xf>
    <xf numFmtId="0" fontId="17" fillId="0" borderId="19" xfId="0" applyNumberFormat="1" applyFont="1" applyFill="1" applyBorder="1" applyAlignment="1" applyProtection="1">
      <alignment horizontal="center" vertical="center" wrapText="1"/>
      <protection locked="0"/>
    </xf>
    <xf numFmtId="3" fontId="16" fillId="0" borderId="19" xfId="65" applyNumberFormat="1" applyFont="1" applyFill="1" applyBorder="1" applyAlignment="1" applyProtection="1">
      <alignment horizontal="left" vertical="center" wrapText="1"/>
      <protection locked="0"/>
    </xf>
    <xf numFmtId="3" fontId="16" fillId="11" borderId="19" xfId="65" applyNumberFormat="1" applyFont="1" applyFill="1" applyBorder="1" applyAlignment="1" applyProtection="1">
      <alignment horizontal="left" vertical="center" wrapText="1"/>
      <protection locked="0"/>
    </xf>
    <xf numFmtId="3" fontId="16" fillId="12" borderId="19" xfId="65" applyNumberFormat="1" applyFont="1" applyFill="1" applyBorder="1" applyAlignment="1" applyProtection="1">
      <alignment horizontal="left" vertical="center" wrapText="1"/>
      <protection locked="0"/>
    </xf>
    <xf numFmtId="3" fontId="16" fillId="15" borderId="19" xfId="65" applyNumberFormat="1" applyFont="1" applyFill="1" applyBorder="1" applyAlignment="1" applyProtection="1">
      <alignment horizontal="left" vertical="center" wrapText="1"/>
      <protection locked="0"/>
    </xf>
    <xf numFmtId="3" fontId="16" fillId="16" borderId="19" xfId="65" applyNumberFormat="1" applyFont="1" applyFill="1" applyBorder="1" applyAlignment="1" applyProtection="1">
      <alignment horizontal="left" vertical="center" wrapText="1"/>
      <protection locked="0"/>
    </xf>
    <xf numFmtId="3" fontId="16" fillId="13" borderId="19" xfId="65" applyNumberFormat="1" applyFont="1" applyFill="1" applyBorder="1" applyAlignment="1" applyProtection="1">
      <alignment horizontal="left" vertical="center" wrapText="1"/>
      <protection hidden="1"/>
    </xf>
    <xf numFmtId="3" fontId="16" fillId="13" borderId="19" xfId="65" applyNumberFormat="1" applyFont="1" applyFill="1" applyBorder="1" applyAlignment="1" applyProtection="1">
      <alignment horizontal="center" vertical="center" wrapText="1"/>
      <protection hidden="1"/>
    </xf>
    <xf numFmtId="3" fontId="16" fillId="10" borderId="19" xfId="65" applyNumberFormat="1" applyFont="1" applyFill="1" applyBorder="1" applyAlignment="1" applyProtection="1">
      <alignment horizontal="right" vertical="center" wrapText="1"/>
      <protection locked="0"/>
    </xf>
    <xf numFmtId="171" fontId="17" fillId="0" borderId="18" xfId="0" applyNumberFormat="1" applyFont="1" applyFill="1" applyBorder="1" applyAlignment="1" applyProtection="1">
      <alignment horizontal="center" vertical="center" wrapText="1"/>
      <protection locked="0"/>
    </xf>
    <xf numFmtId="0" fontId="17" fillId="15" borderId="18" xfId="0" applyNumberFormat="1" applyFont="1" applyFill="1" applyBorder="1" applyAlignment="1" applyProtection="1">
      <alignment horizontal="justify" vertical="center" wrapText="1"/>
      <protection locked="0"/>
    </xf>
    <xf numFmtId="0" fontId="17" fillId="0" borderId="18" xfId="0" applyFont="1" applyFill="1" applyBorder="1" applyAlignment="1" applyProtection="1">
      <alignment vertical="center" wrapText="1"/>
      <protection locked="0"/>
    </xf>
    <xf numFmtId="3" fontId="17" fillId="0" borderId="18" xfId="0" applyNumberFormat="1" applyFont="1" applyFill="1" applyBorder="1" applyAlignment="1" applyProtection="1">
      <alignment vertical="center" wrapText="1"/>
      <protection locked="0"/>
    </xf>
    <xf numFmtId="3" fontId="83" fillId="0" borderId="18" xfId="65" applyNumberFormat="1" applyFont="1" applyFill="1" applyBorder="1" applyAlignment="1" applyProtection="1">
      <alignment horizontal="right" vertical="center" wrapText="1"/>
      <protection hidden="1"/>
    </xf>
    <xf numFmtId="3" fontId="16" fillId="13" borderId="18" xfId="65" applyNumberFormat="1" applyFont="1" applyFill="1" applyBorder="1" applyAlignment="1" applyProtection="1">
      <alignment horizontal="center" vertical="center" wrapText="1"/>
      <protection hidden="1"/>
    </xf>
    <xf numFmtId="0" fontId="17" fillId="0" borderId="19" xfId="0" applyFont="1" applyFill="1" applyBorder="1" applyAlignment="1" applyProtection="1">
      <alignment vertical="center" wrapText="1"/>
      <protection locked="0"/>
    </xf>
    <xf numFmtId="3" fontId="17" fillId="0" borderId="19" xfId="0" applyNumberFormat="1" applyFont="1" applyFill="1" applyBorder="1" applyAlignment="1" applyProtection="1">
      <alignment vertical="center" wrapText="1"/>
      <protection locked="0"/>
    </xf>
    <xf numFmtId="0" fontId="99" fillId="0" borderId="0" xfId="0" applyFont="1" applyProtection="1">
      <protection locked="0"/>
    </xf>
    <xf numFmtId="0" fontId="10" fillId="0" borderId="11" xfId="37" applyFont="1" applyBorder="1" applyAlignment="1">
      <alignment vertical="center"/>
    </xf>
    <xf numFmtId="1" fontId="10" fillId="0" borderId="11" xfId="105" applyNumberFormat="1" applyFont="1" applyBorder="1" applyAlignment="1">
      <alignment horizontal="left" vertical="center"/>
    </xf>
    <xf numFmtId="0" fontId="90" fillId="12" borderId="0" xfId="37" applyFont="1" applyFill="1" applyAlignment="1">
      <alignment vertical="center"/>
    </xf>
    <xf numFmtId="38" fontId="89" fillId="12" borderId="5" xfId="65" applyNumberFormat="1" applyFont="1" applyFill="1" applyBorder="1" applyAlignment="1" applyProtection="1">
      <alignment horizontal="center" vertical="center" wrapText="1"/>
      <protection locked="0"/>
    </xf>
    <xf numFmtId="38" fontId="9" fillId="6" borderId="5" xfId="65" applyNumberFormat="1" applyFont="1" applyFill="1" applyBorder="1" applyAlignment="1" applyProtection="1">
      <alignment horizontal="center" vertical="center"/>
      <protection locked="0"/>
    </xf>
    <xf numFmtId="38" fontId="9" fillId="13" borderId="5" xfId="65" applyNumberFormat="1" applyFont="1" applyFill="1" applyBorder="1" applyAlignment="1" applyProtection="1">
      <alignment horizontal="center" vertical="center"/>
      <protection locked="0"/>
    </xf>
    <xf numFmtId="38" fontId="9" fillId="12" borderId="5" xfId="65" applyNumberFormat="1" applyFont="1" applyFill="1" applyBorder="1" applyAlignment="1" applyProtection="1">
      <alignment horizontal="center" vertical="center"/>
      <protection locked="0"/>
    </xf>
    <xf numFmtId="38" fontId="9" fillId="16" borderId="5" xfId="65" applyNumberFormat="1" applyFont="1" applyFill="1" applyBorder="1" applyAlignment="1" applyProtection="1">
      <alignment horizontal="center" vertical="center"/>
      <protection locked="0"/>
    </xf>
    <xf numFmtId="0" fontId="15" fillId="12" borderId="0" xfId="0" applyFont="1" applyFill="1" applyAlignment="1" applyProtection="1">
      <alignment horizontal="center" vertical="center"/>
      <protection locked="0"/>
    </xf>
    <xf numFmtId="0" fontId="12" fillId="8" borderId="5" xfId="0" applyFont="1" applyFill="1" applyBorder="1" applyAlignment="1" applyProtection="1">
      <alignment horizontal="center" vertical="center" wrapText="1"/>
      <protection hidden="1"/>
    </xf>
    <xf numFmtId="0" fontId="12" fillId="8" borderId="5" xfId="0" applyFont="1" applyFill="1" applyBorder="1" applyAlignment="1" applyProtection="1">
      <alignment horizontal="center" vertical="center" wrapText="1"/>
      <protection locked="0"/>
    </xf>
    <xf numFmtId="0" fontId="12" fillId="8" borderId="5" xfId="0" applyFont="1" applyFill="1" applyBorder="1" applyAlignment="1" applyProtection="1">
      <alignment horizontal="center" vertical="center"/>
      <protection locked="0"/>
    </xf>
    <xf numFmtId="0" fontId="12" fillId="15" borderId="5" xfId="0" applyFont="1" applyFill="1" applyBorder="1" applyAlignment="1" applyProtection="1">
      <alignment horizontal="center" vertical="center"/>
      <protection locked="0"/>
    </xf>
    <xf numFmtId="171" fontId="12" fillId="8" borderId="5" xfId="0" applyNumberFormat="1" applyFont="1" applyFill="1" applyBorder="1" applyAlignment="1" applyProtection="1">
      <alignment horizontal="center" vertical="center" wrapText="1"/>
      <protection locked="0"/>
    </xf>
    <xf numFmtId="38" fontId="9" fillId="10" borderId="5" xfId="65" applyNumberFormat="1" applyFont="1" applyFill="1" applyBorder="1" applyAlignment="1" applyProtection="1">
      <alignment horizontal="center" vertical="center"/>
      <protection locked="0"/>
    </xf>
    <xf numFmtId="38" fontId="9" fillId="11" borderId="5" xfId="65" applyNumberFormat="1" applyFont="1" applyFill="1" applyBorder="1" applyAlignment="1" applyProtection="1">
      <alignment horizontal="center" vertical="center"/>
      <protection locked="0"/>
    </xf>
    <xf numFmtId="49" fontId="9" fillId="0" borderId="0" xfId="105" applyNumberFormat="1" applyFont="1" applyAlignment="1">
      <alignment horizontal="center" vertical="center"/>
    </xf>
    <xf numFmtId="0" fontId="9" fillId="0" borderId="0" xfId="37" applyFont="1" applyAlignment="1">
      <alignment horizontal="center" vertical="center"/>
    </xf>
    <xf numFmtId="49" fontId="9" fillId="0" borderId="14" xfId="37" applyNumberFormat="1" applyFont="1" applyBorder="1" applyAlignment="1">
      <alignment horizontal="center" vertical="center" wrapText="1"/>
    </xf>
    <xf numFmtId="49" fontId="9" fillId="0" borderId="0" xfId="37" applyNumberFormat="1" applyFont="1" applyBorder="1" applyAlignment="1">
      <alignment horizontal="center" vertical="center" wrapText="1"/>
    </xf>
    <xf numFmtId="0" fontId="9" fillId="0" borderId="0" xfId="37" applyFont="1" applyBorder="1" applyAlignment="1">
      <alignment horizontal="center" vertical="center" wrapText="1"/>
    </xf>
    <xf numFmtId="49" fontId="9" fillId="0" borderId="11" xfId="37" applyNumberFormat="1" applyFont="1" applyBorder="1" applyAlignment="1">
      <alignment horizontal="center" vertical="center" wrapText="1"/>
    </xf>
    <xf numFmtId="49" fontId="9" fillId="0" borderId="12" xfId="105" applyNumberFormat="1" applyFont="1" applyBorder="1" applyAlignment="1">
      <alignment horizontal="center" vertical="center"/>
    </xf>
    <xf numFmtId="49" fontId="9" fillId="0" borderId="22" xfId="105" applyNumberFormat="1" applyFont="1" applyBorder="1" applyAlignment="1">
      <alignment horizontal="center" vertical="center"/>
    </xf>
    <xf numFmtId="49" fontId="9" fillId="0" borderId="0" xfId="105" applyNumberFormat="1" applyFont="1" applyBorder="1" applyAlignment="1">
      <alignment horizontal="center" vertical="center"/>
    </xf>
    <xf numFmtId="49" fontId="9" fillId="0" borderId="13" xfId="105" applyNumberFormat="1" applyFont="1" applyBorder="1" applyAlignment="1">
      <alignment horizontal="center" vertical="center"/>
    </xf>
    <xf numFmtId="49" fontId="98" fillId="0" borderId="0" xfId="105" applyNumberFormat="1" applyFont="1" applyBorder="1" applyAlignment="1">
      <alignment horizontal="center" vertical="center"/>
    </xf>
    <xf numFmtId="49" fontId="98" fillId="0" borderId="13" xfId="105" applyNumberFormat="1" applyFont="1" applyBorder="1" applyAlignment="1">
      <alignment horizontal="center" vertical="center"/>
    </xf>
    <xf numFmtId="49" fontId="9" fillId="0" borderId="23" xfId="37" applyNumberFormat="1" applyFont="1" applyBorder="1" applyAlignment="1">
      <alignment horizontal="center" vertical="center" wrapText="1"/>
    </xf>
    <xf numFmtId="49" fontId="9" fillId="0" borderId="12" xfId="37" applyNumberFormat="1" applyFont="1" applyBorder="1" applyAlignment="1">
      <alignment horizontal="center" vertical="center" wrapText="1"/>
    </xf>
    <xf numFmtId="0" fontId="9" fillId="0" borderId="12" xfId="37" applyFont="1" applyBorder="1" applyAlignment="1">
      <alignment horizontal="center" vertical="center" wrapText="1"/>
    </xf>
    <xf numFmtId="0" fontId="10" fillId="0" borderId="0" xfId="105" applyNumberFormat="1" applyFont="1" applyAlignment="1">
      <alignment horizontal="center" vertical="center"/>
    </xf>
    <xf numFmtId="49" fontId="9" fillId="0" borderId="0" xfId="37" applyNumberFormat="1" applyFont="1" applyAlignment="1">
      <alignment horizontal="center" vertical="center"/>
    </xf>
    <xf numFmtId="0" fontId="10" fillId="0" borderId="0" xfId="105" applyNumberFormat="1" applyFont="1" applyAlignment="1">
      <alignment horizontal="center" vertical="center" wrapText="1"/>
    </xf>
    <xf numFmtId="0" fontId="9" fillId="0" borderId="5" xfId="104" applyNumberFormat="1" applyFont="1" applyBorder="1" applyAlignment="1">
      <alignment horizontal="center" vertical="center"/>
    </xf>
    <xf numFmtId="49" fontId="9" fillId="0" borderId="5" xfId="104" applyNumberFormat="1" applyFont="1" applyBorder="1" applyAlignment="1">
      <alignment horizontal="center" vertical="center"/>
    </xf>
    <xf numFmtId="1" fontId="9" fillId="0" borderId="5" xfId="104" applyNumberFormat="1" applyFont="1" applyBorder="1" applyAlignment="1">
      <alignment horizontal="center" vertical="center" wrapText="1"/>
    </xf>
    <xf numFmtId="49" fontId="9" fillId="0" borderId="5" xfId="104" applyNumberFormat="1" applyFont="1" applyBorder="1" applyAlignment="1">
      <alignment horizontal="center" vertical="center" wrapText="1"/>
    </xf>
    <xf numFmtId="0" fontId="19" fillId="0" borderId="0" xfId="105" applyNumberFormat="1" applyFont="1" applyBorder="1" applyAlignment="1">
      <alignment horizontal="justify" vertical="justify"/>
    </xf>
    <xf numFmtId="167" fontId="3" fillId="0" borderId="7" xfId="55" applyNumberFormat="1" applyFont="1" applyFill="1" applyBorder="1" applyAlignment="1">
      <alignment horizontal="right" vertical="center"/>
    </xf>
    <xf numFmtId="167" fontId="3" fillId="0" borderId="15" xfId="55" applyNumberFormat="1" applyFont="1" applyFill="1" applyBorder="1" applyAlignment="1">
      <alignment horizontal="right" vertical="center"/>
    </xf>
    <xf numFmtId="0" fontId="10" fillId="0" borderId="24" xfId="37" applyFont="1" applyFill="1" applyBorder="1" applyAlignment="1">
      <alignment horizontal="justify" vertical="center" wrapText="1"/>
    </xf>
    <xf numFmtId="0" fontId="10" fillId="0" borderId="29" xfId="37" applyFont="1" applyFill="1" applyBorder="1" applyAlignment="1">
      <alignment horizontal="justify" vertical="center" wrapText="1"/>
    </xf>
    <xf numFmtId="0" fontId="10" fillId="0" borderId="25" xfId="37" applyFont="1" applyFill="1" applyBorder="1" applyAlignment="1">
      <alignment horizontal="justify" vertical="center" wrapText="1"/>
    </xf>
    <xf numFmtId="3" fontId="25" fillId="0" borderId="24" xfId="37" applyNumberFormat="1" applyFont="1" applyFill="1" applyBorder="1" applyAlignment="1">
      <alignment horizontal="right" vertical="center"/>
    </xf>
    <xf numFmtId="3" fontId="25" fillId="0" borderId="25" xfId="37" applyNumberFormat="1" applyFont="1" applyFill="1" applyBorder="1" applyAlignment="1">
      <alignment horizontal="right" vertical="center"/>
    </xf>
    <xf numFmtId="192" fontId="10" fillId="0" borderId="0" xfId="105" applyNumberFormat="1" applyFont="1" applyAlignment="1">
      <alignment horizontal="left" vertical="center"/>
    </xf>
    <xf numFmtId="174" fontId="9" fillId="0" borderId="5" xfId="105" applyNumberFormat="1" applyFont="1" applyBorder="1" applyAlignment="1">
      <alignment horizontal="center" vertical="center"/>
    </xf>
    <xf numFmtId="0" fontId="19" fillId="0" borderId="0" xfId="37" applyFont="1" applyBorder="1" applyAlignment="1">
      <alignment horizontal="center" vertical="top" wrapText="1"/>
    </xf>
    <xf numFmtId="0" fontId="92" fillId="0" borderId="23" xfId="37" applyFont="1" applyFill="1" applyBorder="1" applyAlignment="1">
      <alignment horizontal="center" vertical="center" wrapText="1"/>
    </xf>
    <xf numFmtId="0" fontId="92" fillId="0" borderId="22" xfId="37" applyFont="1" applyFill="1" applyBorder="1" applyAlignment="1">
      <alignment horizontal="center" vertical="center"/>
    </xf>
    <xf numFmtId="0" fontId="92" fillId="0" borderId="16" xfId="37" applyFont="1" applyFill="1" applyBorder="1" applyAlignment="1">
      <alignment horizontal="center" vertical="center"/>
    </xf>
    <xf numFmtId="0" fontId="92" fillId="0" borderId="17" xfId="37" applyFont="1" applyFill="1" applyBorder="1" applyAlignment="1">
      <alignment horizontal="center" vertical="center"/>
    </xf>
    <xf numFmtId="0" fontId="10" fillId="0" borderId="26" xfId="37" applyFont="1" applyFill="1" applyBorder="1" applyAlignment="1">
      <alignment horizontal="left" vertical="center" wrapText="1"/>
    </xf>
    <xf numFmtId="0" fontId="10" fillId="0" borderId="28" xfId="37" applyFont="1" applyFill="1" applyBorder="1" applyAlignment="1">
      <alignment horizontal="left" vertical="center" wrapText="1"/>
    </xf>
    <xf numFmtId="0" fontId="10" fillId="0" borderId="27" xfId="37" applyFont="1" applyFill="1" applyBorder="1" applyAlignment="1">
      <alignment horizontal="left" vertical="center" wrapText="1"/>
    </xf>
    <xf numFmtId="3" fontId="25" fillId="0" borderId="26" xfId="37" applyNumberFormat="1" applyFont="1" applyFill="1" applyBorder="1" applyAlignment="1">
      <alignment horizontal="right" vertical="center"/>
    </xf>
    <xf numFmtId="3" fontId="25" fillId="0" borderId="27" xfId="37" applyNumberFormat="1" applyFont="1" applyFill="1" applyBorder="1" applyAlignment="1">
      <alignment horizontal="right" vertical="center"/>
    </xf>
    <xf numFmtId="1" fontId="3" fillId="0" borderId="0" xfId="37" applyNumberFormat="1" applyFont="1" applyAlignment="1">
      <alignment horizontal="center" vertical="center"/>
    </xf>
    <xf numFmtId="0" fontId="10" fillId="0" borderId="23" xfId="37" applyFont="1" applyBorder="1" applyAlignment="1">
      <alignment horizontal="center" vertical="center" wrapText="1"/>
    </xf>
    <xf numFmtId="0" fontId="10" fillId="0" borderId="22" xfId="37" applyFont="1" applyBorder="1" applyAlignment="1">
      <alignment horizontal="center" vertical="center"/>
    </xf>
    <xf numFmtId="0" fontId="10" fillId="0" borderId="16" xfId="37" applyFont="1" applyBorder="1" applyAlignment="1">
      <alignment horizontal="center" vertical="center"/>
    </xf>
    <xf numFmtId="0" fontId="10" fillId="0" borderId="17" xfId="37" applyFont="1" applyBorder="1" applyAlignment="1">
      <alignment horizontal="center" vertical="center"/>
    </xf>
    <xf numFmtId="0" fontId="100" fillId="0" borderId="0" xfId="0" applyFont="1" applyAlignment="1" applyProtection="1">
      <alignment vertical="center"/>
      <protection locked="0"/>
    </xf>
  </cellXfs>
  <cellStyles count="163">
    <cellStyle name="          _x000d__x000a_shell=progman.exe_x000d__x000a_m" xfId="1"/>
    <cellStyle name="# ##0" xfId="2"/>
    <cellStyle name="??" xfId="3"/>
    <cellStyle name="?? [0.00]_PRODUCT DETAIL Q1" xfId="4"/>
    <cellStyle name="?? [0]" xfId="5"/>
    <cellStyle name="???? [0.00]_PRODUCT DETAIL Q1" xfId="6"/>
    <cellStyle name="????_PRODUCT DETAIL Q1" xfId="7"/>
    <cellStyle name="???[0]_Book1" xfId="8"/>
    <cellStyle name="???_???" xfId="9"/>
    <cellStyle name="??_(????)??????" xfId="10"/>
    <cellStyle name="_Book1" xfId="11"/>
    <cellStyle name="_Tong hop may cheu nganh 1" xfId="12"/>
    <cellStyle name="•W€_STDFOR" xfId="13"/>
    <cellStyle name="W_STDFOR" xfId="14"/>
    <cellStyle name="00" xfId="15"/>
    <cellStyle name="1" xfId="16"/>
    <cellStyle name="¹éºÐÀ²_±âÅ¸" xfId="17"/>
    <cellStyle name="2" xfId="18"/>
    <cellStyle name="20" xfId="19"/>
    <cellStyle name="3" xfId="20"/>
    <cellStyle name="4" xfId="21"/>
    <cellStyle name="6" xfId="22"/>
    <cellStyle name="6_Opensoure" xfId="23"/>
    <cellStyle name="ÅëÈ­ [0]_¿ì¹°Åë" xfId="24"/>
    <cellStyle name="AeE­ [0]_INQUIRY ¿µ¾÷AßAø " xfId="25"/>
    <cellStyle name="ÅëÈ­ [0]_S" xfId="26"/>
    <cellStyle name="ÅëÈ­_¿ì¹°Åë" xfId="27"/>
    <cellStyle name="AeE­_INQUIRY ¿µ¾÷AßAø " xfId="28"/>
    <cellStyle name="ÅëÈ­_S" xfId="29"/>
    <cellStyle name="args.style" xfId="30"/>
    <cellStyle name="ÄÞ¸¶ [0]_¿ì¹°Åë" xfId="31"/>
    <cellStyle name="AÞ¸¶ [0]_INQUIRY ¿?¾÷AßAø " xfId="32"/>
    <cellStyle name="ÄÞ¸¶ [0]_L601CPT" xfId="33"/>
    <cellStyle name="ÄÞ¸¶_¿ì¹°Åë" xfId="34"/>
    <cellStyle name="AÞ¸¶_INQUIRY ¿?¾÷AßAø " xfId="35"/>
    <cellStyle name="ÄÞ¸¶_L601CPT" xfId="36"/>
    <cellStyle name="Bình thường 2" xfId="37"/>
    <cellStyle name="Bình thường 3" xfId="38"/>
    <cellStyle name="Bình thường 4" xfId="160"/>
    <cellStyle name="Body" xfId="39"/>
    <cellStyle name="C?AØ_¿?¾÷CoE² " xfId="40"/>
    <cellStyle name="Ç¥ÁØ_#2(M17)_1" xfId="41"/>
    <cellStyle name="C￥AØ_¿μ¾÷CoE² " xfId="42"/>
    <cellStyle name="Ç¥ÁØ_±³°¢¼ö·®" xfId="43"/>
    <cellStyle name="C￥AØ_Sheet1_¿μ¾÷CoE² " xfId="44"/>
    <cellStyle name="Calc Currency (0)" xfId="45"/>
    <cellStyle name="category" xfId="46"/>
    <cellStyle name="Comma  - Style1" xfId="47"/>
    <cellStyle name="Comma  - Style2" xfId="48"/>
    <cellStyle name="Comma  - Style3" xfId="49"/>
    <cellStyle name="Comma  - Style4" xfId="50"/>
    <cellStyle name="Comma  - Style5" xfId="51"/>
    <cellStyle name="Comma  - Style6" xfId="52"/>
    <cellStyle name="Comma  - Style7" xfId="53"/>
    <cellStyle name="Comma  - Style8" xfId="54"/>
    <cellStyle name="Comma 2" xfId="55"/>
    <cellStyle name="Comma 2 2" xfId="56"/>
    <cellStyle name="Comma 3" xfId="57"/>
    <cellStyle name="comma zerodec" xfId="58"/>
    <cellStyle name="Comma_So quy tien mat 2011" xfId="162"/>
    <cellStyle name="Comma0" xfId="59"/>
    <cellStyle name="Copied" xfId="60"/>
    <cellStyle name="Currency0" xfId="61"/>
    <cellStyle name="Currency1" xfId="62"/>
    <cellStyle name="Chuẩn" xfId="0" builtinId="0"/>
    <cellStyle name="D1" xfId="63"/>
    <cellStyle name="Date" xfId="64"/>
    <cellStyle name="Dấu phẩy" xfId="65" builtinId="3"/>
    <cellStyle name="ddmmyy" xfId="66"/>
    <cellStyle name="Dezimal [0]_NEGS" xfId="67"/>
    <cellStyle name="Dezimal_NEGS" xfId="68"/>
    <cellStyle name="Dollar (zero dec)" xfId="69"/>
    <cellStyle name="e" xfId="70"/>
    <cellStyle name="Entered" xfId="71"/>
    <cellStyle name="f" xfId="72"/>
    <cellStyle name="Fixed" xfId="73"/>
    <cellStyle name="Grey" xfId="74"/>
    <cellStyle name="Head 1" xfId="75"/>
    <cellStyle name="HEADER" xfId="76"/>
    <cellStyle name="Header1" xfId="77"/>
    <cellStyle name="Header2" xfId="78"/>
    <cellStyle name="Heading 1" xfId="79"/>
    <cellStyle name="Heading 2" xfId="80"/>
    <cellStyle name="Heading1" xfId="81"/>
    <cellStyle name="Heading2" xfId="82"/>
    <cellStyle name="HEADINGS" xfId="83"/>
    <cellStyle name="HEADINGSTOP" xfId="84"/>
    <cellStyle name="Input [yellow]" xfId="85"/>
    <cellStyle name="Ledger 17 x 11 in" xfId="86"/>
    <cellStyle name="Millares [0]_Well Timing" xfId="87"/>
    <cellStyle name="Millares_Well Timing" xfId="88"/>
    <cellStyle name="Model" xfId="89"/>
    <cellStyle name="moi" xfId="90"/>
    <cellStyle name="Moneda [0]_Well Timing" xfId="91"/>
    <cellStyle name="Moneda_Well Timing" xfId="92"/>
    <cellStyle name="Monétaire [0]_TARIFFS DB" xfId="93"/>
    <cellStyle name="Monétaire_TARIFFS DB" xfId="94"/>
    <cellStyle name="n" xfId="95"/>
    <cellStyle name="New Times Roman" xfId="96"/>
    <cellStyle name="no dec" xfId="97"/>
    <cellStyle name="Normal - Style1" xfId="98"/>
    <cellStyle name="Normal 10" xfId="99"/>
    <cellStyle name="Normal 2" xfId="100"/>
    <cellStyle name="Normal 3" xfId="101"/>
    <cellStyle name="Normal 9" xfId="102"/>
    <cellStyle name="Normal VN" xfId="103"/>
    <cellStyle name="Normal_In phieu thu-chi" xfId="161"/>
    <cellStyle name="Normal_Sheet3" xfId="104"/>
    <cellStyle name="Normal_Sheet4" xfId="105"/>
    <cellStyle name="Normal1" xfId="106"/>
    <cellStyle name="Œ…‹æØ‚è [0.00]_laroux" xfId="107"/>
    <cellStyle name="Œ…‹æØ‚è_laroux" xfId="108"/>
    <cellStyle name="oft Excel]_x000d__x000a_Comment=The open=/f lines load custom functions into the Paste Function list._x000d__x000a_Maximized=2_x000d__x000a_Basics=1_x000d__x000a_A" xfId="109"/>
    <cellStyle name="oft Excel]_x000d__x000a_Comment=The open=/f lines load custom functions into the Paste Function list._x000d__x000a_Maximized=3_x000d__x000a_Basics=1_x000d__x000a_A" xfId="110"/>
    <cellStyle name="omma [0]_Mktg Prog" xfId="111"/>
    <cellStyle name="ormal_Sheet1_1" xfId="112"/>
    <cellStyle name="per.style" xfId="113"/>
    <cellStyle name="Percent [2]" xfId="114"/>
    <cellStyle name="regstoresfromspecstores" xfId="115"/>
    <cellStyle name="RevList" xfId="116"/>
    <cellStyle name="s]_x000d__x000a_spooler=yes_x000d__x000a_load=_x000d__x000a_Beep=yes_x000d__x000a_NullPort=None_x000d__x000a_BorderWidth=3_x000d__x000a_CursorBlinkRate=1200_x000d__x000a_DoubleClickSpeed=452_x000d__x000a_Programs=co" xfId="117"/>
    <cellStyle name="SHADEDSTORES" xfId="118"/>
    <cellStyle name="specstores" xfId="119"/>
    <cellStyle name="Standard_NEGS" xfId="120"/>
    <cellStyle name="Style 1" xfId="121"/>
    <cellStyle name="Style Date" xfId="122"/>
    <cellStyle name="style_1" xfId="123"/>
    <cellStyle name="subhead" xfId="124"/>
    <cellStyle name="Subtotal" xfId="125"/>
    <cellStyle name="T" xfId="126"/>
    <cellStyle name="T_Book1" xfId="127"/>
    <cellStyle name="T_Opensoure" xfId="128"/>
    <cellStyle name="Total" xfId="129"/>
    <cellStyle name="th" xfId="130"/>
    <cellStyle name="þ_x001d_ð·_x000c_æþ'_x000d_ßþU_x0001_Ø_x0005_ü_x0014__x0007__x0001__x0001_" xfId="131"/>
    <cellStyle name="þ_x001d_ðÇ%Uý—&amp;Hý9_x0008_Ÿ_x0009_s_x000a__x0007__x0001__x0001_" xfId="132"/>
    <cellStyle name="viet" xfId="133"/>
    <cellStyle name="viet2" xfId="134"/>
    <cellStyle name="vntxt1" xfId="135"/>
    <cellStyle name="vnhead3" xfId="136"/>
    <cellStyle name="Währung [0]_UXO VII" xfId="137"/>
    <cellStyle name="Währung_UXO VII" xfId="138"/>
    <cellStyle name="xuan" xfId="139"/>
    <cellStyle name=" [0.00]_ Att. 1- Cover" xfId="140"/>
    <cellStyle name="_ Att. 1- Cover" xfId="141"/>
    <cellStyle name="?_ Att. 1- Cover" xfId="142"/>
    <cellStyle name="똿뗦먛귟 [0.00]_PRODUCT DETAIL Q1" xfId="143"/>
    <cellStyle name="똿뗦먛귟_PRODUCT DETAIL Q1" xfId="144"/>
    <cellStyle name="믅됞 [0.00]_PRODUCT DETAIL Q1" xfId="145"/>
    <cellStyle name="믅됞_PRODUCT DETAIL Q1" xfId="146"/>
    <cellStyle name="백분율_95" xfId="147"/>
    <cellStyle name="뷭?_BOOKSHIP" xfId="148"/>
    <cellStyle name="콤마 [0]_ 비목별 월별기술 " xfId="149"/>
    <cellStyle name="콤마_ 비목별 월별기술 " xfId="150"/>
    <cellStyle name="통화 [0]_1202" xfId="151"/>
    <cellStyle name="통화_1202" xfId="152"/>
    <cellStyle name="표준_(정보부문)월별인원계획" xfId="153"/>
    <cellStyle name="一般_00Q3902REV.1" xfId="154"/>
    <cellStyle name="千分位[0]_00Q3902REV.1" xfId="155"/>
    <cellStyle name="千分位_00Q3902REV.1" xfId="156"/>
    <cellStyle name="貨幣 [0]_00Q3902REV.1" xfId="157"/>
    <cellStyle name="貨幣[0]_BRE" xfId="158"/>
    <cellStyle name="貨幣_00Q3902REV.1" xfId="159"/>
  </cellStyles>
  <dxfs count="0"/>
  <tableStyles count="0" defaultTableStyle="TableStyleMedium9" defaultPivotStyle="PivotStyleLight16"/>
  <colors>
    <mruColors>
      <color rgb="FF0F06B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$B$2" fmlaRange="$C$9:$C$1000" sel="2" val="2"/>
</file>

<file path=xl/ctrlProps/ctrlProp2.xml><?xml version="1.0" encoding="utf-8"?>
<formControlPr xmlns="http://schemas.microsoft.com/office/spreadsheetml/2009/9/main" objectType="List" dx="22" fmlaLink="$B$2" fmlaRange="$C$9:$C$1000" noThreeD="1" sel="2" val="0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#'Giay RDT'!Vu&#768;ng_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774327</xdr:colOff>
      <xdr:row>0</xdr:row>
      <xdr:rowOff>19050</xdr:rowOff>
    </xdr:from>
    <xdr:to>
      <xdr:col>5</xdr:col>
      <xdr:colOff>514350</xdr:colOff>
      <xdr:row>4</xdr:row>
      <xdr:rowOff>28575</xdr:rowOff>
    </xdr:to>
    <xdr:pic>
      <xdr:nvPicPr>
        <xdr:cNvPr id="25527" name="Ảnh 7" descr="Kết quả hình ảnh cho icon máy in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0100-0000B76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902" t="4514" r="5904" b="6943"/>
        <a:stretch>
          <a:fillRect/>
        </a:stretch>
      </xdr:blipFill>
      <xdr:spPr bwMode="auto">
        <a:xfrm>
          <a:off x="3022227" y="19050"/>
          <a:ext cx="568698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123825</xdr:rowOff>
        </xdr:from>
        <xdr:to>
          <xdr:col>2</xdr:col>
          <xdr:colOff>628650</xdr:colOff>
          <xdr:row>1</xdr:row>
          <xdr:rowOff>352425</xdr:rowOff>
        </xdr:to>
        <xdr:sp macro="" textlink="">
          <xdr:nvSpPr>
            <xdr:cNvPr id="25310" name="Drop Down 1758" hidden="1">
              <a:extLst>
                <a:ext uri="{63B3BB69-23CF-44E3-9099-C40C66FF867C}">
                  <a14:compatExt spid="_x0000_s253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180975</xdr:colOff>
          <xdr:row>0</xdr:row>
          <xdr:rowOff>66675</xdr:rowOff>
        </xdr:from>
        <xdr:to>
          <xdr:col>4</xdr:col>
          <xdr:colOff>209550</xdr:colOff>
          <xdr:row>3</xdr:row>
          <xdr:rowOff>0</xdr:rowOff>
        </xdr:to>
        <xdr:sp macro="" textlink="">
          <xdr:nvSpPr>
            <xdr:cNvPr id="25311" name="List Box 1759" hidden="1">
              <a:extLst>
                <a:ext uri="{63B3BB69-23CF-44E3-9099-C40C66FF867C}">
                  <a14:compatExt spid="_x0000_s253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400050</xdr:colOff>
      <xdr:row>2</xdr:row>
      <xdr:rowOff>9525</xdr:rowOff>
    </xdr:from>
    <xdr:to>
      <xdr:col>8</xdr:col>
      <xdr:colOff>400050</xdr:colOff>
      <xdr:row>5</xdr:row>
      <xdr:rowOff>9525</xdr:rowOff>
    </xdr:to>
    <xdr:cxnSp macro="">
      <xdr:nvCxnSpPr>
        <xdr:cNvPr id="5" name="Đường kết nối Thẳng 4">
          <a:extLst>
            <a:ext uri="{FF2B5EF4-FFF2-40B4-BE49-F238E27FC236}">
              <a16:creationId xmlns="" xmlns:a16="http://schemas.microsoft.com/office/drawing/2014/main" id="{00000000-0008-0000-0200-000005000000}"/>
            </a:ext>
          </a:extLst>
        </xdr:cNvPr>
        <xdr:cNvCxnSpPr/>
      </xdr:nvCxnSpPr>
      <xdr:spPr>
        <a:xfrm>
          <a:off x="5210175" y="523875"/>
          <a:ext cx="0" cy="6572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rgb="FFFF0000"/>
  </sheetPr>
  <dimension ref="A1:AF14"/>
  <sheetViews>
    <sheetView showZeros="0" tabSelected="1" zoomScaleNormal="100" workbookViewId="0">
      <pane xSplit="4" ySplit="8" topLeftCell="E9" activePane="bottomRight" state="frozen"/>
      <selection activeCell="G1" sqref="G1"/>
      <selection pane="topRight" activeCell="K1" sqref="K1"/>
      <selection pane="bottomLeft" activeCell="G9" sqref="G9"/>
      <selection pane="bottomRight" activeCell="F9" sqref="F9"/>
    </sheetView>
  </sheetViews>
  <sheetFormatPr defaultRowHeight="12.75"/>
  <cols>
    <col min="1" max="1" width="5" style="25" customWidth="1"/>
    <col min="2" max="2" width="6" style="12" customWidth="1"/>
    <col min="3" max="3" width="10.5703125" style="4" customWidth="1"/>
    <col min="4" max="4" width="12.140625" style="13" customWidth="1"/>
    <col min="5" max="5" width="12.42578125" style="13" customWidth="1"/>
    <col min="6" max="6" width="43.28515625" style="14" customWidth="1"/>
    <col min="7" max="7" width="60" style="156" hidden="1" customWidth="1"/>
    <col min="8" max="8" width="6.140625" style="15" customWidth="1"/>
    <col min="9" max="9" width="36.28515625" style="15" customWidth="1"/>
    <col min="10" max="10" width="16" style="15" customWidth="1"/>
    <col min="11" max="11" width="6.140625" style="16" customWidth="1"/>
    <col min="12" max="12" width="28.85546875" style="16" customWidth="1"/>
    <col min="13" max="13" width="12.28515625" style="16" customWidth="1"/>
    <col min="14" max="14" width="6.140625" style="17" customWidth="1"/>
    <col min="15" max="15" width="26.28515625" style="17" customWidth="1"/>
    <col min="16" max="16" width="12.28515625" style="17" customWidth="1"/>
    <col min="17" max="17" width="6.140625" style="16" customWidth="1"/>
    <col min="18" max="18" width="20.42578125" style="16" customWidth="1"/>
    <col min="19" max="19" width="12.28515625" style="16" customWidth="1"/>
    <col min="20" max="20" width="6.140625" style="18" customWidth="1"/>
    <col min="21" max="21" width="19.5703125" style="18" customWidth="1"/>
    <col min="22" max="22" width="12.28515625" style="18" customWidth="1"/>
    <col min="23" max="23" width="6.140625" style="16" customWidth="1"/>
    <col min="24" max="24" width="20.42578125" style="16" customWidth="1"/>
    <col min="25" max="25" width="12.28515625" style="16" customWidth="1"/>
    <col min="26" max="26" width="6.140625" style="18" customWidth="1"/>
    <col min="27" max="27" width="19.5703125" style="18" customWidth="1"/>
    <col min="28" max="28" width="12.28515625" style="18" customWidth="1"/>
    <col min="29" max="29" width="16.28515625" style="29" customWidth="1"/>
    <col min="30" max="30" width="29.7109375" style="16" customWidth="1"/>
    <col min="31" max="31" width="19.140625" style="16" customWidth="1"/>
    <col min="32" max="32" width="15.140625" style="19" hidden="1" customWidth="1"/>
    <col min="33" max="33" width="10.140625" style="4" customWidth="1"/>
    <col min="34" max="16384" width="9.140625" style="4"/>
  </cols>
  <sheetData>
    <row r="1" spans="1:32" ht="11.25" customHeight="1">
      <c r="B1" s="5"/>
      <c r="C1" s="5"/>
      <c r="D1" s="5"/>
      <c r="E1" s="5"/>
      <c r="F1" s="6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7"/>
    </row>
    <row r="2" spans="1:32" ht="28.5" customHeight="1">
      <c r="A2" s="26"/>
      <c r="B2" s="258">
        <v>2</v>
      </c>
      <c r="C2" s="8"/>
      <c r="D2" s="9" t="s">
        <v>13</v>
      </c>
      <c r="E2" s="9"/>
      <c r="F2" s="203" t="s">
        <v>92</v>
      </c>
      <c r="G2" s="203"/>
      <c r="H2" s="203"/>
      <c r="I2" s="203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</row>
    <row r="3" spans="1:32" s="194" customFormat="1" ht="4.5" customHeight="1"/>
    <row r="4" spans="1:32" s="140" customFormat="1" ht="12" hidden="1" customHeight="1">
      <c r="A4" s="141">
        <v>2</v>
      </c>
      <c r="B4" s="141">
        <v>3</v>
      </c>
      <c r="C4" s="141">
        <v>4</v>
      </c>
      <c r="D4" s="141">
        <v>5</v>
      </c>
      <c r="E4" s="141">
        <v>6</v>
      </c>
      <c r="F4" s="141">
        <v>7</v>
      </c>
      <c r="G4" s="141">
        <v>8</v>
      </c>
      <c r="H4" s="141">
        <v>9</v>
      </c>
      <c r="I4" s="141">
        <v>10</v>
      </c>
      <c r="J4" s="141">
        <v>11</v>
      </c>
      <c r="K4" s="141">
        <v>12</v>
      </c>
      <c r="L4" s="141">
        <v>13</v>
      </c>
      <c r="M4" s="141">
        <v>14</v>
      </c>
      <c r="N4" s="141">
        <v>15</v>
      </c>
      <c r="O4" s="141">
        <v>16</v>
      </c>
      <c r="P4" s="141">
        <v>17</v>
      </c>
      <c r="Q4" s="141">
        <v>18</v>
      </c>
      <c r="R4" s="141">
        <v>19</v>
      </c>
      <c r="S4" s="141">
        <v>20</v>
      </c>
      <c r="T4" s="141">
        <v>21</v>
      </c>
      <c r="U4" s="141">
        <v>22</v>
      </c>
      <c r="V4" s="141">
        <v>23</v>
      </c>
      <c r="W4" s="141">
        <v>24</v>
      </c>
      <c r="X4" s="141">
        <v>25</v>
      </c>
      <c r="Y4" s="141">
        <v>26</v>
      </c>
      <c r="Z4" s="141">
        <v>27</v>
      </c>
      <c r="AA4" s="141">
        <v>28</v>
      </c>
      <c r="AB4" s="141">
        <v>29</v>
      </c>
      <c r="AC4" s="141">
        <v>30</v>
      </c>
      <c r="AD4" s="141">
        <v>31</v>
      </c>
      <c r="AE4" s="141">
        <v>33</v>
      </c>
      <c r="AF4" s="20">
        <v>24</v>
      </c>
    </row>
    <row r="5" spans="1:32" ht="17.25" customHeight="1">
      <c r="A5" s="204" t="s">
        <v>0</v>
      </c>
      <c r="B5" s="205" t="s">
        <v>6</v>
      </c>
      <c r="C5" s="205" t="s">
        <v>1</v>
      </c>
      <c r="D5" s="205"/>
      <c r="E5" s="137"/>
      <c r="F5" s="207" t="s">
        <v>55</v>
      </c>
      <c r="G5" s="206" t="s">
        <v>8</v>
      </c>
      <c r="H5" s="199" t="s">
        <v>5</v>
      </c>
      <c r="I5" s="199"/>
      <c r="J5" s="199"/>
      <c r="K5" s="199"/>
      <c r="L5" s="199"/>
      <c r="M5" s="199"/>
      <c r="N5" s="199"/>
      <c r="O5" s="199"/>
      <c r="P5" s="199"/>
      <c r="Q5" s="199"/>
      <c r="R5" s="199"/>
      <c r="S5" s="199"/>
      <c r="T5" s="199"/>
      <c r="U5" s="199"/>
      <c r="V5" s="199"/>
      <c r="W5" s="199"/>
      <c r="X5" s="199"/>
      <c r="Y5" s="199"/>
      <c r="Z5" s="199"/>
      <c r="AA5" s="199"/>
      <c r="AB5" s="199"/>
      <c r="AC5" s="199"/>
      <c r="AD5" s="200" t="s">
        <v>57</v>
      </c>
      <c r="AE5" s="200"/>
      <c r="AF5" s="198" t="s">
        <v>62</v>
      </c>
    </row>
    <row r="6" spans="1:32" ht="17.25" customHeight="1">
      <c r="A6" s="204"/>
      <c r="B6" s="205"/>
      <c r="C6" s="205" t="s">
        <v>7</v>
      </c>
      <c r="D6" s="208" t="s">
        <v>2</v>
      </c>
      <c r="E6" s="208" t="s">
        <v>86</v>
      </c>
      <c r="F6" s="207"/>
      <c r="G6" s="206"/>
      <c r="H6" s="209" t="s">
        <v>48</v>
      </c>
      <c r="I6" s="209"/>
      <c r="J6" s="209"/>
      <c r="K6" s="199" t="s">
        <v>49</v>
      </c>
      <c r="L6" s="199"/>
      <c r="M6" s="199"/>
      <c r="N6" s="210" t="s">
        <v>50</v>
      </c>
      <c r="O6" s="210"/>
      <c r="P6" s="210"/>
      <c r="Q6" s="199" t="s">
        <v>51</v>
      </c>
      <c r="R6" s="199"/>
      <c r="S6" s="199"/>
      <c r="T6" s="201" t="s">
        <v>52</v>
      </c>
      <c r="U6" s="201"/>
      <c r="V6" s="201"/>
      <c r="W6" s="199" t="s">
        <v>90</v>
      </c>
      <c r="X6" s="199"/>
      <c r="Y6" s="199"/>
      <c r="Z6" s="202" t="s">
        <v>91</v>
      </c>
      <c r="AA6" s="202"/>
      <c r="AB6" s="202"/>
      <c r="AC6" s="199" t="s">
        <v>3</v>
      </c>
      <c r="AD6" s="200" t="s">
        <v>56</v>
      </c>
      <c r="AE6" s="200" t="s">
        <v>58</v>
      </c>
      <c r="AF6" s="198"/>
    </row>
    <row r="7" spans="1:32" ht="18" customHeight="1">
      <c r="A7" s="204"/>
      <c r="B7" s="205"/>
      <c r="C7" s="205"/>
      <c r="D7" s="208"/>
      <c r="E7" s="208"/>
      <c r="F7" s="207"/>
      <c r="G7" s="206"/>
      <c r="H7" s="144" t="s">
        <v>46</v>
      </c>
      <c r="I7" s="144" t="s">
        <v>9</v>
      </c>
      <c r="J7" s="144" t="s">
        <v>47</v>
      </c>
      <c r="K7" s="147" t="s">
        <v>46</v>
      </c>
      <c r="L7" s="147" t="s">
        <v>9</v>
      </c>
      <c r="M7" s="147" t="s">
        <v>47</v>
      </c>
      <c r="N7" s="148" t="s">
        <v>46</v>
      </c>
      <c r="O7" s="148" t="s">
        <v>9</v>
      </c>
      <c r="P7" s="148" t="s">
        <v>47</v>
      </c>
      <c r="Q7" s="147" t="s">
        <v>46</v>
      </c>
      <c r="R7" s="147" t="s">
        <v>9</v>
      </c>
      <c r="S7" s="147" t="s">
        <v>47</v>
      </c>
      <c r="T7" s="149" t="s">
        <v>46</v>
      </c>
      <c r="U7" s="149" t="s">
        <v>9</v>
      </c>
      <c r="V7" s="149" t="s">
        <v>47</v>
      </c>
      <c r="W7" s="147" t="s">
        <v>46</v>
      </c>
      <c r="X7" s="147" t="s">
        <v>9</v>
      </c>
      <c r="Y7" s="147" t="s">
        <v>47</v>
      </c>
      <c r="Z7" s="150" t="s">
        <v>46</v>
      </c>
      <c r="AA7" s="150" t="s">
        <v>9</v>
      </c>
      <c r="AB7" s="150" t="s">
        <v>47</v>
      </c>
      <c r="AC7" s="199"/>
      <c r="AD7" s="200"/>
      <c r="AE7" s="200"/>
      <c r="AF7" s="198"/>
    </row>
    <row r="8" spans="1:32" s="11" customFormat="1" ht="20.25" customHeight="1">
      <c r="A8" s="27"/>
      <c r="B8" s="21"/>
      <c r="C8" s="24" t="s">
        <v>69</v>
      </c>
      <c r="D8" s="23" t="s">
        <v>59</v>
      </c>
      <c r="E8" s="23"/>
      <c r="F8" s="22"/>
      <c r="G8" s="151"/>
      <c r="H8" s="145"/>
      <c r="I8" s="145"/>
      <c r="J8" s="145"/>
      <c r="K8" s="145"/>
      <c r="L8" s="145"/>
      <c r="M8" s="145"/>
      <c r="N8" s="145"/>
      <c r="O8" s="145"/>
      <c r="P8" s="145"/>
      <c r="Q8" s="145"/>
      <c r="R8" s="152"/>
      <c r="S8" s="145"/>
      <c r="T8" s="145"/>
      <c r="U8" s="145"/>
      <c r="V8" s="145"/>
      <c r="W8" s="145"/>
      <c r="X8" s="152"/>
      <c r="Y8" s="145"/>
      <c r="Z8" s="153"/>
      <c r="AA8" s="153"/>
      <c r="AB8" s="153"/>
      <c r="AC8" s="154">
        <f>SUM(AC9:AC14)</f>
        <v>5259080888</v>
      </c>
      <c r="AD8" s="155"/>
      <c r="AE8" s="155"/>
      <c r="AF8" s="10"/>
    </row>
    <row r="9" spans="1:32" s="176" customFormat="1" ht="35.25" customHeight="1">
      <c r="A9" s="157">
        <f>IF(D9&lt;&gt;"",COUNTA($D9:D$9),"")</f>
        <v>1</v>
      </c>
      <c r="B9" s="158">
        <v>223</v>
      </c>
      <c r="C9" s="3" t="str">
        <f>IF(A9="","",$C$8&amp;IF(A9&lt;10,"0"&amp;A9,A9))</f>
        <v>GRDT01</v>
      </c>
      <c r="D9" s="186">
        <v>42910</v>
      </c>
      <c r="E9" s="186">
        <v>42914</v>
      </c>
      <c r="F9" s="187" t="s">
        <v>96</v>
      </c>
      <c r="G9" s="188" t="s">
        <v>87</v>
      </c>
      <c r="H9" s="161">
        <v>6922</v>
      </c>
      <c r="I9" s="188" t="s">
        <v>114</v>
      </c>
      <c r="J9" s="189">
        <v>50000000</v>
      </c>
      <c r="K9" s="161">
        <v>6866</v>
      </c>
      <c r="L9" s="189" t="s">
        <v>98</v>
      </c>
      <c r="M9" s="161">
        <v>50200000</v>
      </c>
      <c r="N9" s="164">
        <v>8562</v>
      </c>
      <c r="O9" s="163" t="s">
        <v>99</v>
      </c>
      <c r="P9" s="164">
        <v>58880888</v>
      </c>
      <c r="Q9" s="161">
        <v>5365</v>
      </c>
      <c r="R9" s="160" t="s">
        <v>100</v>
      </c>
      <c r="S9" s="161"/>
      <c r="T9" s="167"/>
      <c r="U9" s="166"/>
      <c r="V9" s="167"/>
      <c r="W9" s="170"/>
      <c r="X9" s="169"/>
      <c r="Y9" s="170"/>
      <c r="Z9" s="173"/>
      <c r="AA9" s="172"/>
      <c r="AB9" s="173"/>
      <c r="AC9" s="190">
        <f>J9+M9+P9+S9+V9+Y9+AB9</f>
        <v>159080888</v>
      </c>
      <c r="AD9" s="175" t="s">
        <v>101</v>
      </c>
      <c r="AE9" s="191"/>
      <c r="AF9" s="143" t="str">
        <f>IF(AE9="","","Tiền mặt")</f>
        <v/>
      </c>
    </row>
    <row r="10" spans="1:32" s="176" customFormat="1" ht="31.5">
      <c r="A10" s="3">
        <f>IF(D10&lt;&gt;"",COUNTA($D$9:D10),"")</f>
        <v>2</v>
      </c>
      <c r="B10" s="177">
        <v>223</v>
      </c>
      <c r="C10" s="3" t="str">
        <f t="shared" ref="C10:C11" si="0">IF(A10="","",$C$8&amp;IF(A10&lt;10,"0"&amp;A10,A10))</f>
        <v>GRDT02</v>
      </c>
      <c r="D10" s="2">
        <v>42910</v>
      </c>
      <c r="E10" s="2"/>
      <c r="F10" s="28" t="s">
        <v>95</v>
      </c>
      <c r="G10" s="192" t="s">
        <v>88</v>
      </c>
      <c r="H10" s="159">
        <v>6922</v>
      </c>
      <c r="I10" s="192" t="s">
        <v>115</v>
      </c>
      <c r="J10" s="193">
        <v>100000000</v>
      </c>
      <c r="K10" s="159"/>
      <c r="L10" s="193"/>
      <c r="M10" s="159"/>
      <c r="N10" s="162"/>
      <c r="O10" s="179"/>
      <c r="P10" s="162"/>
      <c r="Q10" s="159"/>
      <c r="R10" s="178"/>
      <c r="S10" s="159"/>
      <c r="T10" s="165"/>
      <c r="U10" s="180"/>
      <c r="V10" s="165"/>
      <c r="W10" s="168"/>
      <c r="X10" s="181"/>
      <c r="Y10" s="168"/>
      <c r="Z10" s="171"/>
      <c r="AA10" s="182"/>
      <c r="AB10" s="171"/>
      <c r="AC10" s="174">
        <f t="shared" ref="AC10:AC11" si="1">J10+M10+P10+S10+V10+Y10+AB10</f>
        <v>100000000</v>
      </c>
      <c r="AD10" s="183" t="s">
        <v>93</v>
      </c>
      <c r="AE10" s="184"/>
      <c r="AF10" s="143" t="str">
        <f t="shared" ref="AF10:AF11" si="2">IF(AE10="","","Tiền mặt")</f>
        <v/>
      </c>
    </row>
    <row r="11" spans="1:32" s="176" customFormat="1" ht="63">
      <c r="A11" s="3">
        <f>IF(D11&lt;&gt;"",COUNTA($D$9:D11),"")</f>
        <v>3</v>
      </c>
      <c r="B11" s="177">
        <v>223</v>
      </c>
      <c r="C11" s="3" t="str">
        <f t="shared" si="0"/>
        <v>GRDT03</v>
      </c>
      <c r="D11" s="2">
        <v>42910</v>
      </c>
      <c r="E11" s="2"/>
      <c r="F11" s="28" t="s">
        <v>97</v>
      </c>
      <c r="G11" s="192" t="s">
        <v>89</v>
      </c>
      <c r="H11" s="159">
        <v>6922</v>
      </c>
      <c r="I11" s="192" t="s">
        <v>116</v>
      </c>
      <c r="J11" s="193">
        <v>5000000000</v>
      </c>
      <c r="K11" s="159"/>
      <c r="L11" s="193"/>
      <c r="M11" s="159"/>
      <c r="N11" s="162"/>
      <c r="O11" s="179"/>
      <c r="P11" s="162"/>
      <c r="Q11" s="159"/>
      <c r="R11" s="178"/>
      <c r="S11" s="159"/>
      <c r="T11" s="165"/>
      <c r="U11" s="180"/>
      <c r="V11" s="165"/>
      <c r="W11" s="168"/>
      <c r="X11" s="181"/>
      <c r="Y11" s="168"/>
      <c r="Z11" s="171"/>
      <c r="AA11" s="182"/>
      <c r="AB11" s="171"/>
      <c r="AC11" s="174">
        <f t="shared" si="1"/>
        <v>5000000000</v>
      </c>
      <c r="AD11" s="183" t="s">
        <v>94</v>
      </c>
      <c r="AE11" s="184"/>
      <c r="AF11" s="143" t="str">
        <f t="shared" si="2"/>
        <v/>
      </c>
    </row>
    <row r="12" spans="1:32" s="176" customFormat="1" ht="15.75">
      <c r="A12" s="3">
        <v>4</v>
      </c>
      <c r="B12" s="177"/>
      <c r="C12" s="3" t="str">
        <f t="shared" ref="C12:C14" si="3">IF(A12="","",$C$8&amp;IF(A12&lt;10,"0"&amp;A12,A12))</f>
        <v>GRDT04</v>
      </c>
      <c r="D12" s="2"/>
      <c r="E12" s="2"/>
      <c r="F12" s="28"/>
      <c r="G12" s="142" t="str">
        <f t="shared" ref="G12:G14" si="4">TRIM(I12&amp;IF(L12="","","; "&amp;L12)&amp;IF(O12="","","; "&amp;O12)&amp;IF(R12="","","; "&amp;R12)&amp;IF(U12="","","; "&amp;U12)&amp;IF(X12="","","; "&amp;X12)&amp;IF(AA12="","","; "&amp;AA12)&amp;" - "&amp;F12)</f>
        <v>-</v>
      </c>
      <c r="H12" s="185"/>
      <c r="I12" s="146"/>
      <c r="J12" s="185"/>
      <c r="K12" s="159"/>
      <c r="L12" s="178"/>
      <c r="M12" s="159"/>
      <c r="N12" s="162"/>
      <c r="O12" s="179"/>
      <c r="P12" s="162"/>
      <c r="Q12" s="159"/>
      <c r="R12" s="178"/>
      <c r="S12" s="159"/>
      <c r="T12" s="165"/>
      <c r="U12" s="180"/>
      <c r="V12" s="165"/>
      <c r="W12" s="168"/>
      <c r="X12" s="181"/>
      <c r="Y12" s="168"/>
      <c r="Z12" s="171"/>
      <c r="AA12" s="182"/>
      <c r="AB12" s="171"/>
      <c r="AC12" s="174">
        <f t="shared" ref="AC12:AC14" si="5">J12+M12+P12+S12+V12+Y12+AB12</f>
        <v>0</v>
      </c>
      <c r="AD12" s="183"/>
      <c r="AE12" s="184"/>
      <c r="AF12" s="143" t="str">
        <f t="shared" ref="AF12:AF14" si="6">IF(AE12="","","Tiền mặt")</f>
        <v/>
      </c>
    </row>
    <row r="13" spans="1:32" s="176" customFormat="1" ht="15.75">
      <c r="A13" s="3">
        <v>5</v>
      </c>
      <c r="B13" s="177"/>
      <c r="C13" s="3" t="str">
        <f t="shared" si="3"/>
        <v>GRDT05</v>
      </c>
      <c r="D13" s="2"/>
      <c r="E13" s="2"/>
      <c r="F13" s="28"/>
      <c r="G13" s="142" t="str">
        <f t="shared" si="4"/>
        <v>-</v>
      </c>
      <c r="H13" s="185"/>
      <c r="I13" s="146"/>
      <c r="J13" s="185"/>
      <c r="K13" s="159"/>
      <c r="L13" s="178"/>
      <c r="M13" s="159"/>
      <c r="N13" s="162"/>
      <c r="O13" s="179"/>
      <c r="P13" s="162"/>
      <c r="Q13" s="159"/>
      <c r="R13" s="178"/>
      <c r="S13" s="159"/>
      <c r="T13" s="165"/>
      <c r="U13" s="180"/>
      <c r="V13" s="165"/>
      <c r="W13" s="168"/>
      <c r="X13" s="181"/>
      <c r="Y13" s="168"/>
      <c r="Z13" s="171"/>
      <c r="AA13" s="182"/>
      <c r="AB13" s="171"/>
      <c r="AC13" s="174">
        <f t="shared" si="5"/>
        <v>0</v>
      </c>
      <c r="AD13" s="183"/>
      <c r="AE13" s="184"/>
      <c r="AF13" s="143" t="str">
        <f t="shared" si="6"/>
        <v/>
      </c>
    </row>
    <row r="14" spans="1:32" s="176" customFormat="1" ht="15.75">
      <c r="A14" s="3">
        <v>6</v>
      </c>
      <c r="B14" s="177"/>
      <c r="C14" s="3" t="str">
        <f t="shared" si="3"/>
        <v>GRDT06</v>
      </c>
      <c r="D14" s="2"/>
      <c r="E14" s="2"/>
      <c r="F14" s="28"/>
      <c r="G14" s="142" t="str">
        <f t="shared" si="4"/>
        <v>-</v>
      </c>
      <c r="H14" s="185"/>
      <c r="I14" s="146"/>
      <c r="J14" s="185"/>
      <c r="K14" s="159"/>
      <c r="L14" s="178"/>
      <c r="M14" s="159"/>
      <c r="N14" s="162"/>
      <c r="O14" s="179"/>
      <c r="P14" s="162"/>
      <c r="Q14" s="159"/>
      <c r="R14" s="178"/>
      <c r="S14" s="159"/>
      <c r="T14" s="165"/>
      <c r="U14" s="180"/>
      <c r="V14" s="165"/>
      <c r="W14" s="168"/>
      <c r="X14" s="181"/>
      <c r="Y14" s="168"/>
      <c r="Z14" s="171"/>
      <c r="AA14" s="182"/>
      <c r="AB14" s="171"/>
      <c r="AC14" s="174">
        <f t="shared" si="5"/>
        <v>0</v>
      </c>
      <c r="AD14" s="183"/>
      <c r="AE14" s="184"/>
      <c r="AF14" s="143" t="str">
        <f t="shared" si="6"/>
        <v/>
      </c>
    </row>
  </sheetData>
  <sheetProtection formatCells="0" formatColumns="0" formatRows="0" insertColumns="0" insertRows="0" sort="0"/>
  <mergeCells count="22">
    <mergeCell ref="F2:I2"/>
    <mergeCell ref="AD5:AE5"/>
    <mergeCell ref="A5:A7"/>
    <mergeCell ref="B5:B7"/>
    <mergeCell ref="G5:G7"/>
    <mergeCell ref="F5:F7"/>
    <mergeCell ref="C5:D5"/>
    <mergeCell ref="C6:C7"/>
    <mergeCell ref="D6:D7"/>
    <mergeCell ref="E6:E7"/>
    <mergeCell ref="H5:AC5"/>
    <mergeCell ref="H6:J6"/>
    <mergeCell ref="K6:M6"/>
    <mergeCell ref="N6:P6"/>
    <mergeCell ref="W6:Y6"/>
    <mergeCell ref="AF5:AF7"/>
    <mergeCell ref="AC6:AC7"/>
    <mergeCell ref="AD6:AD7"/>
    <mergeCell ref="AE6:AE7"/>
    <mergeCell ref="Q6:S6"/>
    <mergeCell ref="T6:V6"/>
    <mergeCell ref="Z6:AB6"/>
  </mergeCells>
  <phoneticPr fontId="1" type="noConversion"/>
  <dataValidations xWindow="1137" yWindow="468" count="3">
    <dataValidation type="list" allowBlank="1" showInputMessage="1" showErrorMessage="1" sqref="B9">
      <formula1>MaNV</formula1>
    </dataValidation>
    <dataValidation type="list" allowBlank="1" showInputMessage="1" showErrorMessage="1" promptTitle="CHỌN" prompt="Nếu rút tiền mặt thì em mới chọn NGƯỜ NHẬN TIỀN nhé" sqref="AE9">
      <formula1>NNT</formula1>
    </dataValidation>
    <dataValidation type="list" allowBlank="1" showInputMessage="1" showErrorMessage="1" errorTitle="Thông báo" error="Chỉ nhập từ danh sách!" promptTitle="CHỌN" prompt="Em hãy chọn một dự án hoặc nguồn trong danh sách" sqref="F9">
      <formula1>DSCT</formula1>
    </dataValidation>
  </dataValidations>
  <pageMargins left="0.36" right="0.28999999999999998" top="1" bottom="1" header="0.5" footer="0.5"/>
  <pageSetup paperSize="256" orientation="landscape" horizontalDpi="300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5310" r:id="rId4" name="Drop Down 1758">
              <controlPr defaultSize="0" autoLine="0" autoPict="0" macro="[0]!Fit_dong">
                <anchor moveWithCells="1">
                  <from>
                    <xdr:col>0</xdr:col>
                    <xdr:colOff>0</xdr:colOff>
                    <xdr:row>0</xdr:row>
                    <xdr:rowOff>123825</xdr:rowOff>
                  </from>
                  <to>
                    <xdr:col>2</xdr:col>
                    <xdr:colOff>628650</xdr:colOff>
                    <xdr:row>1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311" r:id="rId5" name="List Box 1759">
              <controlPr defaultSize="0" autoLine="0" autoPict="0" macro="[0]!Fit_dong">
                <anchor moveWithCells="1">
                  <from>
                    <xdr:col>3</xdr:col>
                    <xdr:colOff>180975</xdr:colOff>
                    <xdr:row>0</xdr:row>
                    <xdr:rowOff>66675</xdr:rowOff>
                  </from>
                  <to>
                    <xdr:col>4</xdr:col>
                    <xdr:colOff>209550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 filterMode="1">
    <tabColor rgb="FFFFFF00"/>
    <pageSetUpPr fitToPage="1"/>
  </sheetPr>
  <dimension ref="A1:R56"/>
  <sheetViews>
    <sheetView workbookViewId="0">
      <selection sqref="A1:M56"/>
    </sheetView>
  </sheetViews>
  <sheetFormatPr defaultRowHeight="15.75"/>
  <cols>
    <col min="1" max="1" width="2.28515625" style="30" customWidth="1"/>
    <col min="2" max="2" width="15.5703125" style="30" customWidth="1"/>
    <col min="3" max="3" width="4.42578125" style="30" customWidth="1"/>
    <col min="4" max="4" width="9.7109375" style="30" customWidth="1"/>
    <col min="5" max="5" width="9.42578125" style="30" customWidth="1"/>
    <col min="6" max="6" width="10.85546875" style="30" customWidth="1"/>
    <col min="7" max="7" width="9" style="30" customWidth="1"/>
    <col min="8" max="8" width="10.85546875" style="30" customWidth="1"/>
    <col min="9" max="9" width="7.7109375" style="30" customWidth="1"/>
    <col min="10" max="10" width="13.42578125" style="30" customWidth="1"/>
    <col min="11" max="11" width="4.28515625" style="30" customWidth="1"/>
    <col min="12" max="12" width="10.85546875" style="30" customWidth="1"/>
    <col min="13" max="13" width="18.28515625" style="30" customWidth="1"/>
    <col min="14" max="14" width="7.85546875" style="30" customWidth="1"/>
    <col min="15" max="15" width="10.5703125" style="30" customWidth="1"/>
    <col min="16" max="18" width="10.42578125" style="30" customWidth="1"/>
    <col min="19" max="19" width="13.42578125" style="30" customWidth="1"/>
    <col min="20" max="20" width="13.7109375" style="30" customWidth="1"/>
    <col min="21" max="25" width="9.140625" style="30"/>
    <col min="26" max="26" width="9.140625" style="30" customWidth="1"/>
    <col min="27" max="16384" width="9.140625" style="30"/>
  </cols>
  <sheetData>
    <row r="1" spans="1:18" ht="18.75" customHeight="1">
      <c r="B1" s="254" t="s">
        <v>14</v>
      </c>
      <c r="C1" s="255"/>
      <c r="D1" s="31"/>
      <c r="F1" s="32"/>
      <c r="L1" s="244" t="s">
        <v>82</v>
      </c>
      <c r="M1" s="245"/>
    </row>
    <row r="2" spans="1:18" ht="21.75" customHeight="1">
      <c r="B2" s="256"/>
      <c r="C2" s="257"/>
      <c r="D2" s="31"/>
      <c r="F2" s="253" t="s">
        <v>15</v>
      </c>
      <c r="G2" s="253"/>
      <c r="H2" s="253"/>
      <c r="I2" s="253"/>
      <c r="J2" s="253"/>
      <c r="K2" s="33"/>
      <c r="L2" s="246"/>
      <c r="M2" s="247"/>
    </row>
    <row r="3" spans="1:18" ht="17.25" customHeight="1">
      <c r="B3" s="34"/>
      <c r="C3" s="35"/>
      <c r="D3" s="35"/>
      <c r="E3" s="36"/>
      <c r="F3" s="37" t="s">
        <v>16</v>
      </c>
      <c r="G3" s="136" t="s">
        <v>63</v>
      </c>
      <c r="H3" s="38" t="s">
        <v>17</v>
      </c>
      <c r="I3" s="1" t="s">
        <v>64</v>
      </c>
      <c r="J3" s="39" t="s">
        <v>78</v>
      </c>
      <c r="K3" s="138" t="str">
        <f>IF(VLOOKUP($M$4,Danhsach,23,0)="","S","£")</f>
        <v>S</v>
      </c>
      <c r="L3" s="40"/>
    </row>
    <row r="4" spans="1:18" ht="17.25" customHeight="1">
      <c r="B4" s="41"/>
      <c r="C4" s="42"/>
      <c r="D4" s="42"/>
      <c r="E4" s="42"/>
      <c r="F4" s="41" t="s">
        <v>18</v>
      </c>
      <c r="G4" s="42"/>
      <c r="H4" s="42"/>
      <c r="I4" s="1" t="s">
        <v>64</v>
      </c>
      <c r="J4" s="43" t="s">
        <v>79</v>
      </c>
      <c r="K4" s="138" t="str">
        <f>IF(VLOOKUP($M$4,Danhsach,23,0)="","£","S")</f>
        <v>£</v>
      </c>
      <c r="L4" s="44" t="s">
        <v>45</v>
      </c>
      <c r="M4" s="30" t="str">
        <f>VLOOKUP('Danh sach'!$B$2,Danhsach1,COLUMN('Danh sach'!$C$1),0)</f>
        <v>GRDT02</v>
      </c>
    </row>
    <row r="5" spans="1:18" ht="17.25" customHeight="1">
      <c r="B5" s="45"/>
      <c r="C5" s="46"/>
      <c r="D5" s="46"/>
      <c r="E5" s="46"/>
      <c r="F5" s="41" t="s">
        <v>19</v>
      </c>
      <c r="G5" s="46"/>
      <c r="H5" s="46"/>
      <c r="I5" s="1" t="s">
        <v>64</v>
      </c>
      <c r="J5" s="47"/>
      <c r="K5" s="139"/>
    </row>
    <row r="6" spans="1:18" ht="11.25" customHeight="1">
      <c r="B6" s="46"/>
      <c r="C6" s="46"/>
      <c r="D6" s="46"/>
      <c r="E6" s="46"/>
      <c r="F6" s="46"/>
      <c r="G6" s="46"/>
      <c r="H6" s="46"/>
      <c r="I6" s="48"/>
      <c r="J6" s="47"/>
      <c r="K6" s="47"/>
    </row>
    <row r="7" spans="1:18" s="49" customFormat="1" ht="18.75" customHeight="1">
      <c r="B7" s="50" t="s">
        <v>109</v>
      </c>
      <c r="C7" s="51"/>
      <c r="D7" s="51"/>
      <c r="E7" s="51"/>
      <c r="F7" s="51"/>
      <c r="G7" s="51"/>
      <c r="H7" s="51"/>
      <c r="I7" s="51"/>
      <c r="J7" s="51"/>
      <c r="K7" s="51"/>
      <c r="L7" s="30" t="s">
        <v>54</v>
      </c>
      <c r="M7" s="52"/>
      <c r="N7" s="52"/>
      <c r="O7" s="52"/>
    </row>
    <row r="8" spans="1:18" s="49" customFormat="1" ht="18.75" customHeight="1">
      <c r="B8" s="52" t="s">
        <v>110</v>
      </c>
      <c r="C8" s="52"/>
      <c r="D8" s="52"/>
      <c r="E8" s="52"/>
      <c r="F8" s="37" t="s">
        <v>111</v>
      </c>
      <c r="G8" s="51"/>
      <c r="H8" s="51"/>
      <c r="I8" s="48"/>
      <c r="J8" s="48"/>
      <c r="K8" s="48"/>
      <c r="L8" s="52" t="s">
        <v>60</v>
      </c>
      <c r="M8" s="30">
        <v>3</v>
      </c>
      <c r="N8" s="30"/>
      <c r="O8" s="30"/>
    </row>
    <row r="9" spans="1:18" s="49" customFormat="1" ht="18.75" customHeight="1">
      <c r="B9" s="53" t="s">
        <v>80</v>
      </c>
      <c r="C9" s="53" t="str">
        <f>IF(VLOOKUP(M4,Danhsach,4,0)="","……………………………………..………………..…………………….",VLOOKUP(M4,Danhsach,4,0))</f>
        <v>Dự án thi công đường liên xã</v>
      </c>
      <c r="D9" s="52"/>
      <c r="E9" s="52"/>
      <c r="G9" s="53"/>
      <c r="H9" s="52"/>
      <c r="I9" s="52"/>
      <c r="J9" s="52"/>
      <c r="K9" s="52"/>
      <c r="L9" s="52"/>
      <c r="M9" s="52"/>
      <c r="N9" s="52"/>
      <c r="O9" s="52"/>
      <c r="P9" s="54"/>
    </row>
    <row r="10" spans="1:18" s="49" customFormat="1" ht="18.75" customHeight="1">
      <c r="B10" s="55" t="s">
        <v>68</v>
      </c>
      <c r="C10" s="56"/>
      <c r="D10" s="56"/>
      <c r="E10" s="56"/>
      <c r="F10" s="51"/>
      <c r="G10" s="51"/>
      <c r="H10" s="51"/>
      <c r="I10" s="51"/>
      <c r="J10" s="51"/>
      <c r="K10" s="51"/>
      <c r="L10" s="53"/>
      <c r="M10" s="57"/>
      <c r="N10" s="58"/>
      <c r="O10" s="58"/>
    </row>
    <row r="11" spans="1:18" s="49" customFormat="1" ht="18.75" customHeight="1">
      <c r="B11" s="52" t="s">
        <v>81</v>
      </c>
      <c r="C11" s="56"/>
      <c r="D11" s="56"/>
      <c r="E11" s="56"/>
      <c r="F11" s="59" t="s">
        <v>20</v>
      </c>
      <c r="G11" s="51"/>
      <c r="H11" s="51"/>
      <c r="I11" s="60" t="s">
        <v>21</v>
      </c>
      <c r="J11" s="48"/>
      <c r="K11" s="48"/>
      <c r="L11" s="30"/>
      <c r="M11" s="30"/>
      <c r="N11" s="30"/>
      <c r="O11" s="30"/>
    </row>
    <row r="12" spans="1:18" ht="7.5" customHeight="1">
      <c r="A12" s="195"/>
      <c r="B12" s="61"/>
      <c r="C12" s="61"/>
      <c r="D12" s="61"/>
      <c r="E12" s="61"/>
      <c r="F12" s="196"/>
      <c r="G12" s="61"/>
      <c r="H12" s="61"/>
      <c r="I12" s="61"/>
      <c r="J12" s="62"/>
      <c r="K12" s="62"/>
      <c r="L12" s="195"/>
      <c r="M12" s="195"/>
      <c r="P12" s="49"/>
      <c r="Q12" s="49"/>
      <c r="R12" s="49"/>
    </row>
    <row r="13" spans="1:18" s="65" customFormat="1" ht="18.75" customHeight="1">
      <c r="A13" s="229" t="s">
        <v>8</v>
      </c>
      <c r="B13" s="230"/>
      <c r="C13" s="230"/>
      <c r="D13" s="230"/>
      <c r="E13" s="230"/>
      <c r="F13" s="231" t="s">
        <v>44</v>
      </c>
      <c r="G13" s="232" t="s">
        <v>70</v>
      </c>
      <c r="H13" s="232" t="s">
        <v>71</v>
      </c>
      <c r="I13" s="232" t="s">
        <v>22</v>
      </c>
      <c r="J13" s="230" t="s">
        <v>53</v>
      </c>
      <c r="K13" s="230"/>
      <c r="L13" s="63" t="s">
        <v>4</v>
      </c>
      <c r="M13" s="63"/>
      <c r="N13" s="64"/>
      <c r="O13" s="30"/>
      <c r="P13" s="49"/>
      <c r="Q13" s="49"/>
      <c r="R13" s="49"/>
    </row>
    <row r="14" spans="1:18" s="65" customFormat="1" ht="31.5" customHeight="1">
      <c r="A14" s="230"/>
      <c r="B14" s="230"/>
      <c r="C14" s="230"/>
      <c r="D14" s="230"/>
      <c r="E14" s="230"/>
      <c r="F14" s="231"/>
      <c r="G14" s="232"/>
      <c r="H14" s="232"/>
      <c r="I14" s="232"/>
      <c r="J14" s="230"/>
      <c r="K14" s="230"/>
      <c r="L14" s="66" t="s">
        <v>23</v>
      </c>
      <c r="M14" s="66" t="s">
        <v>66</v>
      </c>
      <c r="N14" s="64"/>
      <c r="O14" s="30"/>
      <c r="P14" s="49"/>
      <c r="Q14" s="49"/>
      <c r="R14" s="49"/>
    </row>
    <row r="15" spans="1:18" ht="31.5" customHeight="1">
      <c r="A15" s="236" t="str">
        <f>VLOOKUP($M$4,Danhsach,7,0)</f>
        <v>Thanh toán kinh phí XL Đường liên xã Thanh toán kinh phí XL đường liên thôn</v>
      </c>
      <c r="B15" s="237"/>
      <c r="C15" s="237"/>
      <c r="D15" s="237"/>
      <c r="E15" s="238"/>
      <c r="F15" s="67">
        <f>IF(VLOOKUP($M$4,Danhsach,6,0)="","",VLOOKUP($M$4,Danhsach,6,0))</f>
        <v>6922</v>
      </c>
      <c r="G15" s="68">
        <v>620</v>
      </c>
      <c r="H15" s="69">
        <f t="array" ref="H15">VLOOKUP($M$4,CHOOSE({1,2},'Danh sach'!$C$9:$C$14,'Danh sach'!$B$9:$B$14),2,0)</f>
        <v>223</v>
      </c>
      <c r="I15" s="70">
        <v>12</v>
      </c>
      <c r="J15" s="239">
        <f>SUM(L15:M15)</f>
        <v>100000000</v>
      </c>
      <c r="K15" s="240"/>
      <c r="L15" s="71"/>
      <c r="M15" s="72">
        <f>VLOOKUP($M$4,Danhsach,8,0)</f>
        <v>100000000</v>
      </c>
      <c r="N15" s="73"/>
      <c r="O15" s="197" t="s">
        <v>113</v>
      </c>
      <c r="P15" s="49"/>
      <c r="Q15" s="49"/>
      <c r="R15" s="49"/>
    </row>
    <row r="16" spans="1:18" ht="18.75" hidden="1" customHeight="1">
      <c r="A16" s="248" t="str">
        <f>IF(VLOOKUP($M$4,Danhsach,10,0)="","",VLOOKUP($M$4,Danhsach,10,0))</f>
        <v/>
      </c>
      <c r="B16" s="249"/>
      <c r="C16" s="249"/>
      <c r="D16" s="249"/>
      <c r="E16" s="250"/>
      <c r="F16" s="74" t="str">
        <f>IF(VLOOKUP($M$4,Danhsach,9,0)="","",VLOOKUP($M$4,Danhsach,9,0))</f>
        <v/>
      </c>
      <c r="G16" s="75" t="str">
        <f>IF(F16="","",$G$15)</f>
        <v/>
      </c>
      <c r="H16" s="76" t="str">
        <f>IF(F16="","",$H$15)</f>
        <v/>
      </c>
      <c r="I16" s="77" t="str">
        <f>IF(F16="","",$I$15)</f>
        <v/>
      </c>
      <c r="J16" s="251" t="str">
        <f>IF(SUM(L16:M16)=0,"",SUM(L16:M16))</f>
        <v/>
      </c>
      <c r="K16" s="252"/>
      <c r="L16" s="78"/>
      <c r="M16" s="79" t="str">
        <f>IF(VLOOKUP($M$4,Danhsach,11,0)="","",VLOOKUP($M$4,Danhsach,11,0))</f>
        <v/>
      </c>
      <c r="N16" s="73"/>
      <c r="O16" s="197"/>
      <c r="P16" s="49"/>
      <c r="Q16" s="49"/>
      <c r="R16" s="49"/>
    </row>
    <row r="17" spans="1:18" ht="18.75" hidden="1" customHeight="1">
      <c r="A17" s="248" t="str">
        <f>IF(VLOOKUP($M$4,Danhsach,13,0)="","",VLOOKUP($M$4,Danhsach,13,0))</f>
        <v/>
      </c>
      <c r="B17" s="249"/>
      <c r="C17" s="249"/>
      <c r="D17" s="249"/>
      <c r="E17" s="250"/>
      <c r="F17" s="74" t="str">
        <f>IF(VLOOKUP($M$4,Danhsach,12,0)="","",VLOOKUP($M$4,Danhsach,12,0))</f>
        <v/>
      </c>
      <c r="G17" s="75" t="str">
        <f>IF(F17="","",$G$15)</f>
        <v/>
      </c>
      <c r="H17" s="76" t="str">
        <f>IF(F17="","",$H$15)</f>
        <v/>
      </c>
      <c r="I17" s="77" t="str">
        <f>IF(F17="","",$I$15)</f>
        <v/>
      </c>
      <c r="J17" s="251" t="str">
        <f>IF(SUM(L17:M17)=0,"",SUM(L17:M17))</f>
        <v/>
      </c>
      <c r="K17" s="252"/>
      <c r="L17" s="78"/>
      <c r="M17" s="79" t="str">
        <f>IF(VLOOKUP($M$4,Danhsach,14,0)="","",VLOOKUP($M$4,Danhsach,14,0))</f>
        <v/>
      </c>
      <c r="N17" s="73"/>
      <c r="O17" s="197"/>
      <c r="P17" s="49"/>
      <c r="Q17" s="49"/>
      <c r="R17" s="49"/>
    </row>
    <row r="18" spans="1:18" ht="18.75" hidden="1" customHeight="1">
      <c r="A18" s="248" t="str">
        <f>IF(VLOOKUP($M$4,Danhsach,16,0)="","",VLOOKUP($M$4,Danhsach,16,0))</f>
        <v/>
      </c>
      <c r="B18" s="249"/>
      <c r="C18" s="249"/>
      <c r="D18" s="249"/>
      <c r="E18" s="250"/>
      <c r="F18" s="74" t="str">
        <f>IF(VLOOKUP($M$4,Danhsach,15,0)="","",VLOOKUP($M$4,Danhsach,15,0))</f>
        <v/>
      </c>
      <c r="G18" s="75" t="str">
        <f>IF(F18="","",$G$15)</f>
        <v/>
      </c>
      <c r="H18" s="76" t="str">
        <f>IF(F18="","",$H$15)</f>
        <v/>
      </c>
      <c r="I18" s="77" t="str">
        <f>IF(F18="","",$I$15)</f>
        <v/>
      </c>
      <c r="J18" s="251" t="str">
        <f t="shared" ref="J18:J19" si="0">IF(SUM(L18:M18)=0,"",SUM(L18:M18))</f>
        <v/>
      </c>
      <c r="K18" s="252"/>
      <c r="L18" s="78"/>
      <c r="M18" s="79" t="str">
        <f>IF(VLOOKUP($M$4,Danhsach,17,0)="","",VLOOKUP($M$4,Danhsach,17,0))</f>
        <v/>
      </c>
      <c r="N18" s="73"/>
      <c r="O18" s="197"/>
      <c r="P18" s="49"/>
      <c r="Q18" s="49"/>
      <c r="R18" s="49"/>
    </row>
    <row r="19" spans="1:18" ht="18.75" hidden="1">
      <c r="A19" s="248" t="str">
        <f>IF(VLOOKUP($M$4,Danhsach,19,0)="","",VLOOKUP($M$4,Danhsach,19,0))</f>
        <v/>
      </c>
      <c r="B19" s="249"/>
      <c r="C19" s="249"/>
      <c r="D19" s="249"/>
      <c r="E19" s="250"/>
      <c r="F19" s="74" t="str">
        <f>IF(VLOOKUP($M$4,Danhsach,18,0)="","",VLOOKUP($M$4,Danhsach,18,0))</f>
        <v/>
      </c>
      <c r="G19" s="75" t="str">
        <f>IF(F19="","",$G$15)</f>
        <v/>
      </c>
      <c r="H19" s="76" t="str">
        <f>IF(F19="","",$H$15)</f>
        <v/>
      </c>
      <c r="I19" s="77" t="str">
        <f>IF(F19="","",$I$15)</f>
        <v/>
      </c>
      <c r="J19" s="251" t="str">
        <f t="shared" si="0"/>
        <v/>
      </c>
      <c r="K19" s="252"/>
      <c r="L19" s="78"/>
      <c r="M19" s="79" t="str">
        <f>IF(VLOOKUP($M$4,Danhsach,20,0)="","",VLOOKUP($M$4,Danhsach,20,0))</f>
        <v/>
      </c>
      <c r="N19" s="73"/>
      <c r="P19" s="49"/>
      <c r="Q19" s="49"/>
      <c r="R19" s="49"/>
    </row>
    <row r="20" spans="1:18" ht="18.75" hidden="1">
      <c r="A20" s="248" t="str">
        <f>IF(VLOOKUP($M$4,Danhsach,22,0)="","",VLOOKUP($M$4,Danhsach,22,0))</f>
        <v/>
      </c>
      <c r="B20" s="249"/>
      <c r="C20" s="249"/>
      <c r="D20" s="249"/>
      <c r="E20" s="250"/>
      <c r="F20" s="74" t="str">
        <f>IF(VLOOKUP($M$4,Danhsach,21,0)="","",VLOOKUP($M$4,Danhsach,21,0))</f>
        <v/>
      </c>
      <c r="G20" s="75" t="str">
        <f t="shared" ref="G20" si="1">IF(F20="","",$G$15)</f>
        <v/>
      </c>
      <c r="H20" s="76" t="str">
        <f t="shared" ref="H20" si="2">IF(F20="","",$H$15)</f>
        <v/>
      </c>
      <c r="I20" s="77" t="str">
        <f t="shared" ref="I20" si="3">IF(F20="","",$I$15)</f>
        <v/>
      </c>
      <c r="J20" s="251" t="str">
        <f t="shared" ref="J20" si="4">IF(SUM(L20:M20)=0,"",SUM(L20:M20))</f>
        <v/>
      </c>
      <c r="K20" s="252"/>
      <c r="L20" s="78"/>
      <c r="M20" s="79" t="str">
        <f>IF(VLOOKUP($M$4,Danhsach,23,0)="","",VLOOKUP($M$4,Danhsach,23,0))</f>
        <v/>
      </c>
      <c r="N20" s="73"/>
      <c r="P20" s="49"/>
      <c r="Q20" s="49"/>
      <c r="R20" s="49"/>
    </row>
    <row r="21" spans="1:18" ht="18.75" hidden="1">
      <c r="A21" s="248" t="str">
        <f>IF(VLOOKUP($M$4,Danhsach,25,0)="","",VLOOKUP($M$4,Danhsach,25,0))</f>
        <v/>
      </c>
      <c r="B21" s="249"/>
      <c r="C21" s="249"/>
      <c r="D21" s="249"/>
      <c r="E21" s="250"/>
      <c r="F21" s="74" t="str">
        <f>IF(VLOOKUP($M$4,Danhsach,24,0)="","",VLOOKUP($M$4,Danhsach,24,0))</f>
        <v/>
      </c>
      <c r="G21" s="75" t="str">
        <f>IF(F21="","",$G$15)</f>
        <v/>
      </c>
      <c r="H21" s="76" t="str">
        <f>IF(F21="","",$H$15)</f>
        <v/>
      </c>
      <c r="I21" s="77" t="str">
        <f>IF(F21="","",$I$15)</f>
        <v/>
      </c>
      <c r="J21" s="251" t="str">
        <f>IF(SUM(L21:M21)=0,"",SUM(L21:M21))</f>
        <v/>
      </c>
      <c r="K21" s="252"/>
      <c r="L21" s="78"/>
      <c r="M21" s="79" t="str">
        <f>IF(VLOOKUP($M$4,Danhsach,26,0)="","",VLOOKUP($M$4,Danhsach,26,0))</f>
        <v/>
      </c>
      <c r="N21" s="73"/>
      <c r="P21" s="49"/>
      <c r="Q21" s="49"/>
      <c r="R21" s="49"/>
    </row>
    <row r="22" spans="1:18" ht="22.5" customHeight="1">
      <c r="A22" s="242" t="s">
        <v>24</v>
      </c>
      <c r="B22" s="242"/>
      <c r="C22" s="242"/>
      <c r="D22" s="242"/>
      <c r="E22" s="242"/>
      <c r="F22" s="80"/>
      <c r="G22" s="80"/>
      <c r="H22" s="80"/>
      <c r="I22" s="80"/>
      <c r="J22" s="234">
        <f>SUM(J15:J19)</f>
        <v>100000000</v>
      </c>
      <c r="K22" s="235"/>
      <c r="L22" s="81"/>
      <c r="M22" s="82">
        <f>SUM(M15:M19)</f>
        <v>100000000</v>
      </c>
      <c r="N22" s="83"/>
      <c r="P22" s="85"/>
      <c r="Q22" s="49"/>
      <c r="R22" s="49"/>
    </row>
    <row r="23" spans="1:18" ht="6" customHeight="1">
      <c r="A23" s="86"/>
      <c r="B23" s="86"/>
      <c r="C23" s="86"/>
      <c r="D23" s="86"/>
      <c r="E23" s="86"/>
      <c r="F23" s="87"/>
      <c r="G23" s="87"/>
      <c r="H23" s="87"/>
      <c r="I23" s="87"/>
      <c r="J23" s="88"/>
      <c r="K23" s="89"/>
      <c r="L23" s="90"/>
      <c r="M23" s="89"/>
      <c r="N23" s="91"/>
      <c r="O23" s="84"/>
      <c r="P23" s="85"/>
      <c r="Q23" s="49"/>
      <c r="R23" s="49"/>
    </row>
    <row r="24" spans="1:18" s="45" customFormat="1" ht="18.75" customHeight="1">
      <c r="A24" s="243" t="str">
        <f>"Tổng số tiền ghi bằng chữ: "&amp;dso(M22)&amp;" đồng."</f>
        <v>Tổng số tiền ghi bằng chữ: Một trăm triệu đồng.</v>
      </c>
      <c r="B24" s="243"/>
      <c r="C24" s="243"/>
      <c r="D24" s="243"/>
      <c r="E24" s="243"/>
      <c r="F24" s="243"/>
      <c r="G24" s="243"/>
      <c r="H24" s="243"/>
      <c r="I24" s="243"/>
      <c r="J24" s="243"/>
      <c r="K24" s="243"/>
      <c r="L24" s="243"/>
      <c r="M24" s="243"/>
      <c r="N24" s="92"/>
      <c r="O24" s="93"/>
    </row>
    <row r="25" spans="1:18" ht="17.25" customHeight="1">
      <c r="B25" s="94"/>
      <c r="C25" s="94"/>
      <c r="D25" s="94"/>
      <c r="E25" s="95"/>
      <c r="F25" s="95"/>
      <c r="G25" s="95"/>
      <c r="H25" s="95"/>
      <c r="I25" s="95"/>
      <c r="J25" s="95"/>
      <c r="K25" s="96"/>
      <c r="L25" s="97" t="s">
        <v>25</v>
      </c>
      <c r="M25" s="98"/>
      <c r="N25" s="99"/>
      <c r="O25" s="31"/>
    </row>
    <row r="26" spans="1:18" ht="18.75" customHeight="1">
      <c r="B26" s="100" t="s">
        <v>26</v>
      </c>
      <c r="C26" s="101"/>
      <c r="D26" s="101"/>
      <c r="E26" s="101"/>
      <c r="F26" s="102"/>
      <c r="G26" s="102"/>
      <c r="H26" s="102"/>
      <c r="I26" s="102"/>
      <c r="J26" s="102"/>
      <c r="K26" s="102"/>
      <c r="L26" s="103" t="s">
        <v>27</v>
      </c>
      <c r="M26" s="104"/>
      <c r="N26" s="105"/>
      <c r="O26" s="105"/>
      <c r="P26" s="49"/>
      <c r="Q26" s="49"/>
    </row>
    <row r="27" spans="1:18" ht="18.75" customHeight="1">
      <c r="B27" s="106" t="s">
        <v>28</v>
      </c>
      <c r="C27" s="107"/>
      <c r="D27" s="107"/>
      <c r="E27" s="107"/>
      <c r="F27" s="102"/>
      <c r="G27" s="102"/>
      <c r="H27" s="102"/>
      <c r="I27" s="102"/>
      <c r="J27" s="102"/>
      <c r="K27" s="102"/>
      <c r="L27" s="108" t="s">
        <v>72</v>
      </c>
      <c r="M27" s="104"/>
      <c r="N27" s="109"/>
    </row>
    <row r="28" spans="1:18" ht="19.5" customHeight="1">
      <c r="B28" s="110" t="s">
        <v>85</v>
      </c>
      <c r="C28" s="111"/>
      <c r="D28" s="111"/>
      <c r="E28" s="111"/>
      <c r="F28" s="102"/>
      <c r="G28" s="102"/>
      <c r="H28" s="102"/>
      <c r="I28" s="102"/>
      <c r="J28" s="102"/>
      <c r="K28" s="102"/>
      <c r="L28" s="108" t="s">
        <v>73</v>
      </c>
      <c r="M28" s="104"/>
      <c r="N28" s="109"/>
      <c r="O28" s="109"/>
    </row>
    <row r="29" spans="1:18" ht="19.5" customHeight="1">
      <c r="B29" s="112" t="s">
        <v>29</v>
      </c>
      <c r="C29" s="34"/>
      <c r="D29" s="34"/>
      <c r="E29" s="34"/>
      <c r="F29" s="34"/>
      <c r="G29" s="34"/>
      <c r="H29" s="34"/>
      <c r="I29" s="34"/>
      <c r="J29" s="113"/>
      <c r="K29" s="114"/>
      <c r="L29" s="108" t="s">
        <v>72</v>
      </c>
      <c r="M29" s="104"/>
      <c r="N29" s="109"/>
      <c r="O29" s="109"/>
      <c r="P29" s="49"/>
    </row>
    <row r="30" spans="1:18" ht="19.5" customHeight="1">
      <c r="B30" s="112" t="s">
        <v>30</v>
      </c>
      <c r="C30" s="34"/>
      <c r="D30" s="34"/>
      <c r="E30" s="34"/>
      <c r="F30" s="34"/>
      <c r="G30" s="34"/>
      <c r="H30" s="34"/>
      <c r="I30" s="34"/>
      <c r="J30" s="113"/>
      <c r="K30" s="114"/>
      <c r="L30" s="108" t="s">
        <v>73</v>
      </c>
      <c r="M30" s="104"/>
      <c r="N30" s="109"/>
      <c r="O30" s="109"/>
    </row>
    <row r="31" spans="1:18" ht="19.5" customHeight="1">
      <c r="B31" s="112" t="s">
        <v>31</v>
      </c>
      <c r="C31" s="34"/>
      <c r="D31" s="34"/>
      <c r="E31" s="34"/>
      <c r="F31" s="34"/>
      <c r="G31" s="34"/>
      <c r="H31" s="34"/>
      <c r="I31" s="34"/>
      <c r="J31" s="113"/>
      <c r="K31" s="114"/>
      <c r="L31" s="108" t="s">
        <v>72</v>
      </c>
      <c r="M31" s="104"/>
      <c r="N31" s="109"/>
      <c r="O31" s="109"/>
    </row>
    <row r="32" spans="1:18" ht="19.5" customHeight="1">
      <c r="B32" s="112" t="s">
        <v>32</v>
      </c>
      <c r="C32" s="34"/>
      <c r="D32" s="34"/>
      <c r="E32" s="34"/>
      <c r="F32" s="34"/>
      <c r="G32" s="34"/>
      <c r="H32" s="34"/>
      <c r="I32" s="34"/>
      <c r="J32" s="113"/>
      <c r="K32" s="114"/>
      <c r="L32" s="108" t="s">
        <v>73</v>
      </c>
      <c r="M32" s="104"/>
      <c r="N32" s="109"/>
      <c r="O32" s="109"/>
    </row>
    <row r="33" spans="2:15" ht="19.5" customHeight="1">
      <c r="B33" s="34" t="s">
        <v>33</v>
      </c>
      <c r="C33" s="34"/>
      <c r="D33" s="34"/>
      <c r="E33" s="34"/>
      <c r="F33" s="34"/>
      <c r="G33" s="34"/>
      <c r="H33" s="34"/>
      <c r="I33" s="34"/>
      <c r="J33" s="113"/>
      <c r="K33" s="114"/>
      <c r="L33" s="108" t="s">
        <v>34</v>
      </c>
      <c r="M33" s="104" t="s">
        <v>74</v>
      </c>
      <c r="N33" s="109"/>
      <c r="O33" s="109"/>
    </row>
    <row r="34" spans="2:15" ht="19.5" customHeight="1">
      <c r="B34" s="115" t="s">
        <v>35</v>
      </c>
      <c r="C34" s="115"/>
      <c r="D34" s="115"/>
      <c r="E34" s="115"/>
      <c r="F34" s="115"/>
      <c r="G34" s="115"/>
      <c r="H34" s="115"/>
      <c r="I34" s="115"/>
      <c r="J34" s="116"/>
      <c r="K34" s="116"/>
      <c r="L34" s="108" t="s">
        <v>36</v>
      </c>
      <c r="M34" s="104"/>
      <c r="N34" s="109"/>
      <c r="O34" s="109"/>
    </row>
    <row r="35" spans="2:15" ht="19.5" customHeight="1">
      <c r="B35" s="53" t="s">
        <v>76</v>
      </c>
      <c r="C35" s="53" t="str">
        <f>IF(VLOOKUP(M4,Danhsach,28,0)="","…….....................................................……………………………………….",VLOOKUP(M4,Danhsach,28,0))</f>
        <v>Công ty cổ phần ABC</v>
      </c>
      <c r="D35" s="53"/>
      <c r="E35" s="52"/>
      <c r="F35" s="52"/>
      <c r="G35" s="52"/>
      <c r="H35" s="52"/>
      <c r="I35" s="52"/>
      <c r="J35" s="117"/>
      <c r="K35" s="117"/>
      <c r="L35" s="103" t="s">
        <v>37</v>
      </c>
      <c r="M35" s="104"/>
      <c r="N35" s="109"/>
      <c r="O35" s="109"/>
    </row>
    <row r="36" spans="2:15" ht="19.5" customHeight="1">
      <c r="B36" s="53" t="s">
        <v>102</v>
      </c>
      <c r="C36" s="52"/>
      <c r="D36" s="52"/>
      <c r="E36" s="52"/>
      <c r="F36" s="52"/>
      <c r="G36" s="52"/>
      <c r="H36" s="52"/>
      <c r="I36" s="52"/>
      <c r="J36" s="117"/>
      <c r="K36" s="117"/>
      <c r="L36" s="108" t="s">
        <v>72</v>
      </c>
      <c r="M36" s="104"/>
      <c r="N36" s="109"/>
      <c r="O36" s="109"/>
    </row>
    <row r="37" spans="2:15" ht="19.5" customHeight="1">
      <c r="B37" s="53" t="s">
        <v>106</v>
      </c>
      <c r="C37" s="52"/>
      <c r="D37" s="52"/>
      <c r="E37" s="52"/>
      <c r="F37" s="53" t="s">
        <v>103</v>
      </c>
      <c r="G37" s="52"/>
      <c r="H37" s="52"/>
      <c r="I37" s="52"/>
      <c r="J37" s="117"/>
      <c r="K37" s="117"/>
      <c r="L37" s="108" t="s">
        <v>73</v>
      </c>
      <c r="M37" s="104"/>
      <c r="N37" s="109"/>
      <c r="O37" s="109"/>
    </row>
    <row r="38" spans="2:15" ht="19.5" customHeight="1">
      <c r="B38" s="53" t="s">
        <v>105</v>
      </c>
      <c r="C38" s="52"/>
      <c r="D38" s="52"/>
      <c r="E38" s="52"/>
      <c r="F38" s="53" t="s">
        <v>104</v>
      </c>
      <c r="G38" s="52"/>
      <c r="H38" s="52"/>
      <c r="I38" s="52"/>
      <c r="J38" s="117"/>
      <c r="K38" s="52"/>
      <c r="L38" s="108" t="s">
        <v>72</v>
      </c>
      <c r="M38" s="104"/>
      <c r="N38" s="109"/>
      <c r="O38" s="109"/>
    </row>
    <row r="39" spans="2:15" ht="19.5" customHeight="1">
      <c r="B39" s="118" t="s">
        <v>67</v>
      </c>
      <c r="C39" s="52"/>
      <c r="D39" s="52"/>
      <c r="E39" s="52"/>
      <c r="F39" s="37"/>
      <c r="G39" s="52"/>
      <c r="H39" s="52"/>
      <c r="I39" s="52"/>
      <c r="J39" s="117"/>
      <c r="K39" s="52"/>
      <c r="L39" s="108" t="s">
        <v>73</v>
      </c>
      <c r="M39" s="104"/>
      <c r="N39" s="109"/>
      <c r="O39" s="109"/>
    </row>
    <row r="40" spans="2:15" ht="19.5" customHeight="1">
      <c r="B40" s="119" t="s">
        <v>77</v>
      </c>
      <c r="J40" s="109"/>
      <c r="L40" s="108" t="s">
        <v>72</v>
      </c>
      <c r="M40" s="104"/>
      <c r="N40" s="109"/>
      <c r="O40" s="109"/>
    </row>
    <row r="41" spans="2:15" ht="19.5" customHeight="1">
      <c r="B41" s="53" t="s">
        <v>107</v>
      </c>
      <c r="C41" s="52"/>
      <c r="D41" s="52"/>
      <c r="E41" s="120" t="s">
        <v>61</v>
      </c>
      <c r="F41" s="241"/>
      <c r="G41" s="241"/>
      <c r="H41" s="53" t="s">
        <v>108</v>
      </c>
      <c r="I41" s="52"/>
      <c r="J41" s="117"/>
      <c r="K41" s="117"/>
      <c r="L41" s="108" t="s">
        <v>73</v>
      </c>
      <c r="M41" s="104"/>
      <c r="N41" s="109"/>
      <c r="O41" s="109"/>
    </row>
    <row r="42" spans="2:15" ht="4.5" customHeight="1">
      <c r="B42" s="53"/>
      <c r="C42" s="52"/>
      <c r="D42" s="52"/>
      <c r="E42" s="120"/>
      <c r="F42" s="121"/>
      <c r="G42" s="121"/>
      <c r="H42" s="53"/>
      <c r="I42" s="52"/>
      <c r="J42" s="117"/>
      <c r="K42" s="117"/>
      <c r="L42" s="108"/>
      <c r="M42" s="104"/>
      <c r="N42" s="109"/>
      <c r="O42" s="109"/>
    </row>
    <row r="43" spans="2:15" ht="18" customHeight="1">
      <c r="B43" s="233" t="str">
        <f>"Số tiền thanh toán cho đơn vị hưởng (ghi bằng chữ): ("&amp;dso(M22)&amp;" đồng)"</f>
        <v>Số tiền thanh toán cho đơn vị hưởng (ghi bằng chữ): (Một trăm triệu đồng)</v>
      </c>
      <c r="C43" s="233"/>
      <c r="D43" s="233"/>
      <c r="E43" s="233"/>
      <c r="F43" s="233"/>
      <c r="G43" s="233"/>
      <c r="H43" s="233"/>
      <c r="I43" s="233"/>
      <c r="J43" s="233"/>
      <c r="K43" s="233"/>
      <c r="L43" s="122" t="s">
        <v>75</v>
      </c>
      <c r="M43" s="123"/>
      <c r="N43" s="109"/>
      <c r="O43" s="109"/>
    </row>
    <row r="44" spans="2:15" s="125" customFormat="1" ht="15.75" customHeight="1">
      <c r="B44" s="233"/>
      <c r="C44" s="233"/>
      <c r="D44" s="233"/>
      <c r="E44" s="233"/>
      <c r="F44" s="233"/>
      <c r="G44" s="233"/>
      <c r="H44" s="233"/>
      <c r="I44" s="233"/>
      <c r="J44" s="233"/>
      <c r="K44" s="233"/>
      <c r="L44" s="119"/>
      <c r="M44" s="119"/>
      <c r="N44" s="124"/>
      <c r="O44" s="124"/>
    </row>
    <row r="45" spans="2:15" ht="15" customHeight="1">
      <c r="B45" s="126"/>
      <c r="C45" s="126"/>
      <c r="D45" s="126"/>
      <c r="E45" s="126"/>
      <c r="F45" s="126"/>
      <c r="G45" s="126"/>
      <c r="H45" s="126"/>
      <c r="I45" s="126"/>
      <c r="J45" s="126"/>
      <c r="K45" s="126"/>
      <c r="L45" s="126"/>
      <c r="M45" s="126"/>
      <c r="N45" s="126"/>
      <c r="O45" s="126"/>
    </row>
    <row r="46" spans="2:15" s="49" customFormat="1" ht="18" customHeight="1">
      <c r="B46" s="211" t="s">
        <v>38</v>
      </c>
      <c r="C46" s="211"/>
      <c r="D46" s="211"/>
      <c r="E46" s="211"/>
      <c r="F46" s="211"/>
      <c r="G46" s="211"/>
      <c r="H46" s="227" t="s">
        <v>10</v>
      </c>
      <c r="I46" s="227"/>
      <c r="J46" s="227"/>
      <c r="K46" s="227"/>
      <c r="L46" s="227"/>
      <c r="M46" s="227"/>
      <c r="N46" s="127"/>
      <c r="O46" s="127"/>
    </row>
    <row r="47" spans="2:15" ht="18" customHeight="1">
      <c r="B47" s="226" t="s">
        <v>112</v>
      </c>
      <c r="C47" s="226"/>
      <c r="D47" s="226"/>
      <c r="E47" s="226"/>
      <c r="F47" s="226"/>
      <c r="G47" s="226"/>
      <c r="H47" s="228" t="s">
        <v>112</v>
      </c>
      <c r="I47" s="226"/>
      <c r="J47" s="226"/>
      <c r="K47" s="226"/>
      <c r="L47" s="226"/>
      <c r="M47" s="226"/>
      <c r="N47" s="58"/>
      <c r="O47" s="58"/>
    </row>
    <row r="48" spans="2:15" s="49" customFormat="1" ht="18" customHeight="1">
      <c r="B48" s="211" t="s">
        <v>39</v>
      </c>
      <c r="C48" s="211"/>
      <c r="D48" s="128"/>
      <c r="E48" s="211" t="s">
        <v>40</v>
      </c>
      <c r="F48" s="211"/>
      <c r="G48" s="211"/>
      <c r="H48" s="212" t="s">
        <v>11</v>
      </c>
      <c r="I48" s="212"/>
      <c r="J48" s="212"/>
      <c r="K48" s="212" t="s">
        <v>12</v>
      </c>
      <c r="L48" s="212"/>
      <c r="M48" s="212"/>
      <c r="N48" s="127"/>
      <c r="O48" s="127"/>
    </row>
    <row r="49" spans="1:13" ht="18" customHeight="1">
      <c r="B49" s="52"/>
      <c r="C49" s="52"/>
      <c r="D49" s="52"/>
      <c r="E49" s="52"/>
      <c r="F49" s="32"/>
      <c r="I49" s="129"/>
    </row>
    <row r="50" spans="1:13" ht="18" customHeight="1">
      <c r="B50" s="52"/>
      <c r="C50" s="52"/>
      <c r="D50" s="52"/>
      <c r="E50" s="52"/>
      <c r="F50" s="32"/>
      <c r="I50" s="129"/>
    </row>
    <row r="51" spans="1:13" ht="18" customHeight="1">
      <c r="B51" s="52"/>
      <c r="C51" s="52"/>
      <c r="D51" s="52"/>
      <c r="E51" s="52"/>
      <c r="F51" s="32"/>
      <c r="I51" s="129"/>
    </row>
    <row r="52" spans="1:13" s="49" customFormat="1" ht="18" customHeight="1">
      <c r="B52" s="130"/>
      <c r="C52" s="130"/>
      <c r="D52" s="130"/>
      <c r="E52" s="130"/>
      <c r="F52" s="131"/>
      <c r="G52" s="131"/>
      <c r="H52" s="216"/>
      <c r="I52" s="216"/>
      <c r="J52" s="216"/>
      <c r="K52" s="216"/>
      <c r="L52" s="216"/>
      <c r="M52" s="216"/>
    </row>
    <row r="53" spans="1:13" s="49" customFormat="1" ht="18" customHeight="1">
      <c r="A53" s="217" t="s">
        <v>41</v>
      </c>
      <c r="B53" s="217"/>
      <c r="C53" s="218"/>
      <c r="D53" s="217" t="s">
        <v>83</v>
      </c>
      <c r="E53" s="217"/>
      <c r="F53" s="217"/>
      <c r="G53" s="217"/>
      <c r="H53" s="217"/>
      <c r="I53" s="218"/>
      <c r="J53" s="223" t="s">
        <v>84</v>
      </c>
      <c r="K53" s="224"/>
      <c r="L53" s="225"/>
      <c r="M53" s="225"/>
    </row>
    <row r="54" spans="1:13" ht="18" customHeight="1">
      <c r="A54" s="221" t="s">
        <v>65</v>
      </c>
      <c r="B54" s="221"/>
      <c r="C54" s="222"/>
      <c r="D54" s="219" t="s">
        <v>42</v>
      </c>
      <c r="E54" s="219"/>
      <c r="F54" s="219"/>
      <c r="G54" s="219"/>
      <c r="H54" s="219"/>
      <c r="I54" s="220"/>
      <c r="J54" s="213" t="s">
        <v>43</v>
      </c>
      <c r="K54" s="214"/>
      <c r="L54" s="215"/>
      <c r="M54" s="215"/>
    </row>
    <row r="55" spans="1:13" ht="24" customHeight="1">
      <c r="A55" s="109"/>
      <c r="B55" s="117"/>
      <c r="C55" s="132"/>
      <c r="D55" s="117"/>
      <c r="E55" s="117"/>
      <c r="F55" s="133"/>
      <c r="G55" s="133"/>
      <c r="H55" s="133"/>
      <c r="I55" s="134"/>
      <c r="J55" s="135"/>
      <c r="K55" s="135"/>
      <c r="L55" s="135"/>
      <c r="M55" s="135"/>
    </row>
    <row r="56" spans="1:13" ht="33" customHeight="1">
      <c r="A56" s="109"/>
      <c r="B56" s="117"/>
      <c r="C56" s="132"/>
      <c r="D56" s="117"/>
      <c r="E56" s="117"/>
      <c r="F56" s="133"/>
      <c r="G56" s="133"/>
      <c r="H56" s="133"/>
      <c r="I56" s="134"/>
      <c r="J56" s="135"/>
      <c r="K56" s="135"/>
      <c r="L56" s="135"/>
      <c r="M56" s="135"/>
    </row>
  </sheetData>
  <sheetProtection formatCells="0" formatColumns="0" formatRows="0"/>
  <autoFilter ref="A15:E22">
    <filterColumn colId="0" showButton="0">
      <customFilters>
        <customFilter operator="notEqual" val=" "/>
      </customFilters>
    </filterColumn>
    <filterColumn colId="1" showButton="0"/>
    <filterColumn colId="2" showButton="0"/>
    <filterColumn colId="3" showButton="0"/>
  </autoFilter>
  <mergeCells count="44">
    <mergeCell ref="L1:M2"/>
    <mergeCell ref="A20:E20"/>
    <mergeCell ref="J20:K20"/>
    <mergeCell ref="A21:E21"/>
    <mergeCell ref="J21:K21"/>
    <mergeCell ref="A16:E16"/>
    <mergeCell ref="J16:K16"/>
    <mergeCell ref="A17:E17"/>
    <mergeCell ref="J17:K17"/>
    <mergeCell ref="A18:E18"/>
    <mergeCell ref="J18:K18"/>
    <mergeCell ref="J13:K14"/>
    <mergeCell ref="F2:J2"/>
    <mergeCell ref="B1:C2"/>
    <mergeCell ref="A19:E19"/>
    <mergeCell ref="J19:K19"/>
    <mergeCell ref="B46:G46"/>
    <mergeCell ref="B47:G47"/>
    <mergeCell ref="H46:M46"/>
    <mergeCell ref="H47:M47"/>
    <mergeCell ref="A13:E14"/>
    <mergeCell ref="F13:F14"/>
    <mergeCell ref="G13:G14"/>
    <mergeCell ref="H13:H14"/>
    <mergeCell ref="I13:I14"/>
    <mergeCell ref="B43:K44"/>
    <mergeCell ref="J22:K22"/>
    <mergeCell ref="A15:E15"/>
    <mergeCell ref="J15:K15"/>
    <mergeCell ref="F41:G41"/>
    <mergeCell ref="A22:E22"/>
    <mergeCell ref="A24:M24"/>
    <mergeCell ref="B48:C48"/>
    <mergeCell ref="E48:G48"/>
    <mergeCell ref="K48:M48"/>
    <mergeCell ref="H48:J48"/>
    <mergeCell ref="J54:M54"/>
    <mergeCell ref="K52:M52"/>
    <mergeCell ref="D53:I53"/>
    <mergeCell ref="D54:I54"/>
    <mergeCell ref="A53:C53"/>
    <mergeCell ref="A54:C54"/>
    <mergeCell ref="J53:M53"/>
    <mergeCell ref="H52:J52"/>
  </mergeCells>
  <printOptions horizontalCentered="1"/>
  <pageMargins left="0.23622047244094491" right="0.19685039370078741" top="0.31496062992125984" bottom="0.27559055118110237" header="0.19685039370078741" footer="0.23622047244094491"/>
  <pageSetup paperSize="9" scale="80" orientation="portrait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Trang tính</vt:lpstr>
      </vt:variant>
      <vt:variant>
        <vt:i4>2</vt:i4>
      </vt:variant>
      <vt:variant>
        <vt:lpstr>Phạm vi có Tên</vt:lpstr>
      </vt:variant>
      <vt:variant>
        <vt:i4>5</vt:i4>
      </vt:variant>
    </vt:vector>
  </HeadingPairs>
  <TitlesOfParts>
    <vt:vector size="7" baseType="lpstr">
      <vt:lpstr>Danh sach</vt:lpstr>
      <vt:lpstr>Giay RDT</vt:lpstr>
      <vt:lpstr>B_KL1</vt:lpstr>
      <vt:lpstr>Danhsach</vt:lpstr>
      <vt:lpstr>Danhsach1</vt:lpstr>
      <vt:lpstr>GRDT</vt:lpstr>
      <vt:lpstr>'Giay RDT'!Vùng_In</vt:lpstr>
    </vt:vector>
  </TitlesOfParts>
  <Company>Phong Cong Thuong Thai Thuy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gia24.vn</dc:creator>
  <cp:lastModifiedBy>Nguyễn Quốc Hội</cp:lastModifiedBy>
  <cp:lastPrinted>2017-09-26T07:06:21Z</cp:lastPrinted>
  <dcterms:created xsi:type="dcterms:W3CDTF">2009-01-15T00:46:41Z</dcterms:created>
  <dcterms:modified xsi:type="dcterms:W3CDTF">2017-09-27T04:50:08Z</dcterms:modified>
  <cp:contentStatus/>
</cp:coreProperties>
</file>