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960" windowHeight="12075" activeTab="1"/>
  </bookViews>
  <sheets>
    <sheet name="US bang kieu 1" sheetId="1" r:id="rId1"/>
    <sheet name="US chu nhat kieu 1" sheetId="2" r:id="rId2"/>
  </sheets>
  <externalReferences>
    <externalReference r:id="rId3"/>
    <externalReference r:id="rId4"/>
  </externalReferences>
  <definedNames>
    <definedName name="______________a1" localSheetId="0" hidden="1">{"'Sheet1'!$L$16"}</definedName>
    <definedName name="______________a1" localSheetId="1" hidden="1">{"'Sheet1'!$L$16"}</definedName>
    <definedName name="______________a1" hidden="1">{"'Sheet1'!$L$16"}</definedName>
    <definedName name="______________PA3" localSheetId="0" hidden="1">{"'Sheet1'!$L$16"}</definedName>
    <definedName name="______________PA3" localSheetId="1" hidden="1">{"'Sheet1'!$L$16"}</definedName>
    <definedName name="______________PA3" hidden="1">{"'Sheet1'!$L$16"}</definedName>
    <definedName name="_____________a2" localSheetId="0" hidden="1">{"'Sheet1'!$L$16"}</definedName>
    <definedName name="_____________a2" localSheetId="1" hidden="1">{"'Sheet1'!$L$16"}</definedName>
    <definedName name="_____________a2" hidden="1">{"'Sheet1'!$L$16"}</definedName>
    <definedName name="____________a1" localSheetId="0" hidden="1">{"'Sheet1'!$L$16"}</definedName>
    <definedName name="____________a1" localSheetId="1" hidden="1">{"'Sheet1'!$L$16"}</definedName>
    <definedName name="____________a1" hidden="1">{"'Sheet1'!$L$16"}</definedName>
    <definedName name="____________Goi8" localSheetId="0" hidden="1">{"'Sheet1'!$L$16"}</definedName>
    <definedName name="____________Goi8" localSheetId="1" hidden="1">{"'Sheet1'!$L$16"}</definedName>
    <definedName name="____________Goi8" hidden="1">{"'Sheet1'!$L$16"}</definedName>
    <definedName name="____________PA3" localSheetId="0" hidden="1">{"'Sheet1'!$L$16"}</definedName>
    <definedName name="____________PA3" localSheetId="1" hidden="1">{"'Sheet1'!$L$16"}</definedName>
    <definedName name="____________PA3" hidden="1">{"'Sheet1'!$L$16"}</definedName>
    <definedName name="___________a1" localSheetId="0" hidden="1">{"'Sheet1'!$L$16"}</definedName>
    <definedName name="___________a1" localSheetId="1" hidden="1">{"'Sheet1'!$L$16"}</definedName>
    <definedName name="___________a1" hidden="1">{"'Sheet1'!$L$16"}</definedName>
    <definedName name="___________a2" localSheetId="0" hidden="1">{"'Sheet1'!$L$16"}</definedName>
    <definedName name="___________a2" localSheetId="1" hidden="1">{"'Sheet1'!$L$16"}</definedName>
    <definedName name="___________a2" hidden="1">{"'Sheet1'!$L$16"}</definedName>
    <definedName name="___________Goi8" localSheetId="0" hidden="1">{"'Sheet1'!$L$16"}</definedName>
    <definedName name="___________Goi8" localSheetId="1" hidden="1">{"'Sheet1'!$L$16"}</definedName>
    <definedName name="___________Goi8" hidden="1">{"'Sheet1'!$L$16"}</definedName>
    <definedName name="___________PA3" localSheetId="0" hidden="1">{"'Sheet1'!$L$16"}</definedName>
    <definedName name="___________PA3" localSheetId="1" hidden="1">{"'Sheet1'!$L$16"}</definedName>
    <definedName name="___________PA3" hidden="1">{"'Sheet1'!$L$16"}</definedName>
    <definedName name="__________a1" localSheetId="0" hidden="1">{"'Sheet1'!$L$16"}</definedName>
    <definedName name="__________a1" localSheetId="1" hidden="1">{"'Sheet1'!$L$16"}</definedName>
    <definedName name="__________a1" hidden="1">{"'Sheet1'!$L$16"}</definedName>
    <definedName name="____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___a129" hidden="1">{"Offgrid",#N/A,FALSE,"OFFGRID";"Region",#N/A,FALSE,"REGION";"Offgrid -2",#N/A,FALSE,"OFFGRID";"WTP",#N/A,FALSE,"WTP";"WTP -2",#N/A,FALSE,"WTP";"Project",#N/A,FALSE,"PROJECT";"Summary -2",#N/A,FALSE,"SUMMARY"}</definedName>
    <definedName name="____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___a130" hidden="1">{"Offgrid",#N/A,FALSE,"OFFGRID";"Region",#N/A,FALSE,"REGION";"Offgrid -2",#N/A,FALSE,"OFFGRID";"WTP",#N/A,FALSE,"WTP";"WTP -2",#N/A,FALSE,"WTP";"Project",#N/A,FALSE,"PROJECT";"Summary -2",#N/A,FALSE,"SUMMARY"}</definedName>
    <definedName name="__________a2" localSheetId="0" hidden="1">{"'Sheet1'!$L$16"}</definedName>
    <definedName name="__________a2" localSheetId="1" hidden="1">{"'Sheet1'!$L$16"}</definedName>
    <definedName name="__________a2" hidden="1">{"'Sheet1'!$L$16"}</definedName>
    <definedName name="__________Goi8" localSheetId="0" hidden="1">{"'Sheet1'!$L$16"}</definedName>
    <definedName name="__________Goi8" localSheetId="1" hidden="1">{"'Sheet1'!$L$16"}</definedName>
    <definedName name="__________Goi8" hidden="1">{"'Sheet1'!$L$16"}</definedName>
    <definedName name="__________Lan1" localSheetId="0" hidden="1">{"'Sheet1'!$L$16"}</definedName>
    <definedName name="__________Lan1" localSheetId="1" hidden="1">{"'Sheet1'!$L$16"}</definedName>
    <definedName name="__________Lan1" hidden="1">{"'Sheet1'!$L$16"}</definedName>
    <definedName name="__________LAN3" localSheetId="0" hidden="1">{"'Sheet1'!$L$16"}</definedName>
    <definedName name="__________LAN3" localSheetId="1" hidden="1">{"'Sheet1'!$L$16"}</definedName>
    <definedName name="__________LAN3" hidden="1">{"'Sheet1'!$L$16"}</definedName>
    <definedName name="__________PA3" localSheetId="0" hidden="1">{"'Sheet1'!$L$16"}</definedName>
    <definedName name="__________PA3" localSheetId="1" hidden="1">{"'Sheet1'!$L$16"}</definedName>
    <definedName name="__________PA3" hidden="1">{"'Sheet1'!$L$16"}</definedName>
    <definedName name="__________TM2" localSheetId="0" hidden="1">{"'Sheet1'!$L$16"}</definedName>
    <definedName name="__________TM2" localSheetId="1" hidden="1">{"'Sheet1'!$L$16"}</definedName>
    <definedName name="__________TM2" hidden="1">{"'Sheet1'!$L$16"}</definedName>
    <definedName name="__________tt3" localSheetId="0" hidden="1">{"'Sheet1'!$L$16"}</definedName>
    <definedName name="__________tt3" localSheetId="1" hidden="1">{"'Sheet1'!$L$16"}</definedName>
    <definedName name="__________tt3" hidden="1">{"'Sheet1'!$L$16"}</definedName>
    <definedName name="_________a1" localSheetId="0" hidden="1">{"'Sheet1'!$L$16"}</definedName>
    <definedName name="_________a1" localSheetId="1" hidden="1">{"'Sheet1'!$L$16"}</definedName>
    <definedName name="_________a1" hidden="1">{"'Sheet1'!$L$16"}</definedName>
    <definedName name="___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__a129" hidden="1">{"Offgrid",#N/A,FALSE,"OFFGRID";"Region",#N/A,FALSE,"REGION";"Offgrid -2",#N/A,FALSE,"OFFGRID";"WTP",#N/A,FALSE,"WTP";"WTP -2",#N/A,FALSE,"WTP";"Project",#N/A,FALSE,"PROJECT";"Summary -2",#N/A,FALSE,"SUMMARY"}</definedName>
    <definedName name="___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__a130" hidden="1">{"Offgrid",#N/A,FALSE,"OFFGRID";"Region",#N/A,FALSE,"REGION";"Offgrid -2",#N/A,FALSE,"OFFGRID";"WTP",#N/A,FALSE,"WTP";"WTP -2",#N/A,FALSE,"WTP";"Project",#N/A,FALSE,"PROJECT";"Summary -2",#N/A,FALSE,"SUMMARY"}</definedName>
    <definedName name="_________a2" localSheetId="0" hidden="1">{"'Sheet1'!$L$16"}</definedName>
    <definedName name="_________a2" localSheetId="1" hidden="1">{"'Sheet1'!$L$16"}</definedName>
    <definedName name="_________a2" hidden="1">{"'Sheet1'!$L$16"}</definedName>
    <definedName name="_________Goi8" localSheetId="0" hidden="1">{"'Sheet1'!$L$16"}</definedName>
    <definedName name="_________Goi8" localSheetId="1" hidden="1">{"'Sheet1'!$L$16"}</definedName>
    <definedName name="_________Goi8" hidden="1">{"'Sheet1'!$L$16"}</definedName>
    <definedName name="_________Lan1" localSheetId="0" hidden="1">{"'Sheet1'!$L$16"}</definedName>
    <definedName name="_________Lan1" localSheetId="1" hidden="1">{"'Sheet1'!$L$16"}</definedName>
    <definedName name="_________Lan1" hidden="1">{"'Sheet1'!$L$16"}</definedName>
    <definedName name="_________LAN3" localSheetId="0" hidden="1">{"'Sheet1'!$L$16"}</definedName>
    <definedName name="_________LAN3" localSheetId="1" hidden="1">{"'Sheet1'!$L$16"}</definedName>
    <definedName name="_________LAN3" hidden="1">{"'Sheet1'!$L$16"}</definedName>
    <definedName name="_________PA3" localSheetId="0" hidden="1">{"'Sheet1'!$L$16"}</definedName>
    <definedName name="_________PA3" localSheetId="1" hidden="1">{"'Sheet1'!$L$16"}</definedName>
    <definedName name="_________PA3" hidden="1">{"'Sheet1'!$L$16"}</definedName>
    <definedName name="_________TM2" localSheetId="0" hidden="1">{"'Sheet1'!$L$16"}</definedName>
    <definedName name="_________TM2" localSheetId="1" hidden="1">{"'Sheet1'!$L$16"}</definedName>
    <definedName name="_________TM2" hidden="1">{"'Sheet1'!$L$16"}</definedName>
    <definedName name="_________tt3" localSheetId="0" hidden="1">{"'Sheet1'!$L$16"}</definedName>
    <definedName name="_________tt3" localSheetId="1" hidden="1">{"'Sheet1'!$L$16"}</definedName>
    <definedName name="_________tt3" hidden="1">{"'Sheet1'!$L$16"}</definedName>
    <definedName name="________a1" localSheetId="0" hidden="1">{"'Sheet1'!$L$16"}</definedName>
    <definedName name="________a1" localSheetId="1" hidden="1">{"'Sheet1'!$L$16"}</definedName>
    <definedName name="________a1" hidden="1">{"'Sheet1'!$L$16"}</definedName>
    <definedName name="__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_a129" hidden="1">{"Offgrid",#N/A,FALSE,"OFFGRID";"Region",#N/A,FALSE,"REGION";"Offgrid -2",#N/A,FALSE,"OFFGRID";"WTP",#N/A,FALSE,"WTP";"WTP -2",#N/A,FALSE,"WTP";"Project",#N/A,FALSE,"PROJECT";"Summary -2",#N/A,FALSE,"SUMMARY"}</definedName>
    <definedName name="__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_a130" hidden="1">{"Offgrid",#N/A,FALSE,"OFFGRID";"Region",#N/A,FALSE,"REGION";"Offgrid -2",#N/A,FALSE,"OFFGRID";"WTP",#N/A,FALSE,"WTP";"WTP -2",#N/A,FALSE,"WTP";"Project",#N/A,FALSE,"PROJECT";"Summary -2",#N/A,FALSE,"SUMMARY"}</definedName>
    <definedName name="________a2" localSheetId="0" hidden="1">{"'Sheet1'!$L$16"}</definedName>
    <definedName name="________a2" localSheetId="1" hidden="1">{"'Sheet1'!$L$16"}</definedName>
    <definedName name="________a2" hidden="1">{"'Sheet1'!$L$16"}</definedName>
    <definedName name="________Goi8" localSheetId="0" hidden="1">{"'Sheet1'!$L$16"}</definedName>
    <definedName name="________Goi8" localSheetId="1" hidden="1">{"'Sheet1'!$L$16"}</definedName>
    <definedName name="________Goi8" hidden="1">{"'Sheet1'!$L$16"}</definedName>
    <definedName name="________Lan1" localSheetId="0" hidden="1">{"'Sheet1'!$L$16"}</definedName>
    <definedName name="________Lan1" localSheetId="1" hidden="1">{"'Sheet1'!$L$16"}</definedName>
    <definedName name="________Lan1" hidden="1">{"'Sheet1'!$L$16"}</definedName>
    <definedName name="________LAN3" localSheetId="0" hidden="1">{"'Sheet1'!$L$16"}</definedName>
    <definedName name="________LAN3" localSheetId="1" hidden="1">{"'Sheet1'!$L$16"}</definedName>
    <definedName name="________LAN3" hidden="1">{"'Sheet1'!$L$16"}</definedName>
    <definedName name="________PA3" localSheetId="0" hidden="1">{"'Sheet1'!$L$16"}</definedName>
    <definedName name="________PA3" localSheetId="1" hidden="1">{"'Sheet1'!$L$16"}</definedName>
    <definedName name="________PA3" hidden="1">{"'Sheet1'!$L$16"}</definedName>
    <definedName name="________TM2" localSheetId="0" hidden="1">{"'Sheet1'!$L$16"}</definedName>
    <definedName name="________TM2" localSheetId="1" hidden="1">{"'Sheet1'!$L$16"}</definedName>
    <definedName name="________TM2" hidden="1">{"'Sheet1'!$L$16"}</definedName>
    <definedName name="________tt3" localSheetId="0" hidden="1">{"'Sheet1'!$L$16"}</definedName>
    <definedName name="________tt3" localSheetId="1" hidden="1">{"'Sheet1'!$L$16"}</definedName>
    <definedName name="________tt3" hidden="1">{"'Sheet1'!$L$16"}</definedName>
    <definedName name="_______a1" localSheetId="0" hidden="1">{"'Sheet1'!$L$16"}</definedName>
    <definedName name="_______a1" localSheetId="1" hidden="1">{"'Sheet1'!$L$16"}</definedName>
    <definedName name="_______a1" hidden="1">{"'Sheet1'!$L$16"}</definedName>
    <definedName name="_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a129" hidden="1">{"Offgrid",#N/A,FALSE,"OFFGRID";"Region",#N/A,FALSE,"REGION";"Offgrid -2",#N/A,FALSE,"OFFGRID";"WTP",#N/A,FALSE,"WTP";"WTP -2",#N/A,FALSE,"WTP";"Project",#N/A,FALSE,"PROJECT";"Summary -2",#N/A,FALSE,"SUMMARY"}</definedName>
    <definedName name="_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_a130" hidden="1">{"Offgrid",#N/A,FALSE,"OFFGRID";"Region",#N/A,FALSE,"REGION";"Offgrid -2",#N/A,FALSE,"OFFGRID";"WTP",#N/A,FALSE,"WTP";"WTP -2",#N/A,FALSE,"WTP";"Project",#N/A,FALSE,"PROJECT";"Summary -2",#N/A,FALSE,"SUMMARY"}</definedName>
    <definedName name="_______a2" localSheetId="0" hidden="1">{"'Sheet1'!$L$16"}</definedName>
    <definedName name="_______a2" localSheetId="1" hidden="1">{"'Sheet1'!$L$16"}</definedName>
    <definedName name="_______a2" hidden="1">{"'Sheet1'!$L$16"}</definedName>
    <definedName name="_______Goi8" localSheetId="0" hidden="1">{"'Sheet1'!$L$16"}</definedName>
    <definedName name="_______Goi8" localSheetId="1" hidden="1">{"'Sheet1'!$L$16"}</definedName>
    <definedName name="_______Goi8" hidden="1">{"'Sheet1'!$L$16"}</definedName>
    <definedName name="_______Lan1" localSheetId="0" hidden="1">{"'Sheet1'!$L$16"}</definedName>
    <definedName name="_______Lan1" localSheetId="1" hidden="1">{"'Sheet1'!$L$16"}</definedName>
    <definedName name="_______Lan1" hidden="1">{"'Sheet1'!$L$16"}</definedName>
    <definedName name="_______LAN3" localSheetId="0" hidden="1">{"'Sheet1'!$L$16"}</definedName>
    <definedName name="_______LAN3" localSheetId="1" hidden="1">{"'Sheet1'!$L$16"}</definedName>
    <definedName name="_______LAN3" hidden="1">{"'Sheet1'!$L$16"}</definedName>
    <definedName name="_______PA3" localSheetId="0" hidden="1">{"'Sheet1'!$L$16"}</definedName>
    <definedName name="_______PA3" localSheetId="1" hidden="1">{"'Sheet1'!$L$16"}</definedName>
    <definedName name="_______PA3" hidden="1">{"'Sheet1'!$L$16"}</definedName>
    <definedName name="_______TM2" localSheetId="0" hidden="1">{"'Sheet1'!$L$16"}</definedName>
    <definedName name="_______TM2" localSheetId="1" hidden="1">{"'Sheet1'!$L$16"}</definedName>
    <definedName name="_______TM2" hidden="1">{"'Sheet1'!$L$16"}</definedName>
    <definedName name="_______tt3" localSheetId="0" hidden="1">{"'Sheet1'!$L$16"}</definedName>
    <definedName name="_______tt3" localSheetId="1" hidden="1">{"'Sheet1'!$L$16"}</definedName>
    <definedName name="_______tt3" hidden="1">{"'Sheet1'!$L$16"}</definedName>
    <definedName name="______a1" localSheetId="0" hidden="1">{"'Sheet1'!$L$16"}</definedName>
    <definedName name="______a1" localSheetId="1" hidden="1">{"'Sheet1'!$L$16"}</definedName>
    <definedName name="______a1" hidden="1">{"'Sheet1'!$L$16"}</definedName>
    <definedName name="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a129" hidden="1">{"Offgrid",#N/A,FALSE,"OFFGRID";"Region",#N/A,FALSE,"REGION";"Offgrid -2",#N/A,FALSE,"OFFGRID";"WTP",#N/A,FALSE,"WTP";"WTP -2",#N/A,FALSE,"WTP";"Project",#N/A,FALSE,"PROJECT";"Summary -2",#N/A,FALSE,"SUMMARY"}</definedName>
    <definedName name="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_a130" hidden="1">{"Offgrid",#N/A,FALSE,"OFFGRID";"Region",#N/A,FALSE,"REGION";"Offgrid -2",#N/A,FALSE,"OFFGRID";"WTP",#N/A,FALSE,"WTP";"WTP -2",#N/A,FALSE,"WTP";"Project",#N/A,FALSE,"PROJECT";"Summary -2",#N/A,FALSE,"SUMMARY"}</definedName>
    <definedName name="______a2" localSheetId="0" hidden="1">{"'Sheet1'!$L$16"}</definedName>
    <definedName name="______a2" localSheetId="1" hidden="1">{"'Sheet1'!$L$16"}</definedName>
    <definedName name="______a2" hidden="1">{"'Sheet1'!$L$16"}</definedName>
    <definedName name="______Goi8" localSheetId="0" hidden="1">{"'Sheet1'!$L$16"}</definedName>
    <definedName name="______Goi8" localSheetId="1" hidden="1">{"'Sheet1'!$L$16"}</definedName>
    <definedName name="______Goi8" hidden="1">{"'Sheet1'!$L$16"}</definedName>
    <definedName name="______h1" localSheetId="0" hidden="1">{"'Sheet1'!$L$16"}</definedName>
    <definedName name="______h1" localSheetId="1" hidden="1">{"'Sheet1'!$L$16"}</definedName>
    <definedName name="______h1" hidden="1">{"'Sheet1'!$L$16"}</definedName>
    <definedName name="______Lan1" localSheetId="0" hidden="1">{"'Sheet1'!$L$16"}</definedName>
    <definedName name="______Lan1" localSheetId="1" hidden="1">{"'Sheet1'!$L$16"}</definedName>
    <definedName name="______Lan1" hidden="1">{"'Sheet1'!$L$16"}</definedName>
    <definedName name="______LAN3" localSheetId="0" hidden="1">{"'Sheet1'!$L$16"}</definedName>
    <definedName name="______LAN3" localSheetId="1" hidden="1">{"'Sheet1'!$L$16"}</definedName>
    <definedName name="______LAN3" hidden="1">{"'Sheet1'!$L$16"}</definedName>
    <definedName name="______M2" localSheetId="0" hidden="1">{"'Sheet1'!$L$16"}</definedName>
    <definedName name="______M2" localSheetId="1" hidden="1">{"'Sheet1'!$L$16"}</definedName>
    <definedName name="______M2" hidden="1">{"'Sheet1'!$L$16"}</definedName>
    <definedName name="______PA3" localSheetId="0" hidden="1">{"'Sheet1'!$L$16"}</definedName>
    <definedName name="______PA3" localSheetId="1" hidden="1">{"'Sheet1'!$L$16"}</definedName>
    <definedName name="______PA3" hidden="1">{"'Sheet1'!$L$16"}</definedName>
    <definedName name="______TM2" localSheetId="0" hidden="1">{"'Sheet1'!$L$16"}</definedName>
    <definedName name="______TM2" localSheetId="1" hidden="1">{"'Sheet1'!$L$16"}</definedName>
    <definedName name="______TM2" hidden="1">{"'Sheet1'!$L$16"}</definedName>
    <definedName name="______tt3" localSheetId="0" hidden="1">{"'Sheet1'!$L$16"}</definedName>
    <definedName name="______tt3" localSheetId="1" hidden="1">{"'Sheet1'!$L$16"}</definedName>
    <definedName name="______tt3" hidden="1">{"'Sheet1'!$L$16"}</definedName>
    <definedName name="_____a1" localSheetId="0" hidden="1">{"'Sheet1'!$L$16"}</definedName>
    <definedName name="_____a1" localSheetId="1" hidden="1">{"'Sheet1'!$L$16"}</definedName>
    <definedName name="_____a1" hidden="1">{"'Sheet1'!$L$16"}</definedName>
    <definedName name="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a129" hidden="1">{"Offgrid",#N/A,FALSE,"OFFGRID";"Region",#N/A,FALSE,"REGION";"Offgrid -2",#N/A,FALSE,"OFFGRID";"WTP",#N/A,FALSE,"WTP";"WTP -2",#N/A,FALSE,"WTP";"Project",#N/A,FALSE,"PROJECT";"Summary -2",#N/A,FALSE,"SUMMARY"}</definedName>
    <definedName name="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_a130" hidden="1">{"Offgrid",#N/A,FALSE,"OFFGRID";"Region",#N/A,FALSE,"REGION";"Offgrid -2",#N/A,FALSE,"OFFGRID";"WTP",#N/A,FALSE,"WTP";"WTP -2",#N/A,FALSE,"WTP";"Project",#N/A,FALSE,"PROJECT";"Summary -2",#N/A,FALSE,"SUMMARY"}</definedName>
    <definedName name="_____a2" localSheetId="0" hidden="1">{"'Sheet1'!$L$16"}</definedName>
    <definedName name="_____a2" localSheetId="1" hidden="1">{"'Sheet1'!$L$16"}</definedName>
    <definedName name="_____a2" hidden="1">{"'Sheet1'!$L$16"}</definedName>
    <definedName name="_____d1500" localSheetId="0" hidden="1">{"'Sheet1'!$L$16"}</definedName>
    <definedName name="_____d1500" localSheetId="1" hidden="1">{"'Sheet1'!$L$16"}</definedName>
    <definedName name="_____d1500" hidden="1">{"'Sheet1'!$L$16"}</definedName>
    <definedName name="_____E1200" localSheetId="0" hidden="1">{"'Sheet1'!$L$16"}</definedName>
    <definedName name="_____E1200" localSheetId="1" hidden="1">{"'Sheet1'!$L$16"}</definedName>
    <definedName name="_____E1200" hidden="1">{"'Sheet1'!$L$16"}</definedName>
    <definedName name="_____Goi8" localSheetId="0" hidden="1">{"'Sheet1'!$L$16"}</definedName>
    <definedName name="_____Goi8" localSheetId="1" hidden="1">{"'Sheet1'!$L$16"}</definedName>
    <definedName name="_____Goi8" hidden="1">{"'Sheet1'!$L$16"}</definedName>
    <definedName name="_____hu1" localSheetId="0" hidden="1">{"'Sheet1'!$L$16"}</definedName>
    <definedName name="_____hu1" localSheetId="1" hidden="1">{"'Sheet1'!$L$16"}</definedName>
    <definedName name="_____hu1" hidden="1">{"'Sheet1'!$L$16"}</definedName>
    <definedName name="_____hu2" localSheetId="0" hidden="1">{"'Sheet1'!$L$16"}</definedName>
    <definedName name="_____hu2" localSheetId="1" hidden="1">{"'Sheet1'!$L$16"}</definedName>
    <definedName name="_____hu2" hidden="1">{"'Sheet1'!$L$16"}</definedName>
    <definedName name="_____hu5" localSheetId="0" hidden="1">{"'Sheet1'!$L$16"}</definedName>
    <definedName name="_____hu5" localSheetId="1" hidden="1">{"'Sheet1'!$L$16"}</definedName>
    <definedName name="_____hu5" hidden="1">{"'Sheet1'!$L$16"}</definedName>
    <definedName name="_____hu6" localSheetId="0" hidden="1">{"'Sheet1'!$L$16"}</definedName>
    <definedName name="_____hu6" localSheetId="1" hidden="1">{"'Sheet1'!$L$16"}</definedName>
    <definedName name="_____hu6" hidden="1">{"'Sheet1'!$L$16"}</definedName>
    <definedName name="_____Lan1" localSheetId="0" hidden="1">{"'Sheet1'!$L$16"}</definedName>
    <definedName name="_____Lan1" localSheetId="1" hidden="1">{"'Sheet1'!$L$16"}</definedName>
    <definedName name="_____Lan1" hidden="1">{"'Sheet1'!$L$16"}</definedName>
    <definedName name="_____LAN3" localSheetId="0" hidden="1">{"'Sheet1'!$L$16"}</definedName>
    <definedName name="_____LAN3" localSheetId="1" hidden="1">{"'Sheet1'!$L$16"}</definedName>
    <definedName name="_____LAN3" hidden="1">{"'Sheet1'!$L$16"}</definedName>
    <definedName name="_____PA3" localSheetId="0" hidden="1">{"'Sheet1'!$L$16"}</definedName>
    <definedName name="_____PA3" localSheetId="1" hidden="1">{"'Sheet1'!$L$16"}</definedName>
    <definedName name="_____PA3" hidden="1">{"'Sheet1'!$L$16"}</definedName>
    <definedName name="_____TM2" localSheetId="0" hidden="1">{"'Sheet1'!$L$16"}</definedName>
    <definedName name="_____TM2" localSheetId="1" hidden="1">{"'Sheet1'!$L$16"}</definedName>
    <definedName name="_____TM2" hidden="1">{"'Sheet1'!$L$16"}</definedName>
    <definedName name="_____tt3" localSheetId="0" hidden="1">{"'Sheet1'!$L$16"}</definedName>
    <definedName name="_____tt3" localSheetId="1" hidden="1">{"'Sheet1'!$L$16"}</definedName>
    <definedName name="_____tt3" hidden="1">{"'Sheet1'!$L$16"}</definedName>
    <definedName name="____a1" localSheetId="0" hidden="1">{"'Sheet1'!$L$16"}</definedName>
    <definedName name="____a1" localSheetId="1" hidden="1">{"'Sheet1'!$L$16"}</definedName>
    <definedName name="____a1" hidden="1">{"'Sheet1'!$L$16"}</definedName>
    <definedName name="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a129" hidden="1">{"Offgrid",#N/A,FALSE,"OFFGRID";"Region",#N/A,FALSE,"REGION";"Offgrid -2",#N/A,FALSE,"OFFGRID";"WTP",#N/A,FALSE,"WTP";"WTP -2",#N/A,FALSE,"WTP";"Project",#N/A,FALSE,"PROJECT";"Summary -2",#N/A,FALSE,"SUMMARY"}</definedName>
    <definedName name="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__a130" hidden="1">{"Offgrid",#N/A,FALSE,"OFFGRID";"Region",#N/A,FALSE,"REGION";"Offgrid -2",#N/A,FALSE,"OFFGRID";"WTP",#N/A,FALSE,"WTP";"WTP -2",#N/A,FALSE,"WTP";"Project",#N/A,FALSE,"PROJECT";"Summary -2",#N/A,FALSE,"SUMMARY"}</definedName>
    <definedName name="____a2" localSheetId="0" hidden="1">{"'Sheet1'!$L$16"}</definedName>
    <definedName name="____a2" localSheetId="1" hidden="1">{"'Sheet1'!$L$16"}</definedName>
    <definedName name="____a2" hidden="1">{"'Sheet1'!$L$16"}</definedName>
    <definedName name="____Goi8" localSheetId="0" hidden="1">{"'Sheet1'!$L$16"}</definedName>
    <definedName name="____Goi8" localSheetId="1" hidden="1">{"'Sheet1'!$L$16"}</definedName>
    <definedName name="____Goi8" hidden="1">{"'Sheet1'!$L$16"}</definedName>
    <definedName name="____h1" localSheetId="0" hidden="1">{"'Sheet1'!$L$16"}</definedName>
    <definedName name="____h1" localSheetId="1" hidden="1">{"'Sheet1'!$L$16"}</definedName>
    <definedName name="____h1" hidden="1">{"'Sheet1'!$L$16"}</definedName>
    <definedName name="____Lan1" localSheetId="0" hidden="1">{"'Sheet1'!$L$16"}</definedName>
    <definedName name="____Lan1" localSheetId="1" hidden="1">{"'Sheet1'!$L$16"}</definedName>
    <definedName name="____Lan1" hidden="1">{"'Sheet1'!$L$16"}</definedName>
    <definedName name="____LAN3" localSheetId="0" hidden="1">{"'Sheet1'!$L$16"}</definedName>
    <definedName name="____LAN3" localSheetId="1" hidden="1">{"'Sheet1'!$L$16"}</definedName>
    <definedName name="____LAN3" hidden="1">{"'Sheet1'!$L$16"}</definedName>
    <definedName name="____lk2" localSheetId="0" hidden="1">{"'Sheet1'!$L$16"}</definedName>
    <definedName name="____lk2" localSheetId="1" hidden="1">{"'Sheet1'!$L$16"}</definedName>
    <definedName name="____lk2" hidden="1">{"'Sheet1'!$L$16"}</definedName>
    <definedName name="____M2" localSheetId="0" hidden="1">{"'Sheet1'!$L$16"}</definedName>
    <definedName name="____M2" localSheetId="1" hidden="1">{"'Sheet1'!$L$16"}</definedName>
    <definedName name="____M2" hidden="1">{"'Sheet1'!$L$16"}</definedName>
    <definedName name="____PA3" localSheetId="0" hidden="1">{"'Sheet1'!$L$16"}</definedName>
    <definedName name="____PA3" localSheetId="1" hidden="1">{"'Sheet1'!$L$16"}</definedName>
    <definedName name="____PA3" hidden="1">{"'Sheet1'!$L$16"}</definedName>
    <definedName name="____TM2" localSheetId="0" hidden="1">{"'Sheet1'!$L$16"}</definedName>
    <definedName name="____TM2" localSheetId="1" hidden="1">{"'Sheet1'!$L$16"}</definedName>
    <definedName name="____TM2" hidden="1">{"'Sheet1'!$L$16"}</definedName>
    <definedName name="____tt3" localSheetId="0" hidden="1">{"'Sheet1'!$L$16"}</definedName>
    <definedName name="____tt3" localSheetId="1" hidden="1">{"'Sheet1'!$L$16"}</definedName>
    <definedName name="____tt3" hidden="1">{"'Sheet1'!$L$16"}</definedName>
    <definedName name="___a2" localSheetId="0" hidden="1">{"'Sheet1'!$L$16"}</definedName>
    <definedName name="___a2" localSheetId="1" hidden="1">{"'Sheet1'!$L$16"}</definedName>
    <definedName name="___a2" hidden="1">{"'Sheet1'!$L$16"}</definedName>
    <definedName name="___d1500" localSheetId="0" hidden="1">{"'Sheet1'!$L$16"}</definedName>
    <definedName name="___d1500" localSheetId="1" hidden="1">{"'Sheet1'!$L$16"}</definedName>
    <definedName name="___d1500" hidden="1">{"'Sheet1'!$L$16"}</definedName>
    <definedName name="___E1200" localSheetId="0" hidden="1">{"'Sheet1'!$L$16"}</definedName>
    <definedName name="___E1200" localSheetId="1" hidden="1">{"'Sheet1'!$L$16"}</definedName>
    <definedName name="___E1200" hidden="1">{"'Sheet1'!$L$16"}</definedName>
    <definedName name="___Goi8" localSheetId="0" hidden="1">{"'Sheet1'!$L$16"}</definedName>
    <definedName name="___Goi8" localSheetId="1" hidden="1">{"'Sheet1'!$L$16"}</definedName>
    <definedName name="___Goi8" hidden="1">{"'Sheet1'!$L$16"}</definedName>
    <definedName name="___h1" localSheetId="0" hidden="1">{"'Sheet1'!$L$16"}</definedName>
    <definedName name="___h1" localSheetId="1" hidden="1">{"'Sheet1'!$L$16"}</definedName>
    <definedName name="___h1" hidden="1">{"'Sheet1'!$L$16"}</definedName>
    <definedName name="___hu1" localSheetId="0" hidden="1">{"'Sheet1'!$L$16"}</definedName>
    <definedName name="___hu1" localSheetId="1" hidden="1">{"'Sheet1'!$L$16"}</definedName>
    <definedName name="___hu1" hidden="1">{"'Sheet1'!$L$16"}</definedName>
    <definedName name="___hu2" localSheetId="0" hidden="1">{"'Sheet1'!$L$16"}</definedName>
    <definedName name="___hu2" localSheetId="1" hidden="1">{"'Sheet1'!$L$16"}</definedName>
    <definedName name="___hu2" hidden="1">{"'Sheet1'!$L$16"}</definedName>
    <definedName name="___hu5" localSheetId="0" hidden="1">{"'Sheet1'!$L$16"}</definedName>
    <definedName name="___hu5" localSheetId="1" hidden="1">{"'Sheet1'!$L$16"}</definedName>
    <definedName name="___hu5" hidden="1">{"'Sheet1'!$L$16"}</definedName>
    <definedName name="___hu6" localSheetId="0" hidden="1">{"'Sheet1'!$L$16"}</definedName>
    <definedName name="___hu6" localSheetId="1" hidden="1">{"'Sheet1'!$L$16"}</definedName>
    <definedName name="___hu6" hidden="1">{"'Sheet1'!$L$16"}</definedName>
    <definedName name="___lk2" localSheetId="0" hidden="1">{"'Sheet1'!$L$16"}</definedName>
    <definedName name="___lk2" localSheetId="1" hidden="1">{"'Sheet1'!$L$16"}</definedName>
    <definedName name="___lk2" hidden="1">{"'Sheet1'!$L$16"}</definedName>
    <definedName name="___M2" localSheetId="0" hidden="1">{"'Sheet1'!$L$16"}</definedName>
    <definedName name="___M2" localSheetId="1" hidden="1">{"'Sheet1'!$L$16"}</definedName>
    <definedName name="___M2" hidden="1">{"'Sheet1'!$L$16"}</definedName>
    <definedName name="__a1" localSheetId="0" hidden="1">{"'Sheet1'!$L$16"}</definedName>
    <definedName name="__a1" localSheetId="1" hidden="1">{"'Sheet1'!$L$16"}</definedName>
    <definedName name="__a1" hidden="1">{"'Sheet1'!$L$16"}</definedName>
    <definedName name="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_a129" hidden="1">{"Offgrid",#N/A,FALSE,"OFFGRID";"Region",#N/A,FALSE,"REGION";"Offgrid -2",#N/A,FALSE,"OFFGRID";"WTP",#N/A,FALSE,"WTP";"WTP -2",#N/A,FALSE,"WTP";"Project",#N/A,FALSE,"PROJECT";"Summary -2",#N/A,FALSE,"SUMMARY"}</definedName>
    <definedName name="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_a130" hidden="1">{"Offgrid",#N/A,FALSE,"OFFGRID";"Region",#N/A,FALSE,"REGION";"Offgrid -2",#N/A,FALSE,"OFFGRID";"WTP",#N/A,FALSE,"WTP";"WTP -2",#N/A,FALSE,"WTP";"Project",#N/A,FALSE,"PROJECT";"Summary -2",#N/A,FALSE,"SUMMARY"}</definedName>
    <definedName name="__a2" localSheetId="0" hidden="1">{"'Sheet1'!$L$16"}</definedName>
    <definedName name="__a2" localSheetId="1" hidden="1">{"'Sheet1'!$L$16"}</definedName>
    <definedName name="__a2" hidden="1">{"'Sheet1'!$L$16"}</definedName>
    <definedName name="__d1500" localSheetId="0" hidden="1">{"'Sheet1'!$L$16"}</definedName>
    <definedName name="__d1500" localSheetId="1" hidden="1">{"'Sheet1'!$L$16"}</definedName>
    <definedName name="__d1500" hidden="1">{"'Sheet1'!$L$16"}</definedName>
    <definedName name="__E1200" localSheetId="0" hidden="1">{"'Sheet1'!$L$16"}</definedName>
    <definedName name="__E1200" localSheetId="1" hidden="1">{"'Sheet1'!$L$16"}</definedName>
    <definedName name="__E1200" hidden="1">{"'Sheet1'!$L$16"}</definedName>
    <definedName name="__Goi8" localSheetId="0" hidden="1">{"'Sheet1'!$L$16"}</definedName>
    <definedName name="__Goi8" localSheetId="1" hidden="1">{"'Sheet1'!$L$16"}</definedName>
    <definedName name="__Goi8" hidden="1">{"'Sheet1'!$L$16"}</definedName>
    <definedName name="__h1" localSheetId="0" hidden="1">{"'Sheet1'!$L$16"}</definedName>
    <definedName name="__h1" localSheetId="1" hidden="1">{"'Sheet1'!$L$16"}</definedName>
    <definedName name="__h1" hidden="1">{"'Sheet1'!$L$16"}</definedName>
    <definedName name="__hu1" localSheetId="0" hidden="1">{"'Sheet1'!$L$16"}</definedName>
    <definedName name="__hu1" localSheetId="1" hidden="1">{"'Sheet1'!$L$16"}</definedName>
    <definedName name="__hu1" hidden="1">{"'Sheet1'!$L$16"}</definedName>
    <definedName name="__hu2" localSheetId="0" hidden="1">{"'Sheet1'!$L$16"}</definedName>
    <definedName name="__hu2" localSheetId="1" hidden="1">{"'Sheet1'!$L$16"}</definedName>
    <definedName name="__hu2" hidden="1">{"'Sheet1'!$L$16"}</definedName>
    <definedName name="__hu5" localSheetId="0" hidden="1">{"'Sheet1'!$L$16"}</definedName>
    <definedName name="__hu5" localSheetId="1" hidden="1">{"'Sheet1'!$L$16"}</definedName>
    <definedName name="__hu5" hidden="1">{"'Sheet1'!$L$16"}</definedName>
    <definedName name="__hu6" localSheetId="0" hidden="1">{"'Sheet1'!$L$16"}</definedName>
    <definedName name="__hu6" localSheetId="1" hidden="1">{"'Sheet1'!$L$16"}</definedName>
    <definedName name="__hu6" hidden="1">{"'Sheet1'!$L$16"}</definedName>
    <definedName name="__Lan1" localSheetId="0" hidden="1">{"'Sheet1'!$L$16"}</definedName>
    <definedName name="__Lan1" localSheetId="1" hidden="1">{"'Sheet1'!$L$16"}</definedName>
    <definedName name="__Lan1" hidden="1">{"'Sheet1'!$L$16"}</definedName>
    <definedName name="__LAN3" localSheetId="0" hidden="1">{"'Sheet1'!$L$16"}</definedName>
    <definedName name="__LAN3" localSheetId="1" hidden="1">{"'Sheet1'!$L$16"}</definedName>
    <definedName name="__LAN3" hidden="1">{"'Sheet1'!$L$16"}</definedName>
    <definedName name="__lk2" localSheetId="0" hidden="1">{"'Sheet1'!$L$16"}</definedName>
    <definedName name="__lk2" localSheetId="1" hidden="1">{"'Sheet1'!$L$16"}</definedName>
    <definedName name="__lk2" hidden="1">{"'Sheet1'!$L$16"}</definedName>
    <definedName name="__M2" localSheetId="0" hidden="1">{"'Sheet1'!$L$16"}</definedName>
    <definedName name="__M2" localSheetId="1" hidden="1">{"'Sheet1'!$L$16"}</definedName>
    <definedName name="__M2" hidden="1">{"'Sheet1'!$L$16"}</definedName>
    <definedName name="__PA3" localSheetId="0" hidden="1">{"'Sheet1'!$L$16"}</definedName>
    <definedName name="__PA3" localSheetId="1" hidden="1">{"'Sheet1'!$L$16"}</definedName>
    <definedName name="__PA3" hidden="1">{"'Sheet1'!$L$16"}</definedName>
    <definedName name="__TM2" localSheetId="0" hidden="1">{"'Sheet1'!$L$16"}</definedName>
    <definedName name="__TM2" localSheetId="1" hidden="1">{"'Sheet1'!$L$16"}</definedName>
    <definedName name="__TM2" hidden="1">{"'Sheet1'!$L$16"}</definedName>
    <definedName name="__tt3" localSheetId="0" hidden="1">{"'Sheet1'!$L$16"}</definedName>
    <definedName name="__tt3" localSheetId="1" hidden="1">{"'Sheet1'!$L$16"}</definedName>
    <definedName name="__tt3" hidden="1">{"'Sheet1'!$L$16"}</definedName>
    <definedName name="_a1" localSheetId="0" hidden="1">{"'Sheet1'!$L$16"}</definedName>
    <definedName name="_a1" localSheetId="1" hidden="1">{"'Sheet1'!$L$16"}</definedName>
    <definedName name="_a1" hidden="1">{"'Sheet1'!$L$16"}</definedName>
    <definedName name="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a2" localSheetId="0" hidden="1">{"'Sheet1'!$L$16"}</definedName>
    <definedName name="_a2" localSheetId="1" hidden="1">{"'Sheet1'!$L$16"}</definedName>
    <definedName name="_a2" hidden="1">{"'Sheet1'!$L$16"}</definedName>
    <definedName name="_d1500" localSheetId="0" hidden="1">{"'Sheet1'!$L$16"}</definedName>
    <definedName name="_d1500" localSheetId="1" hidden="1">{"'Sheet1'!$L$16"}</definedName>
    <definedName name="_d1500" hidden="1">{"'Sheet1'!$L$16"}</definedName>
    <definedName name="_E1200" localSheetId="0" hidden="1">{"'Sheet1'!$L$16"}</definedName>
    <definedName name="_E1200" localSheetId="1" hidden="1">{"'Sheet1'!$L$16"}</definedName>
    <definedName name="_E1200" hidden="1">{"'Sheet1'!$L$16"}</definedName>
    <definedName name="_Fill" localSheetId="1" hidden="1">#REF!</definedName>
    <definedName name="_Fill" hidden="1">#REF!</definedName>
    <definedName name="_Goi8" localSheetId="0" hidden="1">{"'Sheet1'!$L$16"}</definedName>
    <definedName name="_Goi8" localSheetId="1" hidden="1">{"'Sheet1'!$L$16"}</definedName>
    <definedName name="_Goi8" hidden="1">{"'Sheet1'!$L$16"}</definedName>
    <definedName name="_hu1" localSheetId="0" hidden="1">{"'Sheet1'!$L$16"}</definedName>
    <definedName name="_hu1" localSheetId="1" hidden="1">{"'Sheet1'!$L$16"}</definedName>
    <definedName name="_hu1" hidden="1">{"'Sheet1'!$L$16"}</definedName>
    <definedName name="_hu2" localSheetId="0" hidden="1">{"'Sheet1'!$L$16"}</definedName>
    <definedName name="_hu2" localSheetId="1" hidden="1">{"'Sheet1'!$L$16"}</definedName>
    <definedName name="_hu2" hidden="1">{"'Sheet1'!$L$16"}</definedName>
    <definedName name="_hu5" localSheetId="0" hidden="1">{"'Sheet1'!$L$16"}</definedName>
    <definedName name="_hu5" localSheetId="1" hidden="1">{"'Sheet1'!$L$16"}</definedName>
    <definedName name="_hu5" hidden="1">{"'Sheet1'!$L$16"}</definedName>
    <definedName name="_hu6" localSheetId="0" hidden="1">{"'Sheet1'!$L$16"}</definedName>
    <definedName name="_hu6" localSheetId="1" hidden="1">{"'Sheet1'!$L$16"}</definedName>
    <definedName name="_hu6" hidden="1">{"'Sheet1'!$L$16"}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Lan1" localSheetId="0" hidden="1">{"'Sheet1'!$L$16"}</definedName>
    <definedName name="_Lan1" localSheetId="1" hidden="1">{"'Sheet1'!$L$16"}</definedName>
    <definedName name="_Lan1" hidden="1">{"'Sheet1'!$L$16"}</definedName>
    <definedName name="_LAN3" localSheetId="0" hidden="1">{"'Sheet1'!$L$16"}</definedName>
    <definedName name="_LAN3" localSheetId="1" hidden="1">{"'Sheet1'!$L$16"}</definedName>
    <definedName name="_LAN3" hidden="1">{"'Sheet1'!$L$16"}</definedName>
    <definedName name="_lk2" localSheetId="0" hidden="1">{"'Sheet1'!$L$16"}</definedName>
    <definedName name="_lk2" localSheetId="1" hidden="1">{"'Sheet1'!$L$16"}</definedName>
    <definedName name="_lk2" hidden="1">{"'Sheet1'!$L$16"}</definedName>
    <definedName name="_M2" localSheetId="0" hidden="1">{"'Sheet1'!$L$16"}</definedName>
    <definedName name="_M2" localSheetId="1" hidden="1">{"'Sheet1'!$L$16"}</definedName>
    <definedName name="_M2" hidden="1">{"'Sheet1'!$L$16"}</definedName>
    <definedName name="_Order1" hidden="1">255</definedName>
    <definedName name="_Order2" hidden="1">255</definedName>
    <definedName name="_PA3" localSheetId="0" hidden="1">{"'Sheet1'!$L$16"}</definedName>
    <definedName name="_PA3" localSheetId="1" hidden="1">{"'Sheet1'!$L$16"}</definedName>
    <definedName name="_PA3" hidden="1">{"'Sheet1'!$L$16"}</definedName>
    <definedName name="_Sort" localSheetId="1" hidden="1">#REF!</definedName>
    <definedName name="_Sort" hidden="1">#REF!</definedName>
    <definedName name="_TM2" localSheetId="0" hidden="1">{"'Sheet1'!$L$16"}</definedName>
    <definedName name="_TM2" localSheetId="1" hidden="1">{"'Sheet1'!$L$16"}</definedName>
    <definedName name="_TM2" hidden="1">{"'Sheet1'!$L$16"}</definedName>
    <definedName name="_tt3" localSheetId="0" hidden="1">{"'Sheet1'!$L$16"}</definedName>
    <definedName name="_tt3" localSheetId="1" hidden="1">{"'Sheet1'!$L$16"}</definedName>
    <definedName name="_tt3" hidden="1">{"'Sheet1'!$L$16"}</definedName>
    <definedName name="â" localSheetId="0" hidden="1">{"'Sheet1'!$L$16"}</definedName>
    <definedName name="â" localSheetId="1" hidden="1">{"'Sheet1'!$L$16"}</definedName>
    <definedName name="â" hidden="1">{"'Sheet1'!$L$16"}</definedName>
    <definedName name="anscount" hidden="1">13</definedName>
    <definedName name="Antoan" localSheetId="0" hidden="1">{"'Sheet1'!$L$16"}</definedName>
    <definedName name="Antoan" localSheetId="1" hidden="1">{"'Sheet1'!$L$16"}</definedName>
    <definedName name="Antoan" hidden="1">{"'Sheet1'!$L$16"}</definedName>
    <definedName name="asdasd" localSheetId="0" hidden="1">{"Offgrid",#N/A,FALSE,"OFFGRID";"Region",#N/A,FALSE,"REGION";"Offgrid -2",#N/A,FALSE,"OFFGRID";"WTP",#N/A,FALSE,"WTP";"WTP -2",#N/A,FALSE,"WTP";"Project",#N/A,FALSE,"PROJECT";"Summary -2",#N/A,FALSE,"SUMMARY"}</definedName>
    <definedName name="asdasd" localSheetId="1" hidden="1">{"Offgrid",#N/A,FALSE,"OFFGRID";"Region",#N/A,FALSE,"REGION";"Offgrid -2",#N/A,FALSE,"OFFGRID";"WTP",#N/A,FALSE,"WTP";"WTP -2",#N/A,FALSE,"WTP";"Project",#N/A,FALSE,"PROJECT";"Summary -2",#N/A,FALSE,"SUMMARY"}</definedName>
    <definedName name="asdasd" hidden="1">{"Offgrid",#N/A,FALSE,"OFFGRID";"Region",#N/A,FALSE,"REGION";"Offgrid -2",#N/A,FALSE,"OFFGRID";"WTP",#N/A,FALSE,"WTP";"WTP -2",#N/A,FALSE,"WTP";"Project",#N/A,FALSE,"PROJECT";"Summary -2",#N/A,FALSE,"SUMMARY"}</definedName>
    <definedName name="BAN_D1" localSheetId="0" hidden="1">{"'Sheet1'!$L$16"}</definedName>
    <definedName name="BAN_D1" localSheetId="1" hidden="1">{"'Sheet1'!$L$16"}</definedName>
    <definedName name="BAN_D1" hidden="1">{"'Sheet1'!$L$16"}</definedName>
    <definedName name="BCNCKT" localSheetId="0" hidden="1">{"'Sheet1'!$L$16"}</definedName>
    <definedName name="BCNCKT" localSheetId="1" hidden="1">{"'Sheet1'!$L$16"}</definedName>
    <definedName name="BCNCKT" hidden="1">{"'Sheet1'!$L$16"}</definedName>
    <definedName name="chitietbgiang2" localSheetId="0" hidden="1">{"'Sheet1'!$L$16"}</definedName>
    <definedName name="chitietbgiang2" localSheetId="1" hidden="1">{"'Sheet1'!$L$16"}</definedName>
    <definedName name="chitietbgiang2" hidden="1">{"'Sheet1'!$L$16"}</definedName>
    <definedName name="CONGPA1" localSheetId="0" hidden="1">{"'Sheet1'!$L$16"}</definedName>
    <definedName name="CONGPA1" localSheetId="1" hidden="1">{"'Sheet1'!$L$16"}</definedName>
    <definedName name="CONGPA1" hidden="1">{"'Sheet1'!$L$16"}</definedName>
    <definedName name="CP" hidden="1">#REF!</definedName>
    <definedName name="ctbbt" localSheetId="0" hidden="1">{"'Sheet1'!$L$16"}</definedName>
    <definedName name="ctbbt" localSheetId="1" hidden="1">{"'Sheet1'!$L$16"}</definedName>
    <definedName name="ctbbt" hidden="1">{"'Sheet1'!$L$16"}</definedName>
    <definedName name="CTCT1" localSheetId="0" hidden="1">{"'Sheet1'!$L$16"}</definedName>
    <definedName name="CTCT1" localSheetId="1" hidden="1">{"'Sheet1'!$L$16"}</definedName>
    <definedName name="CTCT1" hidden="1">{"'Sheet1'!$L$16"}</definedName>
    <definedName name="df">'[1]khong, co coc tre'!$F$10</definedName>
    <definedName name="fsdfdsf" localSheetId="0" hidden="1">{"'Sheet1'!$L$16"}</definedName>
    <definedName name="fsdfdsf" localSheetId="1" hidden="1">{"'Sheet1'!$L$16"}</definedName>
    <definedName name="fsdfdsf" hidden="1">{"'Sheet1'!$L$16"}</definedName>
    <definedName name="htlm" localSheetId="0" hidden="1">{"'Sheet1'!$L$16"}</definedName>
    <definedName name="htlm" localSheetId="1" hidden="1">{"'Sheet1'!$L$16"}</definedName>
    <definedName name="htlm" hidden="1">{"'Sheet1'!$L$16"}</definedName>
    <definedName name="HTML_CodePage" hidden="1">950</definedName>
    <definedName name="HTML_Control" localSheetId="0" hidden="1">{"'Sheet1'!$L$16"}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0" hidden="1">{"'Sheet1'!$L$16"}</definedName>
    <definedName name="hu" localSheetId="1" hidden="1">{"'Sheet1'!$L$16"}</definedName>
    <definedName name="hu" hidden="1">{"'Sheet1'!$L$16"}</definedName>
    <definedName name="huy" localSheetId="0" hidden="1">{"'Sheet1'!$L$16"}</definedName>
    <definedName name="huy" localSheetId="1" hidden="1">{"'Sheet1'!$L$16"}</definedName>
    <definedName name="huy" hidden="1">{"'Sheet1'!$L$16"}</definedName>
    <definedName name="jjjjjjjjjjj" localSheetId="0" hidden="1">{#N/A,#N/A,FALSE,"Chi tiÆt"}</definedName>
    <definedName name="jjjjjjjjjjj" localSheetId="1" hidden="1">{#N/A,#N/A,FALSE,"Chi tiÆt"}</definedName>
    <definedName name="jjjjjjjjjjj" hidden="1">{#N/A,#N/A,FALSE,"Chi tiÆt"}</definedName>
    <definedName name="jkjk" localSheetId="0" hidden="1">{"'Sheet1'!$L$16"}</definedName>
    <definedName name="jkjk" localSheetId="1" hidden="1">{"'Sheet1'!$L$16"}</definedName>
    <definedName name="jkjk" hidden="1">{"'Sheet1'!$L$16"}</definedName>
    <definedName name="khongtruotgia" localSheetId="0" hidden="1">{"'Sheet1'!$L$16"}</definedName>
    <definedName name="khongtruotgia" localSheetId="1" hidden="1">{"'Sheet1'!$L$16"}</definedName>
    <definedName name="khongtruotgia" hidden="1">{"'Sheet1'!$L$16"}</definedName>
    <definedName name="ks" localSheetId="0" hidden="1">{"'Sheet1'!$L$16"}</definedName>
    <definedName name="ks" localSheetId="1" hidden="1">{"'Sheet1'!$L$16"}</definedName>
    <definedName name="ks" hidden="1">{"'Sheet1'!$L$16"}</definedName>
    <definedName name="ksbn" localSheetId="0" hidden="1">{"'Sheet1'!$L$16"}</definedName>
    <definedName name="ksbn" localSheetId="1" hidden="1">{"'Sheet1'!$L$16"}</definedName>
    <definedName name="ksbn" hidden="1">{"'Sheet1'!$L$16"}</definedName>
    <definedName name="kshn" localSheetId="0" hidden="1">{"'Sheet1'!$L$16"}</definedName>
    <definedName name="kshn" localSheetId="1" hidden="1">{"'Sheet1'!$L$16"}</definedName>
    <definedName name="kshn" hidden="1">{"'Sheet1'!$L$16"}</definedName>
    <definedName name="ksls" localSheetId="0" hidden="1">{"'Sheet1'!$L$16"}</definedName>
    <definedName name="ksls" localSheetId="1" hidden="1">{"'Sheet1'!$L$16"}</definedName>
    <definedName name="ksls" hidden="1">{"'Sheet1'!$L$16"}</definedName>
    <definedName name="langson" localSheetId="0" hidden="1">{"'Sheet1'!$L$16"}</definedName>
    <definedName name="langson" localSheetId="1" hidden="1">{"'Sheet1'!$L$16"}</definedName>
    <definedName name="langson" hidden="1">{"'Sheet1'!$L$16"}</definedName>
    <definedName name="Lctr">'[1]khong, co coc tre'!$E$442</definedName>
    <definedName name="Lf">'[1]khong, co coc tre'!$F$9</definedName>
    <definedName name="limcount" hidden="1">13</definedName>
    <definedName name="mo" localSheetId="0" hidden="1">{"'Sheet1'!$L$16"}</definedName>
    <definedName name="mo" localSheetId="1" hidden="1">{"'Sheet1'!$L$16"}</definedName>
    <definedName name="mo" hidden="1">{"'Sheet1'!$L$16"}</definedName>
    <definedName name="moi" localSheetId="0" hidden="1">{"'Sheet1'!$L$16"}</definedName>
    <definedName name="moi" localSheetId="1" hidden="1">{"'Sheet1'!$L$16"}</definedName>
    <definedName name="moi" hidden="1">{"'Sheet1'!$L$16"}</definedName>
    <definedName name="NCKT" localSheetId="0" hidden="1">{"'Sheet1'!$L$16"}</definedName>
    <definedName name="NCKT" localSheetId="1" hidden="1">{"'Sheet1'!$L$16"}</definedName>
    <definedName name="NCKT" hidden="1">{"'Sheet1'!$L$16"}</definedName>
    <definedName name="_xlnm.Print_Area" localSheetId="0">'US bang kieu 1'!$B$1:$M$58</definedName>
    <definedName name="_xlnm.Print_Area" localSheetId="1">'US chu nhat kieu 1'!$A$1:$M$93</definedName>
    <definedName name="QT" hidden="1">[2]AASHTO92!$H$42</definedName>
    <definedName name="Ranhxay" localSheetId="0" hidden="1">{"'Sheet1'!$L$16"}</definedName>
    <definedName name="Ranhxay" localSheetId="1" hidden="1">{"'Sheet1'!$L$16"}</definedName>
    <definedName name="Ranhxay" hidden="1">{"'Sheet1'!$L$16"}</definedName>
    <definedName name="Result21" localSheetId="0" hidden="1">{"'Sheet1'!$L$16"}</definedName>
    <definedName name="Result21" localSheetId="1" hidden="1">{"'Sheet1'!$L$16"}</definedName>
    <definedName name="Result21" hidden="1">{"'Sheet1'!$L$16"}</definedName>
    <definedName name="sencount" hidden="1">13</definedName>
    <definedName name="sheet2" localSheetId="0" hidden="1">{"'Sheet1'!$L$16"}</definedName>
    <definedName name="sheet2" localSheetId="1" hidden="1">{"'Sheet1'!$L$16"}</definedName>
    <definedName name="sheet2" hidden="1">{"'Sheet1'!$L$16"}</definedName>
    <definedName name="SS" localSheetId="0" hidden="1">{"'Sheet1'!$L$16"}</definedName>
    <definedName name="SS" localSheetId="1" hidden="1">{"'Sheet1'!$L$16"}</definedName>
    <definedName name="SS" hidden="1">{"'Sheet1'!$L$16"}</definedName>
    <definedName name="th" localSheetId="0" hidden="1">{"'Sheet1'!$L$16"}</definedName>
    <definedName name="th" localSheetId="1" hidden="1">{"'Sheet1'!$L$16"}</definedName>
    <definedName name="th" hidden="1">{"'Sheet1'!$L$16"}</definedName>
    <definedName name="tha" localSheetId="0" hidden="1">{"'Sheet1'!$L$16"}</definedName>
    <definedName name="tha" localSheetId="1" hidden="1">{"'Sheet1'!$L$16"}</definedName>
    <definedName name="tha" hidden="1">{"'Sheet1'!$L$16"}</definedName>
    <definedName name="thai" localSheetId="1" hidden="1">#REF!</definedName>
    <definedName name="thai" hidden="1">#REF!</definedName>
    <definedName name="thanh" localSheetId="0" hidden="1">{"'Sheet1'!$L$16"}</definedName>
    <definedName name="thanh" localSheetId="1" hidden="1">{"'Sheet1'!$L$16"}</definedName>
    <definedName name="thanh" hidden="1">{"'Sheet1'!$L$16"}</definedName>
    <definedName name="THKP7YT" localSheetId="0" hidden="1">{"'Sheet1'!$L$16"}</definedName>
    <definedName name="THKP7YT" localSheetId="1" hidden="1">{"'Sheet1'!$L$16"}</definedName>
    <definedName name="THKP7YT" hidden="1">{"'Sheet1'!$L$16"}</definedName>
    <definedName name="tinhlun" localSheetId="0" hidden="1">{"'Sheet1'!$L$16"}</definedName>
    <definedName name="tinhlun" localSheetId="1" hidden="1">{"'Sheet1'!$L$16"}</definedName>
    <definedName name="tinhlun" hidden="1">{"'Sheet1'!$L$16"}</definedName>
    <definedName name="tuyennhanh" localSheetId="0" hidden="1">{"'Sheet1'!$L$16"}</definedName>
    <definedName name="tuyennhanh" localSheetId="1" hidden="1">{"'Sheet1'!$L$16"}</definedName>
    <definedName name="tuyennhanh" hidden="1">{"'Sheet1'!$L$16"}</definedName>
    <definedName name="TV" localSheetId="0" hidden="1">{"'Sheet1'!$L$16"}</definedName>
    <definedName name="TV" localSheetId="1" hidden="1">{"'Sheet1'!$L$16"}</definedName>
    <definedName name="TV" hidden="1">{"'Sheet1'!$L$16"}</definedName>
    <definedName name="VATM" localSheetId="0" hidden="1">{"'Sheet1'!$L$16"}</definedName>
    <definedName name="VATM" localSheetId="1" hidden="1">{"'Sheet1'!$L$16"}</definedName>
    <definedName name="VATM" hidden="1">{"'Sheet1'!$L$16"}</definedName>
    <definedName name="vcoto" localSheetId="0" hidden="1">{"'Sheet1'!$L$16"}</definedName>
    <definedName name="vcoto" localSheetId="1" hidden="1">{"'Sheet1'!$L$16"}</definedName>
    <definedName name="vcoto" hidden="1">{"'Sheet1'!$L$16"}</definedName>
    <definedName name="wrn.aaa." localSheetId="0" hidden="1">{#N/A,#N/A,FALSE,"Sheet1";#N/A,#N/A,FALSE,"Sheet1";#N/A,#N/A,FALSE,"Sheet1"}</definedName>
    <definedName name="wrn.aaa." localSheetId="1" hidden="1">{#N/A,#N/A,FALSE,"Sheet1";#N/A,#N/A,FALSE,"Sheet1";#N/A,#N/A,FALSE,"Sheet1"}</definedName>
    <definedName name="wrn.aaa." hidden="1">{#N/A,#N/A,FALSE,"Sheet1";#N/A,#N/A,FALSE,"Sheet1";#N/A,#N/A,FALSE,"Sheet1"}</definedName>
    <definedName name="wrn.chi._.tiÆt." localSheetId="0" hidden="1">{#N/A,#N/A,FALSE,"Chi tiÆt"}</definedName>
    <definedName name="wrn.chi._.tiÆt." localSheetId="1" hidden="1">{#N/A,#N/A,FALSE,"Chi tiÆt"}</definedName>
    <definedName name="wrn.chi._.tiÆt." hidden="1">{#N/A,#N/A,FALSE,"Chi tiÆt"}</definedName>
    <definedName name="wrn.cong." localSheetId="0" hidden="1">{#N/A,#N/A,FALSE,"Sheet1"}</definedName>
    <definedName name="wrn.cong." localSheetId="1" hidden="1">{#N/A,#N/A,FALSE,"Sheet1"}</definedName>
    <definedName name="wrn.cong." hidden="1">{#N/A,#N/A,FALSE,"Sheet1"}</definedName>
    <definedName name="wrn.Report." localSheetId="0" hidden="1">{"Offgrid",#N/A,FALSE,"OFFGRID";"Region",#N/A,FALSE,"REGION";"Offgrid -2",#N/A,FALSE,"OFFGRID";"WTP",#N/A,FALSE,"WTP";"WTP -2",#N/A,FALSE,"WTP";"Project",#N/A,FALSE,"PROJECT";"Summary -2",#N/A,FALSE,"SUMMARY"}</definedName>
    <definedName name="wrn.Report.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f.report" localSheetId="0" hidden="1">{"Offgrid",#N/A,FALSE,"OFFGRID";"Region",#N/A,FALSE,"REGION";"Offgrid -2",#N/A,FALSE,"OFFGRID";"WTP",#N/A,FALSE,"WTP";"WTP -2",#N/A,FALSE,"WTP";"Project",#N/A,FALSE,"PROJECT";"Summary -2",#N/A,FALSE,"SUMMARY"}</definedName>
    <definedName name="wrnf.report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xlttbninh" localSheetId="0" hidden="1">{"'Sheet1'!$L$16"}</definedName>
    <definedName name="xlttbninh" localSheetId="1" hidden="1">{"'Sheet1'!$L$16"}</definedName>
    <definedName name="xlttbninh" hidden="1">{"'Sheet1'!$L$16"}</definedName>
    <definedName name="ZXzX" localSheetId="0" hidden="1">{"'Sheet1'!$L$16"}</definedName>
    <definedName name="ZXzX" localSheetId="1" hidden="1">{"'Sheet1'!$L$16"}</definedName>
    <definedName name="ZXzX" hidden="1">{"'Sheet1'!$L$16"}</definedName>
  </definedNames>
  <calcPr calcId="144525" iterate="1"/>
</workbook>
</file>

<file path=xl/calcChain.xml><?xml version="1.0" encoding="utf-8"?>
<calcChain xmlns="http://schemas.openxmlformats.org/spreadsheetml/2006/main">
  <c r="I66" i="2" l="1"/>
  <c r="H66" i="2"/>
  <c r="G66" i="2"/>
  <c r="F66" i="2"/>
  <c r="I65" i="2"/>
  <c r="H65" i="2"/>
  <c r="F65" i="2"/>
  <c r="G65" i="2" s="1"/>
  <c r="I64" i="2"/>
  <c r="H64" i="2"/>
  <c r="G64" i="2"/>
  <c r="F64" i="2"/>
  <c r="I63" i="2"/>
  <c r="H63" i="2"/>
  <c r="F63" i="2"/>
  <c r="G63" i="2" s="1"/>
  <c r="I62" i="2"/>
  <c r="H62" i="2"/>
  <c r="G62" i="2"/>
  <c r="F62" i="2"/>
  <c r="I61" i="2"/>
  <c r="H61" i="2"/>
  <c r="F61" i="2"/>
  <c r="G61" i="2" s="1"/>
  <c r="I60" i="2"/>
  <c r="H60" i="2"/>
  <c r="G60" i="2"/>
  <c r="F60" i="2"/>
  <c r="I59" i="2"/>
  <c r="H59" i="2"/>
  <c r="F59" i="2"/>
  <c r="G59" i="2" s="1"/>
  <c r="I58" i="2"/>
  <c r="H58" i="2"/>
  <c r="G58" i="2"/>
  <c r="F58" i="2"/>
  <c r="I57" i="2"/>
  <c r="H57" i="2"/>
  <c r="F57" i="2"/>
  <c r="G57" i="2" s="1"/>
  <c r="A57" i="2"/>
  <c r="I56" i="2"/>
  <c r="H56" i="2"/>
  <c r="G56" i="2"/>
  <c r="F56" i="2"/>
  <c r="B42" i="2"/>
  <c r="B57" i="2" s="1"/>
  <c r="B41" i="2"/>
  <c r="A56" i="2" s="1"/>
  <c r="J24" i="2"/>
  <c r="K41" i="2" s="1"/>
  <c r="D56" i="2" s="1"/>
  <c r="J23" i="2"/>
  <c r="J22" i="2"/>
  <c r="J21" i="2"/>
  <c r="G29" i="2" s="1"/>
  <c r="J20" i="2"/>
  <c r="C29" i="2" s="1"/>
  <c r="D23" i="1"/>
  <c r="D24" i="1" s="1"/>
  <c r="D22" i="1"/>
  <c r="B13" i="1"/>
  <c r="K9" i="1"/>
  <c r="C16" i="1" s="1"/>
  <c r="K8" i="1"/>
  <c r="K7" i="1"/>
  <c r="K6" i="1"/>
  <c r="K10" i="1" s="1"/>
  <c r="K4" i="1" s="1"/>
  <c r="K5" i="1"/>
  <c r="G16" i="1" s="1"/>
  <c r="G31" i="2" l="1"/>
  <c r="G30" i="2"/>
  <c r="C30" i="2"/>
  <c r="C42" i="2"/>
  <c r="J25" i="2"/>
  <c r="B56" i="2"/>
  <c r="C41" i="2"/>
  <c r="B43" i="2"/>
  <c r="E23" i="1"/>
  <c r="E22" i="1"/>
  <c r="F22" i="1"/>
  <c r="G22" i="1" s="1"/>
  <c r="D25" i="1"/>
  <c r="F24" i="1"/>
  <c r="G24" i="1" s="1"/>
  <c r="E24" i="1"/>
  <c r="F23" i="1"/>
  <c r="G23" i="1" s="1"/>
  <c r="A58" i="2" l="1"/>
  <c r="B44" i="2"/>
  <c r="C43" i="2"/>
  <c r="B58" i="2"/>
  <c r="C66" i="2"/>
  <c r="C64" i="2"/>
  <c r="C62" i="2"/>
  <c r="C60" i="2"/>
  <c r="C58" i="2"/>
  <c r="K56" i="2"/>
  <c r="C56" i="2"/>
  <c r="C65" i="2"/>
  <c r="C63" i="2"/>
  <c r="C61" i="2"/>
  <c r="C59" i="2"/>
  <c r="C57" i="2"/>
  <c r="J19" i="2"/>
  <c r="F43" i="2"/>
  <c r="D43" i="2"/>
  <c r="F42" i="2"/>
  <c r="H42" i="2" s="1"/>
  <c r="I42" i="2" s="1"/>
  <c r="D42" i="2"/>
  <c r="F41" i="2"/>
  <c r="H41" i="2" s="1"/>
  <c r="I41" i="2" s="1"/>
  <c r="E42" i="2"/>
  <c r="E41" i="2"/>
  <c r="E43" i="2"/>
  <c r="D41" i="2"/>
  <c r="G41" i="2" s="1"/>
  <c r="H22" i="1"/>
  <c r="H24" i="1"/>
  <c r="D26" i="1"/>
  <c r="E25" i="1"/>
  <c r="I22" i="1"/>
  <c r="I24" i="1"/>
  <c r="H23" i="1"/>
  <c r="I23" i="1" s="1"/>
  <c r="B59" i="2" l="1"/>
  <c r="B45" i="2"/>
  <c r="A59" i="2"/>
  <c r="C44" i="2"/>
  <c r="J41" i="2"/>
  <c r="G42" i="2"/>
  <c r="J42" i="2" s="1"/>
  <c r="K42" i="2" s="1"/>
  <c r="D57" i="2" s="1"/>
  <c r="K57" i="2" s="1"/>
  <c r="G43" i="2"/>
  <c r="H43" i="2"/>
  <c r="I43" i="2" s="1"/>
  <c r="D27" i="1"/>
  <c r="E26" i="1"/>
  <c r="F25" i="1"/>
  <c r="D44" i="2" l="1"/>
  <c r="F44" i="2"/>
  <c r="H44" i="2" s="1"/>
  <c r="I44" i="2" s="1"/>
  <c r="E44" i="2"/>
  <c r="A60" i="2"/>
  <c r="B46" i="2"/>
  <c r="C45" i="2"/>
  <c r="B60" i="2"/>
  <c r="J43" i="2"/>
  <c r="K43" i="2" s="1"/>
  <c r="D58" i="2" s="1"/>
  <c r="K58" i="2" s="1"/>
  <c r="D28" i="1"/>
  <c r="E27" i="1"/>
  <c r="G25" i="1"/>
  <c r="F26" i="1"/>
  <c r="H25" i="1"/>
  <c r="I25" i="1" s="1"/>
  <c r="B61" i="2" l="1"/>
  <c r="B47" i="2"/>
  <c r="A61" i="2"/>
  <c r="C46" i="2"/>
  <c r="G44" i="2"/>
  <c r="J44" i="2" s="1"/>
  <c r="K44" i="2" s="1"/>
  <c r="D59" i="2" s="1"/>
  <c r="K59" i="2" s="1"/>
  <c r="D45" i="2"/>
  <c r="F45" i="2"/>
  <c r="H45" i="2" s="1"/>
  <c r="I45" i="2" s="1"/>
  <c r="E45" i="2"/>
  <c r="D29" i="1"/>
  <c r="E28" i="1"/>
  <c r="G26" i="1"/>
  <c r="F27" i="1"/>
  <c r="H26" i="1"/>
  <c r="I26" i="1" s="1"/>
  <c r="D46" i="2" l="1"/>
  <c r="F46" i="2"/>
  <c r="H46" i="2" s="1"/>
  <c r="I46" i="2" s="1"/>
  <c r="E46" i="2"/>
  <c r="A62" i="2"/>
  <c r="B48" i="2"/>
  <c r="C47" i="2"/>
  <c r="B62" i="2"/>
  <c r="G45" i="2"/>
  <c r="J45" i="2" s="1"/>
  <c r="K45" i="2" s="1"/>
  <c r="D60" i="2" s="1"/>
  <c r="K60" i="2" s="1"/>
  <c r="D30" i="1"/>
  <c r="E29" i="1"/>
  <c r="G27" i="1"/>
  <c r="F28" i="1"/>
  <c r="H27" i="1"/>
  <c r="I27" i="1" s="1"/>
  <c r="B63" i="2" l="1"/>
  <c r="B49" i="2"/>
  <c r="A63" i="2"/>
  <c r="C48" i="2"/>
  <c r="G46" i="2"/>
  <c r="J46" i="2" s="1"/>
  <c r="K46" i="2" s="1"/>
  <c r="D61" i="2" s="1"/>
  <c r="K61" i="2" s="1"/>
  <c r="D47" i="2"/>
  <c r="F47" i="2"/>
  <c r="H47" i="2" s="1"/>
  <c r="I47" i="2" s="1"/>
  <c r="E47" i="2"/>
  <c r="D31" i="1"/>
  <c r="E30" i="1"/>
  <c r="G28" i="1"/>
  <c r="F29" i="1"/>
  <c r="H28" i="1"/>
  <c r="I28" i="1" s="1"/>
  <c r="D48" i="2" l="1"/>
  <c r="F48" i="2"/>
  <c r="H48" i="2" s="1"/>
  <c r="I48" i="2" s="1"/>
  <c r="E48" i="2"/>
  <c r="A64" i="2"/>
  <c r="B50" i="2"/>
  <c r="C49" i="2"/>
  <c r="B64" i="2"/>
  <c r="G47" i="2"/>
  <c r="J47" i="2" s="1"/>
  <c r="K47" i="2" s="1"/>
  <c r="D62" i="2" s="1"/>
  <c r="K62" i="2" s="1"/>
  <c r="D32" i="1"/>
  <c r="E31" i="1"/>
  <c r="G29" i="1"/>
  <c r="F30" i="1"/>
  <c r="H29" i="1"/>
  <c r="I29" i="1" s="1"/>
  <c r="B65" i="2" l="1"/>
  <c r="B51" i="2"/>
  <c r="A65" i="2"/>
  <c r="C50" i="2"/>
  <c r="G48" i="2"/>
  <c r="J48" i="2" s="1"/>
  <c r="K48" i="2" s="1"/>
  <c r="D63" i="2" s="1"/>
  <c r="K63" i="2" s="1"/>
  <c r="D49" i="2"/>
  <c r="F49" i="2"/>
  <c r="H49" i="2" s="1"/>
  <c r="I49" i="2" s="1"/>
  <c r="E49" i="2"/>
  <c r="E32" i="1"/>
  <c r="F32" i="1" s="1"/>
  <c r="G30" i="1"/>
  <c r="I30" i="1" s="1"/>
  <c r="F31" i="1"/>
  <c r="H30" i="1"/>
  <c r="D50" i="2" l="1"/>
  <c r="F50" i="2"/>
  <c r="H50" i="2" s="1"/>
  <c r="I50" i="2" s="1"/>
  <c r="E50" i="2"/>
  <c r="A66" i="2"/>
  <c r="C51" i="2"/>
  <c r="B66" i="2"/>
  <c r="G49" i="2"/>
  <c r="J49" i="2" s="1"/>
  <c r="K49" i="2" s="1"/>
  <c r="D64" i="2" s="1"/>
  <c r="K64" i="2" s="1"/>
  <c r="G32" i="1"/>
  <c r="I32" i="1" s="1"/>
  <c r="G31" i="1"/>
  <c r="H32" i="1"/>
  <c r="H31" i="1"/>
  <c r="I31" i="1" s="1"/>
  <c r="D51" i="2" l="1"/>
  <c r="F51" i="2"/>
  <c r="H51" i="2" s="1"/>
  <c r="I51" i="2" s="1"/>
  <c r="E51" i="2"/>
  <c r="G50" i="2"/>
  <c r="J50" i="2" s="1"/>
  <c r="K50" i="2" s="1"/>
  <c r="D65" i="2" s="1"/>
  <c r="K65" i="2" s="1"/>
  <c r="G51" i="2" l="1"/>
  <c r="J51" i="2" s="1"/>
  <c r="K51" i="2" s="1"/>
  <c r="D66" i="2" s="1"/>
  <c r="K66" i="2" s="1"/>
</calcChain>
</file>

<file path=xl/comments1.xml><?xml version="1.0" encoding="utf-8"?>
<comments xmlns="http://schemas.openxmlformats.org/spreadsheetml/2006/main">
  <authors>
    <author>Microsoft Cop.</author>
    <author>Admin</author>
  </authors>
  <commentList>
    <comment ref="J16" authorId="0">
      <text>
        <r>
          <rPr>
            <sz val="9"/>
            <color indexed="81"/>
            <rFont val="Tahoma"/>
            <family val="2"/>
          </rPr>
          <t xml:space="preserve">X=0  Tại tim
</t>
        </r>
      </text>
    </comment>
    <comment ref="H19" authorId="1">
      <text>
        <r>
          <rPr>
            <b/>
            <sz val="9"/>
            <color indexed="81"/>
            <rFont val="Tahoma"/>
            <family val="2"/>
          </rPr>
          <t xml:space="preserve">Sách cơ học đất của WHITLOW tập 1 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C35" authorId="0">
      <text>
        <r>
          <rPr>
            <sz val="9"/>
            <color indexed="81"/>
            <rFont val=".VnArial"/>
            <family val="2"/>
          </rPr>
          <t>S¸ch c¬ häc ®Êt tr­êng ®¹i häc x©y dùng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<sst xmlns="http://schemas.openxmlformats.org/spreadsheetml/2006/main" count="118" uniqueCount="83">
  <si>
    <t>TÝnh øng suÊt trong ®¸t t¹i ®iÓm bÊt kú d­íi ®¸y mãng (t¶I träng ch÷ nhËt)</t>
  </si>
  <si>
    <t xml:space="preserve">T¶I träng h×nh b¨ng </t>
  </si>
  <si>
    <r>
      <rPr>
        <b/>
        <sz val="11"/>
        <color indexed="10"/>
        <rFont val=".VnTimeH"/>
        <family val="2"/>
      </rPr>
      <t>¸</t>
    </r>
    <r>
      <rPr>
        <b/>
        <sz val="11"/>
        <color indexed="10"/>
        <rFont val=".VnTime"/>
        <family val="2"/>
      </rPr>
      <t>p dông cho mãng ch÷ nh©t hay mãng b¨ng</t>
    </r>
  </si>
  <si>
    <t xml:space="preserve">ChiÒu réng mãng khèi quy ­íc </t>
  </si>
  <si>
    <r>
      <t>B</t>
    </r>
    <r>
      <rPr>
        <b/>
        <vertAlign val="subscript"/>
        <sz val="10"/>
        <color rgb="FF002060"/>
        <rFont val=".VnArial"/>
        <family val="2"/>
      </rPr>
      <t>qu</t>
    </r>
  </si>
  <si>
    <t>m</t>
  </si>
  <si>
    <t xml:space="preserve">ChiÒu dµi mãng khèi quy ­íc </t>
  </si>
  <si>
    <r>
      <t>L</t>
    </r>
    <r>
      <rPr>
        <b/>
        <vertAlign val="subscript"/>
        <sz val="10"/>
        <color rgb="FF002060"/>
        <rFont val=".VnArial"/>
        <family val="2"/>
      </rPr>
      <t>qu</t>
    </r>
  </si>
  <si>
    <t>ChiÒu s©u ch«n mãng khèi quy ­íc</t>
  </si>
  <si>
    <r>
      <rPr>
        <b/>
        <sz val="10"/>
        <color rgb="FF002060"/>
        <rFont val=".VnArial"/>
        <family val="2"/>
      </rPr>
      <t>D'</t>
    </r>
    <r>
      <rPr>
        <b/>
        <vertAlign val="subscript"/>
        <sz val="10"/>
        <color rgb="FF002060"/>
        <rFont val=".VnArial"/>
        <family val="2"/>
      </rPr>
      <t>f</t>
    </r>
  </si>
  <si>
    <r>
      <rPr>
        <b/>
        <i/>
        <sz val="10"/>
        <color rgb="FF002060"/>
        <rFont val=".VnArialH"/>
        <family val="2"/>
      </rPr>
      <t>ø</t>
    </r>
    <r>
      <rPr>
        <b/>
        <i/>
        <sz val="10"/>
        <color rgb="FF002060"/>
        <rFont val=".VnArial"/>
        <family val="2"/>
      </rPr>
      <t xml:space="preserve">ng suÊt ®¸y mãng khèi quy ­íc </t>
    </r>
  </si>
  <si>
    <t>s</t>
  </si>
  <si>
    <t>kN/m2</t>
  </si>
  <si>
    <r>
      <rPr>
        <b/>
        <i/>
        <sz val="10"/>
        <color rgb="FF002060"/>
        <rFont val=".VnArialH"/>
        <family val="2"/>
      </rPr>
      <t>ø</t>
    </r>
    <r>
      <rPr>
        <b/>
        <i/>
        <sz val="10"/>
        <color rgb="FF002060"/>
        <rFont val=".VnArial"/>
        <family val="2"/>
      </rPr>
      <t>ng suÊt  g©y lón t¹i ®¸y mãng khèi quy ­íc</t>
    </r>
  </si>
  <si>
    <r>
      <t>q</t>
    </r>
    <r>
      <rPr>
        <b/>
        <i/>
        <vertAlign val="subscript"/>
        <sz val="11"/>
        <color rgb="FF002060"/>
        <rFont val="Calibri"/>
        <family val="2"/>
      </rPr>
      <t>0</t>
    </r>
    <r>
      <rPr>
        <b/>
        <i/>
        <sz val="11"/>
        <color rgb="FF002060"/>
        <rFont val="Calibri"/>
        <family val="2"/>
      </rPr>
      <t>=</t>
    </r>
    <r>
      <rPr>
        <b/>
        <i/>
        <sz val="11"/>
        <color rgb="FF002060"/>
        <rFont val="Symbol"/>
        <family val="1"/>
        <charset val="2"/>
      </rPr>
      <t>s</t>
    </r>
    <r>
      <rPr>
        <b/>
        <i/>
        <vertAlign val="subscript"/>
        <sz val="11"/>
        <color rgb="FF002060"/>
        <rFont val=".VnArial"/>
        <family val="2"/>
      </rPr>
      <t>gl</t>
    </r>
    <r>
      <rPr>
        <b/>
        <i/>
        <sz val="11"/>
        <color rgb="FF002060"/>
        <rFont val="Symbol"/>
        <family val="1"/>
        <charset val="2"/>
      </rPr>
      <t xml:space="preserve"> =s-g</t>
    </r>
    <r>
      <rPr>
        <b/>
        <i/>
        <sz val="11"/>
        <color rgb="FF002060"/>
        <rFont val=".VnArial"/>
        <family val="2"/>
      </rPr>
      <t>D'</t>
    </r>
    <r>
      <rPr>
        <b/>
        <i/>
        <vertAlign val="subscript"/>
        <sz val="11"/>
        <color rgb="FF002060"/>
        <rFont val=".VnArial"/>
        <family val="2"/>
      </rPr>
      <t>f</t>
    </r>
  </si>
  <si>
    <r>
      <rPr>
        <b/>
        <sz val="11"/>
        <color rgb="FF002060"/>
        <rFont val=".VnArial"/>
        <family val="2"/>
      </rPr>
      <t>q</t>
    </r>
    <r>
      <rPr>
        <b/>
        <vertAlign val="subscript"/>
        <sz val="11"/>
        <color rgb="FF002060"/>
        <rFont val="Symbol"/>
        <family val="1"/>
        <charset val="2"/>
      </rPr>
      <t>0</t>
    </r>
  </si>
  <si>
    <t>TØ sè :</t>
  </si>
  <si>
    <r>
      <t>L</t>
    </r>
    <r>
      <rPr>
        <b/>
        <vertAlign val="subscript"/>
        <sz val="10"/>
        <color rgb="FF002060"/>
        <rFont val=".VnArial"/>
        <family val="2"/>
      </rPr>
      <t>qu</t>
    </r>
    <r>
      <rPr>
        <b/>
        <sz val="10"/>
        <color rgb="FF002060"/>
        <rFont val=".VnArial"/>
        <family val="2"/>
      </rPr>
      <t>/B</t>
    </r>
    <r>
      <rPr>
        <b/>
        <vertAlign val="subscript"/>
        <sz val="10"/>
        <color rgb="FF002060"/>
        <rFont val=".VnArial"/>
        <family val="2"/>
      </rPr>
      <t>qu</t>
    </r>
  </si>
  <si>
    <t>(Tim ®­êng)</t>
  </si>
  <si>
    <r>
      <t>q</t>
    </r>
    <r>
      <rPr>
        <b/>
        <vertAlign val="subscript"/>
        <sz val="11"/>
        <color indexed="12"/>
        <rFont val="Calibri"/>
        <family val="2"/>
      </rPr>
      <t>0</t>
    </r>
    <r>
      <rPr>
        <b/>
        <sz val="11"/>
        <color indexed="12"/>
        <rFont val="Calibri"/>
        <family val="2"/>
      </rPr>
      <t>=</t>
    </r>
  </si>
  <si>
    <t>b=B/2</t>
  </si>
  <si>
    <t>X=</t>
  </si>
  <si>
    <r>
      <rPr>
        <b/>
        <sz val="11"/>
        <color indexed="12"/>
        <rFont val="Symbol"/>
        <family val="1"/>
        <charset val="2"/>
      </rPr>
      <t>a</t>
    </r>
    <r>
      <rPr>
        <b/>
        <sz val="11"/>
        <color indexed="12"/>
        <rFont val="Calibri"/>
        <family val="2"/>
      </rPr>
      <t>=atan(x/z</t>
    </r>
    <r>
      <rPr>
        <b/>
        <vertAlign val="subscript"/>
        <sz val="11"/>
        <color indexed="12"/>
        <rFont val="Calibri"/>
        <family val="2"/>
      </rPr>
      <t>i</t>
    </r>
    <r>
      <rPr>
        <b/>
        <sz val="11"/>
        <color indexed="12"/>
        <rFont val="Calibri"/>
        <family val="2"/>
      </rPr>
      <t>-b/z</t>
    </r>
    <r>
      <rPr>
        <b/>
        <vertAlign val="subscript"/>
        <sz val="11"/>
        <color indexed="12"/>
        <rFont val="Calibri"/>
        <family val="2"/>
      </rPr>
      <t>i</t>
    </r>
    <r>
      <rPr>
        <b/>
        <sz val="11"/>
        <color indexed="12"/>
        <rFont val="Calibri"/>
        <family val="2"/>
      </rPr>
      <t>)</t>
    </r>
  </si>
  <si>
    <r>
      <rPr>
        <b/>
        <sz val="11"/>
        <color indexed="12"/>
        <rFont val="Symbol"/>
        <family val="1"/>
        <charset val="2"/>
      </rPr>
      <t>b</t>
    </r>
    <r>
      <rPr>
        <b/>
        <sz val="11"/>
        <color indexed="12"/>
        <rFont val="Calibri"/>
        <family val="2"/>
      </rPr>
      <t>=atan(x/z</t>
    </r>
    <r>
      <rPr>
        <b/>
        <vertAlign val="subscript"/>
        <sz val="11"/>
        <color indexed="12"/>
        <rFont val="Calibri"/>
        <family val="2"/>
      </rPr>
      <t>i</t>
    </r>
    <r>
      <rPr>
        <b/>
        <sz val="11"/>
        <color indexed="12"/>
        <rFont val="Calibri"/>
        <family val="2"/>
      </rPr>
      <t>+b/z</t>
    </r>
    <r>
      <rPr>
        <b/>
        <vertAlign val="subscript"/>
        <sz val="11"/>
        <color indexed="12"/>
        <rFont val="Calibri"/>
        <family val="2"/>
      </rPr>
      <t>i</t>
    </r>
    <r>
      <rPr>
        <b/>
        <sz val="11"/>
        <color indexed="12"/>
        <rFont val="Calibri"/>
        <family val="2"/>
      </rPr>
      <t>)-</t>
    </r>
    <r>
      <rPr>
        <b/>
        <sz val="11"/>
        <color indexed="12"/>
        <rFont val="Symbol"/>
        <family val="1"/>
        <charset val="2"/>
      </rPr>
      <t>a</t>
    </r>
  </si>
  <si>
    <t>TÝnh theo c«ng thøc 6.56</t>
  </si>
  <si>
    <t>Zi (m)</t>
  </si>
  <si>
    <r>
      <t>a (</t>
    </r>
    <r>
      <rPr>
        <b/>
        <sz val="10"/>
        <color indexed="12"/>
        <rFont val=".VnArial"/>
        <family val="2"/>
      </rPr>
      <t>rad)</t>
    </r>
  </si>
  <si>
    <r>
      <t>b(</t>
    </r>
    <r>
      <rPr>
        <b/>
        <sz val="10"/>
        <color indexed="12"/>
        <rFont val=".VnArial"/>
        <family val="2"/>
      </rPr>
      <t>rad</t>
    </r>
    <r>
      <rPr>
        <b/>
        <sz val="10"/>
        <color indexed="12"/>
        <rFont val="Symbol"/>
        <family val="1"/>
        <charset val="2"/>
      </rPr>
      <t>)</t>
    </r>
  </si>
  <si>
    <r>
      <rPr>
        <b/>
        <sz val="10"/>
        <color indexed="12"/>
        <rFont val=".VnArial"/>
        <family val="2"/>
      </rPr>
      <t>sin</t>
    </r>
    <r>
      <rPr>
        <b/>
        <sz val="10"/>
        <color indexed="12"/>
        <rFont val="Symbol"/>
        <family val="1"/>
        <charset val="2"/>
      </rPr>
      <t>b</t>
    </r>
  </si>
  <si>
    <r>
      <rPr>
        <b/>
        <sz val="9"/>
        <color indexed="12"/>
        <rFont val=".VnArial"/>
        <family val="2"/>
      </rPr>
      <t>cos(2</t>
    </r>
    <r>
      <rPr>
        <b/>
        <sz val="9"/>
        <color indexed="12"/>
        <rFont val="Symbol"/>
        <family val="1"/>
        <charset val="2"/>
      </rPr>
      <t>a+b)</t>
    </r>
  </si>
  <si>
    <r>
      <t>s</t>
    </r>
    <r>
      <rPr>
        <b/>
        <vertAlign val="superscript"/>
        <sz val="10"/>
        <color indexed="12"/>
        <rFont val=".VnArial"/>
        <family val="2"/>
      </rPr>
      <t>i</t>
    </r>
    <r>
      <rPr>
        <b/>
        <vertAlign val="subscript"/>
        <sz val="10"/>
        <color indexed="12"/>
        <rFont val=".VnArial"/>
        <family val="2"/>
      </rPr>
      <t>z</t>
    </r>
    <r>
      <rPr>
        <b/>
        <sz val="10"/>
        <color indexed="12"/>
        <rFont val=".VnArial"/>
        <family val="2"/>
      </rPr>
      <t xml:space="preserve"> (kN/m2)</t>
    </r>
  </si>
  <si>
    <t xml:space="preserve">TÝnh øng suÊt t¹i trong ®Êt t¹i tim mãng do t¶I träng ngoµi </t>
  </si>
  <si>
    <t>C¸ch 2- TÝnh trùc tiÕp theo c«ng thøc "S¸ch c¬ häc ®Êt tr­êng ®¹i häc thñy lîi"</t>
  </si>
  <si>
    <t xml:space="preserve">    Tính ứng suất tại điểm bất kỳ dưới đáy móng do tải trọng thẳng đúng phân bố đều (Bài toán không gian)</t>
  </si>
  <si>
    <t xml:space="preserve">       Lý thuyÕt tÝnh to¸n</t>
  </si>
  <si>
    <t>TÝnh to¸n øng suÊt  nÒn ®Êt do t¶I träng ngoµi  (Bµi to¸n kh«ng gian)</t>
  </si>
  <si>
    <t xml:space="preserve">       TÝnh øng suÊt  d­íi mãng t¹i träng t©m ®¸y mãng :</t>
  </si>
  <si>
    <r>
      <t>b</t>
    </r>
    <r>
      <rPr>
        <b/>
        <vertAlign val="subscript"/>
        <sz val="10"/>
        <color indexed="12"/>
        <rFont val=".VnArial"/>
        <family val="2"/>
      </rPr>
      <t>1</t>
    </r>
    <r>
      <rPr>
        <b/>
        <sz val="10"/>
        <color indexed="12"/>
        <rFont val=".VnArial"/>
        <family val="2"/>
      </rPr>
      <t>=</t>
    </r>
  </si>
  <si>
    <r>
      <t>l</t>
    </r>
    <r>
      <rPr>
        <b/>
        <vertAlign val="subscript"/>
        <sz val="10"/>
        <color indexed="12"/>
        <rFont val=".VnArial"/>
        <family val="2"/>
      </rPr>
      <t>1</t>
    </r>
    <r>
      <rPr>
        <b/>
        <sz val="10"/>
        <color indexed="12"/>
        <rFont val=".VnArial"/>
        <family val="2"/>
      </rPr>
      <t>=</t>
    </r>
  </si>
  <si>
    <r>
      <t>b</t>
    </r>
    <r>
      <rPr>
        <b/>
        <vertAlign val="sub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=</t>
    </r>
  </si>
  <si>
    <r>
      <t>l</t>
    </r>
    <r>
      <rPr>
        <b/>
        <vertAlign val="sub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=</t>
    </r>
  </si>
  <si>
    <r>
      <t>n=z/b</t>
    </r>
    <r>
      <rPr>
        <b/>
        <vertAlign val="subscript"/>
        <sz val="10"/>
        <color indexed="12"/>
        <rFont val=".VnArial"/>
        <family val="2"/>
      </rPr>
      <t>1</t>
    </r>
  </si>
  <si>
    <r>
      <t>m=l</t>
    </r>
    <r>
      <rPr>
        <b/>
        <vertAlign val="subscript"/>
        <sz val="10"/>
        <color indexed="12"/>
        <rFont val=".VnArial"/>
        <family val="2"/>
      </rPr>
      <t>1</t>
    </r>
    <r>
      <rPr>
        <b/>
        <sz val="10"/>
        <color indexed="12"/>
        <rFont val=".VnArial"/>
        <family val="2"/>
      </rPr>
      <t>/b</t>
    </r>
    <r>
      <rPr>
        <b/>
        <vertAlign val="subscript"/>
        <sz val="10"/>
        <color indexed="12"/>
        <rFont val=".VnArial"/>
        <family val="2"/>
      </rPr>
      <t>1</t>
    </r>
  </si>
  <si>
    <t>Sh1=</t>
  </si>
  <si>
    <r>
      <t>m.n.(1+m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+2.n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)</t>
    </r>
  </si>
  <si>
    <t>Sh4=</t>
  </si>
  <si>
    <t>Sh1/(Sh2.Sh3)</t>
  </si>
  <si>
    <t>Sh2=</t>
  </si>
  <si>
    <r>
      <t>(m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+n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)(1+n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)</t>
    </r>
  </si>
  <si>
    <t>Sh5=</t>
  </si>
  <si>
    <t>n.Sh3</t>
  </si>
  <si>
    <t>Sh3=</t>
  </si>
  <si>
    <r>
      <t>(1+m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+n</t>
    </r>
    <r>
      <rPr>
        <b/>
        <vertAlign val="superscript"/>
        <sz val="10"/>
        <color indexed="12"/>
        <rFont val=".VnArial"/>
        <family val="2"/>
      </rPr>
      <t>2</t>
    </r>
    <r>
      <rPr>
        <b/>
        <sz val="10"/>
        <color indexed="12"/>
        <rFont val=".VnArial"/>
        <family val="2"/>
      </rPr>
      <t>)</t>
    </r>
    <r>
      <rPr>
        <b/>
        <vertAlign val="superscript"/>
        <sz val="10"/>
        <color indexed="12"/>
        <rFont val=".VnArial"/>
        <family val="2"/>
      </rPr>
      <t>0.5</t>
    </r>
  </si>
  <si>
    <t>Sh6=</t>
  </si>
  <si>
    <t>Atan(m/Sh5)</t>
  </si>
  <si>
    <t>Sh8=</t>
  </si>
  <si>
    <r>
      <t>4.q</t>
    </r>
    <r>
      <rPr>
        <b/>
        <vertAlign val="subscript"/>
        <sz val="11"/>
        <color indexed="10"/>
        <rFont val=".VnArial"/>
        <family val="2"/>
      </rPr>
      <t>0</t>
    </r>
    <r>
      <rPr>
        <b/>
        <sz val="11"/>
        <color indexed="10"/>
        <rFont val=".VnArial"/>
        <family val="2"/>
      </rPr>
      <t>.k</t>
    </r>
    <r>
      <rPr>
        <b/>
        <vertAlign val="subscript"/>
        <sz val="11"/>
        <color indexed="10"/>
        <rFont val=".VnArial"/>
        <family val="2"/>
      </rPr>
      <t>1</t>
    </r>
  </si>
  <si>
    <r>
      <t>Sh7= K</t>
    </r>
    <r>
      <rPr>
        <b/>
        <vertAlign val="subscript"/>
        <sz val="10"/>
        <color indexed="12"/>
        <rFont val=".VnArial"/>
        <family val="2"/>
      </rPr>
      <t xml:space="preserve">1 </t>
    </r>
    <r>
      <rPr>
        <b/>
        <sz val="10"/>
        <color indexed="12"/>
        <rFont val=".VnArial"/>
        <family val="2"/>
      </rPr>
      <t>=</t>
    </r>
  </si>
  <si>
    <r>
      <t>1/(2</t>
    </r>
    <r>
      <rPr>
        <b/>
        <sz val="10"/>
        <color indexed="12"/>
        <rFont val="Symbol"/>
        <family val="1"/>
        <charset val="2"/>
      </rPr>
      <t xml:space="preserve"> p</t>
    </r>
    <r>
      <rPr>
        <b/>
        <sz val="10"/>
        <color indexed="12"/>
        <rFont val=".VnArial"/>
        <family val="2"/>
      </rPr>
      <t>).(Sh4+Sh6)</t>
    </r>
  </si>
  <si>
    <t>B¶ng tÝnh øng suÊt t¹i ®iÓm Mo theo chiÒu s©u do t¶I träng mãng g©y ra (bµi to¸n kh«ng gian)</t>
  </si>
  <si>
    <t>TÝnh theo c«ng thøc 3.30</t>
  </si>
  <si>
    <r>
      <rPr>
        <b/>
        <sz val="9"/>
        <color indexed="8"/>
        <rFont val="Symbol"/>
        <family val="1"/>
        <charset val="2"/>
      </rPr>
      <t>s</t>
    </r>
    <r>
      <rPr>
        <b/>
        <vertAlign val="superscript"/>
        <sz val="9"/>
        <color indexed="8"/>
        <rFont val=".VnArial"/>
        <family val="2"/>
      </rPr>
      <t>i</t>
    </r>
    <r>
      <rPr>
        <b/>
        <vertAlign val="subscript"/>
        <sz val="9"/>
        <color indexed="8"/>
        <rFont val=".VnArial"/>
        <family val="2"/>
      </rPr>
      <t>z</t>
    </r>
    <r>
      <rPr>
        <b/>
        <sz val="9"/>
        <color indexed="8"/>
        <rFont val=".VnArial"/>
        <family val="2"/>
      </rPr>
      <t xml:space="preserve"> (kN/m2),  kh«ng gian</t>
    </r>
  </si>
  <si>
    <r>
      <t>z</t>
    </r>
    <r>
      <rPr>
        <b/>
        <vertAlign val="subscript"/>
        <sz val="10"/>
        <color indexed="12"/>
        <rFont val=".VnArial"/>
        <family val="2"/>
      </rPr>
      <t>i</t>
    </r>
    <r>
      <rPr>
        <b/>
        <sz val="10"/>
        <color indexed="12"/>
        <rFont val=".VnArial"/>
        <family val="2"/>
      </rPr>
      <t xml:space="preserve"> (m)</t>
    </r>
  </si>
  <si>
    <r>
      <t>n=z</t>
    </r>
    <r>
      <rPr>
        <b/>
        <vertAlign val="subscript"/>
        <sz val="10"/>
        <color indexed="12"/>
        <rFont val=".VnArial"/>
        <family val="2"/>
      </rPr>
      <t>i</t>
    </r>
    <r>
      <rPr>
        <b/>
        <sz val="10"/>
        <color indexed="12"/>
        <rFont val=".VnArial"/>
        <family val="2"/>
      </rPr>
      <t>/b</t>
    </r>
  </si>
  <si>
    <t>Sh1</t>
  </si>
  <si>
    <t>Sh2</t>
  </si>
  <si>
    <t>Sh3</t>
  </si>
  <si>
    <t>Sh4</t>
  </si>
  <si>
    <t>Sh5</t>
  </si>
  <si>
    <t>Sh6</t>
  </si>
  <si>
    <r>
      <t>Sh7=k</t>
    </r>
    <r>
      <rPr>
        <b/>
        <vertAlign val="subscript"/>
        <sz val="10"/>
        <color indexed="12"/>
        <rFont val=".VnArial"/>
        <family val="2"/>
      </rPr>
      <t>1</t>
    </r>
  </si>
  <si>
    <t>ChiÒu s©u líp (m)</t>
  </si>
  <si>
    <t>Mãng ch÷ nhËt</t>
  </si>
  <si>
    <t>Mãng b¨ng</t>
  </si>
  <si>
    <t xml:space="preserve"> US Chän</t>
  </si>
  <si>
    <r>
      <t>Z</t>
    </r>
    <r>
      <rPr>
        <b/>
        <vertAlign val="subscript"/>
        <sz val="10"/>
        <color rgb="FF0000FF"/>
        <rFont val=".VnArial"/>
        <family val="2"/>
      </rPr>
      <t>i</t>
    </r>
    <r>
      <rPr>
        <b/>
        <sz val="10"/>
        <color rgb="FF0000FF"/>
        <rFont val=".VnArial"/>
        <family val="2"/>
      </rPr>
      <t xml:space="preserve"> (m)</t>
    </r>
  </si>
  <si>
    <t>ChiÒu s©u</t>
  </si>
  <si>
    <t>L/B</t>
  </si>
  <si>
    <r>
      <t>s</t>
    </r>
    <r>
      <rPr>
        <b/>
        <vertAlign val="superscript"/>
        <sz val="10"/>
        <color rgb="FF0000FF"/>
        <rFont val=".VnArial"/>
        <family val="2"/>
      </rPr>
      <t>i</t>
    </r>
    <r>
      <rPr>
        <b/>
        <vertAlign val="subscript"/>
        <sz val="10"/>
        <color rgb="FF0000FF"/>
        <rFont val=".VnArial"/>
        <family val="2"/>
      </rPr>
      <t>z</t>
    </r>
    <r>
      <rPr>
        <b/>
        <sz val="10"/>
        <color rgb="FF0000FF"/>
        <rFont val=".VnArial"/>
        <family val="2"/>
      </rPr>
      <t xml:space="preserve"> (kN/m2)</t>
    </r>
  </si>
  <si>
    <t>1'</t>
  </si>
  <si>
    <t>2'</t>
  </si>
  <si>
    <t>3'</t>
  </si>
  <si>
    <r>
      <t>4</t>
    </r>
    <r>
      <rPr>
        <b/>
        <sz val="10"/>
        <color indexed="12"/>
        <rFont val=".VnArial"/>
        <family val="2"/>
      </rPr>
      <t>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</si>
</sst>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0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\=0.00"/>
    <numFmt numFmtId="166" formatCode="0.0"/>
    <numFmt numFmtId="167" formatCode="0.0000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&quot;?&quot;#,##0;&quot;?&quot;\-#,##0"/>
    <numFmt numFmtId="171" formatCode="00.000"/>
    <numFmt numFmtId="172" formatCode="_-* #,##0\ _®_-;\-* #,##0\ _®_-;_-* &quot;-&quot;\ _®_-;_-@_-"/>
    <numFmt numFmtId="173" formatCode="_-* #,##0_-;\-* #,##0_-;_-* &quot;-&quot;_-;_-@_-"/>
    <numFmt numFmtId="174" formatCode="_-* #,##0.00_-;\-* #,##0.00_-;_-* &quot;-&quot;??_-;_-@_-"/>
    <numFmt numFmtId="175" formatCode="_-* #,##0\ _F_-;\-* #,##0\ _F_-;_-* &quot;-&quot;\ _F_-;_-@_-"/>
    <numFmt numFmtId="176" formatCode="_ &quot;\&quot;* #,##0_ ;_ &quot;\&quot;* \-#,##0_ ;_ &quot;\&quot;* &quot;-&quot;_ ;_ @_ "/>
    <numFmt numFmtId="177" formatCode="_-&quot;$&quot;* #,##0_-;\-&quot;$&quot;* #,##0_-;_-&quot;$&quot;* &quot;-&quot;_-;_-@_-"/>
    <numFmt numFmtId="178" formatCode="_-&quot;$&quot;* #,##0.00_-;\-&quot;$&quot;* #,##0.00_-;_-&quot;$&quot;* &quot;-&quot;??_-;_-@_-"/>
    <numFmt numFmtId="179" formatCode="&quot;\&quot;#,##0.00;[Red]&quot;\&quot;\-#,##0.00"/>
    <numFmt numFmtId="180" formatCode="&quot;\&quot;#,##0;[Red]&quot;\&quot;\-#,##0"/>
    <numFmt numFmtId="181" formatCode="_ &quot;\&quot;* #,##0.00_ ;_ &quot;\&quot;* \-#,##0.00_ ;_ &quot;\&quot;* &quot;-&quot;??_ ;_ @_ "/>
    <numFmt numFmtId="182" formatCode="_ * #,##0_ ;_ * \-#,##0_ ;_ * &quot;-&quot;_ ;_ @_ "/>
    <numFmt numFmtId="183" formatCode="_ * #,##0.00_ ;_ * \-#,##0.00_ ;_ * &quot;-&quot;??_ ;_ @_ "/>
    <numFmt numFmtId="184" formatCode="#,##0.0_);\(#,##0.0\)"/>
    <numFmt numFmtId="185" formatCode="0.0%"/>
    <numFmt numFmtId="186" formatCode="&quot;$&quot;#,##0.00"/>
    <numFmt numFmtId="187" formatCode="_ * #,##0.00_)&quot;£&quot;_ ;_ * \(#,##0.00\)&quot;£&quot;_ ;_ * &quot;-&quot;??_)&quot;£&quot;_ ;_ @_ "/>
    <numFmt numFmtId="188" formatCode="0.0%;\(0.0%\)"/>
    <numFmt numFmtId="189" formatCode="_(* #,##0_);_(* \(#,##0\);_(* &quot;-&quot;??_);_(@_)"/>
    <numFmt numFmtId="190" formatCode="0.000_)"/>
    <numFmt numFmtId="191" formatCode="#,##0;\(#,##0\)"/>
    <numFmt numFmtId="192" formatCode="\$#,##0\ ;\(\$#,##0\)"/>
    <numFmt numFmtId="193" formatCode="_ * #,##0_ ;_ * &quot;\&quot;&quot;\&quot;&quot;\&quot;&quot;\&quot;&quot;\&quot;&quot;\&quot;&quot;\&quot;\-#,##0_ ;_ * &quot;-&quot;_ ;_ @_ "/>
    <numFmt numFmtId="194" formatCode="\t0.00%"/>
    <numFmt numFmtId="195" formatCode="&quot;$&quot;\ \ \ \ #,##0_);\(&quot;$&quot;\ \ \ #,##0\)"/>
    <numFmt numFmtId="196" formatCode="&quot;$&quot;\ \ \ \ \ #,##0_);\(&quot;$&quot;\ \ \ \ \ #,##0\)"/>
    <numFmt numFmtId="197" formatCode="\t#\ ??/??"/>
    <numFmt numFmtId="198" formatCode="_-* #,##0\ _₫_-;\-* #,##0\ _₫_-;_-* &quot;-&quot;\ _₫_-;_-@_-"/>
    <numFmt numFmtId="199" formatCode="_-* #,##0.00\ _₫_-;\-* #,##0.00\ _₫_-;_-* &quot;-&quot;??\ _₫_-;_-@_-"/>
    <numFmt numFmtId="200" formatCode="_ * #,##0.00_)_d_ ;_ * \(#,##0.00\)_d_ ;_ * &quot;-&quot;??_)_d_ ;_ @_ "/>
    <numFmt numFmtId="201" formatCode="#."/>
    <numFmt numFmtId="202" formatCode="#,##0.0"/>
    <numFmt numFmtId="203" formatCode="_-&quot;£&quot;* #,##0_-;\-&quot;£&quot;* #,##0_-;_-&quot;£&quot;* &quot;-&quot;_-;_-@_-"/>
    <numFmt numFmtId="204" formatCode="#,##0\ &quot;$&quot;_);[Red]\(#,##0\ &quot;$&quot;\)"/>
    <numFmt numFmtId="205" formatCode="&quot;$&quot;###,0&quot;.&quot;00_);[Red]\(&quot;$&quot;###,0&quot;.&quot;00\)"/>
    <numFmt numFmtId="206" formatCode="&quot;\&quot;#,##0;[Red]\-&quot;\&quot;#,##0"/>
    <numFmt numFmtId="207" formatCode="&quot;\&quot;#,##0.00;\-&quot;\&quot;#,##0.00"/>
    <numFmt numFmtId="208" formatCode="###\ ###\ ###\ ###\ ###"/>
    <numFmt numFmtId="209" formatCode="&quot;VND&quot;#,##0_);[Red]\(&quot;VND&quot;#,##0\)"/>
    <numFmt numFmtId="210" formatCode="#,##0.000_);\(#,##0.000\)"/>
    <numFmt numFmtId="211" formatCode="#,##0.00\ &quot;F&quot;;[Red]\-#,##0.00\ &quot;F&quot;"/>
    <numFmt numFmtId="212" formatCode="&quot;£&quot;#,##0;[Red]\-&quot;£&quot;#,##0"/>
    <numFmt numFmtId="213" formatCode="_-* #,##0.0\ _F_-;\-* #,##0.0\ _F_-;_-* &quot;-&quot;??\ _F_-;_-@_-"/>
    <numFmt numFmtId="214" formatCode="_-&quot;£&quot;* #,##0.00_-;\-&quot;£&quot;* #,##0.00_-;_-&quot;£&quot;* &quot;-&quot;??_-;_-@_-"/>
    <numFmt numFmtId="215" formatCode="#,##0.00\ \ \ \ "/>
    <numFmt numFmtId="216" formatCode="&quot;\&quot;#,##0;&quot;\&quot;\-#,##0"/>
    <numFmt numFmtId="217" formatCode="_-* ###,0&quot;.&quot;00\ _F_B_-;\-* ###,0&quot;.&quot;00\ _F_B_-;_-* &quot;-&quot;??\ _F_B_-;_-@_-"/>
    <numFmt numFmtId="218" formatCode="#,##0\ &quot;F&quot;;\-#,##0\ &quot;F&quot;"/>
    <numFmt numFmtId="219" formatCode="#,##0\ &quot;F&quot;;[Red]\-#,##0\ &quot;F&quot;"/>
    <numFmt numFmtId="220" formatCode="_-* #,##0\ &quot;F&quot;_-;\-* #,##0\ &quot;F&quot;_-;_-* &quot;-&quot;\ &quot;F&quot;_-;_-@_-"/>
    <numFmt numFmtId="221" formatCode="_ * #,##0.00_)\ _$_ ;_ * \(#,##0.00\)\ _$_ ;_ * &quot;-&quot;??_)\ _$_ ;_ @_ "/>
    <numFmt numFmtId="222" formatCode="_-* #,##0.00\ _F_-;\-* #,##0.00\ _F_-;_-* &quot;-&quot;??\ _F_-;_-@_-"/>
    <numFmt numFmtId="223" formatCode="#,##0.00\ &quot;F&quot;;\-#,##0.00\ &quot;F&quot;"/>
    <numFmt numFmtId="224" formatCode="&quot;£&quot;#,##0;\-&quot;£&quot;#,##0"/>
    <numFmt numFmtId="225" formatCode="_-* #,##0\ &quot;DM&quot;_-;\-* #,##0\ &quot;DM&quot;_-;_-* &quot;-&quot;\ &quot;DM&quot;_-;_-@_-"/>
    <numFmt numFmtId="226" formatCode="_-* #,##0.00\ &quot;DM&quot;_-;\-* #,##0.00\ &quot;DM&quot;_-;_-* &quot;-&quot;??\ &quot;DM&quot;_-;_-@_-"/>
    <numFmt numFmtId="227" formatCode="&quot;$&quot;#,##0;[Red]\-&quot;$&quot;#,##0"/>
  </numFmts>
  <fonts count="198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1"/>
      <color indexed="12"/>
      <name val=".VnArial NarrowH"/>
      <family val="2"/>
    </font>
    <font>
      <b/>
      <sz val="11"/>
      <color indexed="10"/>
      <name val=".VnArial"/>
      <family val="2"/>
    </font>
    <font>
      <b/>
      <sz val="11"/>
      <color indexed="10"/>
      <name val="Calibri"/>
      <family val="2"/>
    </font>
    <font>
      <sz val="10"/>
      <name val="Arial"/>
      <family val="2"/>
    </font>
    <font>
      <b/>
      <sz val="11"/>
      <color indexed="10"/>
      <name val=".VnTime"/>
      <family val="2"/>
    </font>
    <font>
      <b/>
      <sz val="11"/>
      <color indexed="10"/>
      <name val=".VnTimeH"/>
      <family val="2"/>
    </font>
    <font>
      <sz val="11"/>
      <name val=".VnTime"/>
      <family val="2"/>
    </font>
    <font>
      <sz val="11"/>
      <name val="Symbol"/>
      <family val="1"/>
      <charset val="2"/>
    </font>
    <font>
      <b/>
      <sz val="10"/>
      <color indexed="12"/>
      <name val=".VnArial"/>
      <family val="2"/>
    </font>
    <font>
      <b/>
      <i/>
      <sz val="10"/>
      <color rgb="FF002060"/>
      <name val=".VnArial"/>
      <family val="2"/>
    </font>
    <font>
      <b/>
      <i/>
      <sz val="11"/>
      <color rgb="FF002060"/>
      <name val=".VnTime"/>
      <family val="2"/>
    </font>
    <font>
      <b/>
      <i/>
      <sz val="11"/>
      <color rgb="FF002060"/>
      <name val="Symbol"/>
      <family val="1"/>
      <charset val="2"/>
    </font>
    <font>
      <sz val="11"/>
      <color rgb="FF002060"/>
      <name val="Calibri"/>
      <family val="2"/>
      <scheme val="minor"/>
    </font>
    <font>
      <b/>
      <sz val="10"/>
      <color rgb="FF002060"/>
      <name val=".VnArial"/>
      <family val="2"/>
    </font>
    <font>
      <b/>
      <vertAlign val="subscript"/>
      <sz val="10"/>
      <color rgb="FF002060"/>
      <name val=".VnArial"/>
      <family val="2"/>
    </font>
    <font>
      <sz val="10"/>
      <name val=".VnArial"/>
      <family val="2"/>
    </font>
    <font>
      <b/>
      <i/>
      <sz val="11"/>
      <color rgb="FF002060"/>
      <name val="Calibri"/>
      <family val="2"/>
      <scheme val="minor"/>
    </font>
    <font>
      <b/>
      <i/>
      <sz val="10"/>
      <color rgb="FF002060"/>
      <name val=".VnArialH"/>
      <family val="2"/>
    </font>
    <font>
      <b/>
      <sz val="11"/>
      <color rgb="FF002060"/>
      <name val="Symbol"/>
      <family val="1"/>
      <charset val="2"/>
    </font>
    <font>
      <b/>
      <i/>
      <sz val="11"/>
      <color rgb="FF002060"/>
      <name val="Calibri"/>
      <family val="2"/>
    </font>
    <font>
      <b/>
      <i/>
      <vertAlign val="subscript"/>
      <sz val="11"/>
      <color rgb="FF002060"/>
      <name val="Calibri"/>
      <family val="2"/>
    </font>
    <font>
      <b/>
      <i/>
      <vertAlign val="subscript"/>
      <sz val="11"/>
      <color rgb="FF002060"/>
      <name val=".VnArial"/>
      <family val="2"/>
    </font>
    <font>
      <b/>
      <i/>
      <sz val="11"/>
      <color rgb="FF002060"/>
      <name val=".VnArial"/>
      <family val="2"/>
    </font>
    <font>
      <b/>
      <sz val="11"/>
      <color rgb="FF002060"/>
      <name val=".VnArial"/>
      <family val="2"/>
    </font>
    <font>
      <b/>
      <vertAlign val="subscript"/>
      <sz val="11"/>
      <color rgb="FF002060"/>
      <name val="Symbol"/>
      <family val="1"/>
      <charset val="2"/>
    </font>
    <font>
      <b/>
      <sz val="12"/>
      <color indexed="12"/>
      <name val=".VnArial"/>
      <family val="2"/>
    </font>
    <font>
      <b/>
      <sz val="11"/>
      <color indexed="12"/>
      <name val="Calibri"/>
      <family val="2"/>
    </font>
    <font>
      <b/>
      <vertAlign val="subscript"/>
      <sz val="11"/>
      <color indexed="12"/>
      <name val="Calibri"/>
      <family val="2"/>
    </font>
    <font>
      <b/>
      <sz val="11"/>
      <color indexed="12"/>
      <name val="Symbol"/>
      <family val="1"/>
      <charset val="2"/>
    </font>
    <font>
      <b/>
      <sz val="10"/>
      <color indexed="8"/>
      <name val=".VnArial"/>
      <family val="2"/>
    </font>
    <font>
      <b/>
      <sz val="10"/>
      <color indexed="12"/>
      <name val="Symbol"/>
      <family val="1"/>
      <charset val="2"/>
    </font>
    <font>
      <b/>
      <sz val="9"/>
      <color indexed="12"/>
      <name val="Symbol"/>
      <family val="1"/>
      <charset val="2"/>
    </font>
    <font>
      <b/>
      <sz val="9"/>
      <color indexed="12"/>
      <name val=".VnArial"/>
      <family val="2"/>
    </font>
    <font>
      <b/>
      <vertAlign val="superscript"/>
      <sz val="10"/>
      <color indexed="12"/>
      <name val=".VnArial"/>
      <family val="2"/>
    </font>
    <font>
      <b/>
      <vertAlign val="subscript"/>
      <sz val="10"/>
      <color indexed="12"/>
      <name val=".VnArial"/>
      <family val="2"/>
    </font>
    <font>
      <sz val="11"/>
      <color indexed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1"/>
      <name val="??"/>
      <family val="3"/>
    </font>
    <font>
      <sz val="14"/>
      <name val="??"/>
      <family val="3"/>
      <charset val="129"/>
    </font>
    <font>
      <sz val="12"/>
      <name val="????"/>
      <family val="1"/>
      <charset val="136"/>
    </font>
    <font>
      <sz val="12"/>
      <name val="????"/>
      <charset val="136"/>
    </font>
    <font>
      <sz val="12"/>
      <name val="Courier"/>
      <family val="3"/>
    </font>
    <font>
      <sz val="12"/>
      <name val="Times New Roman"/>
      <family val="1"/>
    </font>
    <font>
      <sz val="12"/>
      <name val="|??¢¥¢¬¨Ï"/>
      <family val="1"/>
      <charset val="129"/>
    </font>
    <font>
      <sz val="14"/>
      <name val="뼻뮝"/>
      <family val="3"/>
      <charset val="129"/>
    </font>
    <font>
      <sz val="12"/>
      <name val="???"/>
    </font>
    <font>
      <sz val="9"/>
      <name val="Arial"/>
      <family val="2"/>
    </font>
    <font>
      <sz val="12"/>
      <name val="바탕체"/>
      <family val="1"/>
      <charset val="129"/>
    </font>
    <font>
      <sz val="11"/>
      <name val="–¾’©"/>
      <family val="1"/>
      <charset val="128"/>
    </font>
    <font>
      <sz val="14"/>
      <name val="VnTime"/>
    </font>
    <font>
      <b/>
      <u/>
      <sz val="14"/>
      <color indexed="8"/>
      <name val=".VnBook-AntiquaH"/>
      <family val="2"/>
    </font>
    <font>
      <sz val="12"/>
      <name val="바탕체"/>
      <family val="3"/>
    </font>
    <font>
      <sz val="12"/>
      <name val="¹ÙÅÁÃ¼"/>
      <family val="1"/>
    </font>
    <font>
      <i/>
      <sz val="12"/>
      <color indexed="8"/>
      <name val=".VnBook-AntiquaH"/>
      <family val="2"/>
    </font>
    <font>
      <sz val="13"/>
      <color indexed="8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3"/>
      <color indexed="9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name val="Arial"/>
      <family val="2"/>
    </font>
    <font>
      <b/>
      <sz val="12"/>
      <color indexed="63"/>
      <name val="VNI-Times"/>
    </font>
    <font>
      <sz val="13"/>
      <color indexed="20"/>
      <name val=".VnTime"/>
      <family val="2"/>
    </font>
    <font>
      <b/>
      <i/>
      <sz val="14"/>
      <name val="VNTime"/>
      <family val="2"/>
    </font>
    <font>
      <sz val="12"/>
      <name val="Tms Rmn"/>
    </font>
    <font>
      <b/>
      <sz val="10"/>
      <name val=".VnTime"/>
      <family val="2"/>
    </font>
    <font>
      <sz val="12"/>
      <name val="µ¸¿òÃ¼"/>
      <family val="3"/>
      <charset val="129"/>
    </font>
    <font>
      <sz val="10"/>
      <name val="Helv"/>
    </font>
    <font>
      <b/>
      <sz val="13"/>
      <color indexed="52"/>
      <name val=".VnTime"/>
      <family val="2"/>
    </font>
    <font>
      <b/>
      <sz val="10"/>
      <name val="Helv"/>
    </font>
    <font>
      <b/>
      <sz val="13"/>
      <color indexed="9"/>
      <name val=".VnTime"/>
      <family val="2"/>
    </font>
    <font>
      <sz val="10"/>
      <name val="VNI-Aptima"/>
    </font>
    <font>
      <sz val="11"/>
      <name val="Tms Rmn"/>
    </font>
    <font>
      <sz val="10"/>
      <name val="Times New Roman"/>
      <family val="1"/>
    </font>
    <font>
      <sz val="10"/>
      <name val="MS Serif"/>
      <family val="1"/>
    </font>
    <font>
      <sz val="10"/>
      <color indexed="8"/>
      <name val="Arial"/>
      <family val="2"/>
    </font>
    <font>
      <b/>
      <sz val="11"/>
      <name val="VNTimeH"/>
      <family val="2"/>
    </font>
    <font>
      <sz val="10"/>
      <name val="MS Sans Serif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sz val="10"/>
      <name val="VNI-Helve-Condense"/>
    </font>
    <font>
      <i/>
      <sz val="13"/>
      <color indexed="23"/>
      <name val=".VnTime"/>
      <family val="2"/>
    </font>
    <font>
      <b/>
      <sz val="16"/>
      <color indexed="16"/>
      <name val="VNbritannic"/>
      <family val="2"/>
    </font>
    <font>
      <b/>
      <sz val="18"/>
      <color indexed="12"/>
      <name val="VNbritannic"/>
      <family val="2"/>
    </font>
    <font>
      <b/>
      <sz val="18"/>
      <name val="VNnew Century Cond"/>
      <family val="2"/>
    </font>
    <font>
      <b/>
      <sz val="20"/>
      <color indexed="12"/>
      <name val="VNnew Century Cond"/>
      <family val="2"/>
    </font>
    <font>
      <b/>
      <sz val="16"/>
      <name val="VNlucida sans"/>
      <family val="2"/>
    </font>
    <font>
      <b/>
      <sz val="18"/>
      <color indexed="10"/>
      <name val="VNnew Century Cond"/>
      <family val="2"/>
    </font>
    <font>
      <b/>
      <sz val="14"/>
      <color indexed="14"/>
      <name val="VNottawa"/>
      <family val="2"/>
    </font>
    <font>
      <b/>
      <sz val="16"/>
      <color indexed="14"/>
      <name val="VNottawa"/>
      <family val="2"/>
    </font>
    <font>
      <sz val="13"/>
      <name val=".VnTime"/>
      <family val="2"/>
    </font>
    <font>
      <sz val="13"/>
      <color indexed="17"/>
      <name val=".VnTime"/>
      <family val="2"/>
    </font>
    <font>
      <sz val="8"/>
      <name val="Arial"/>
      <family val="2"/>
    </font>
    <font>
      <sz val="10"/>
      <name val=".VnArialH"/>
      <family val="2"/>
    </font>
    <font>
      <b/>
      <sz val="12"/>
      <name val=".VnBook-AntiquaH"/>
      <family val="2"/>
    </font>
    <font>
      <b/>
      <sz val="12"/>
      <color indexed="9"/>
      <name val="Tms Rmn"/>
    </font>
    <font>
      <b/>
      <sz val="12"/>
      <name val="Helv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.VnTime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b/>
      <sz val="14"/>
      <name val=".VnTimeH"/>
      <family val="2"/>
    </font>
    <font>
      <sz val="12"/>
      <name val="뼻뮝"/>
      <family val="1"/>
      <charset val="129"/>
    </font>
    <font>
      <sz val="10"/>
      <name val=" "/>
      <family val="1"/>
      <charset val="136"/>
    </font>
    <font>
      <sz val="8"/>
      <color indexed="12"/>
      <name val="Helv"/>
      <family val="2"/>
    </font>
    <font>
      <u/>
      <sz val="12"/>
      <color indexed="12"/>
      <name val=".VnTime"/>
      <family val="2"/>
    </font>
    <font>
      <sz val="13"/>
      <color indexed="52"/>
      <name val=".VnTime"/>
      <family val="2"/>
    </font>
    <font>
      <sz val="8"/>
      <name val="VNarial"/>
      <family val="2"/>
    </font>
    <font>
      <b/>
      <sz val="11"/>
      <name val="Helv"/>
    </font>
    <font>
      <sz val="13"/>
      <color indexed="60"/>
      <name val=".VnTime"/>
      <family val="2"/>
    </font>
    <font>
      <sz val="7"/>
      <name val="Small Fonts"/>
      <family val="2"/>
    </font>
    <font>
      <b/>
      <sz val="12"/>
      <name val="VN-NTime"/>
    </font>
    <font>
      <sz val="10"/>
      <name val="VNtimes new roman"/>
      <family val="2"/>
    </font>
    <font>
      <sz val="11"/>
      <name val=".VnArial"/>
      <family val="2"/>
    </font>
    <font>
      <sz val="10"/>
      <name val=".VnArial Narrow"/>
      <family val="2"/>
    </font>
    <font>
      <sz val="9"/>
      <name val=".VnArial"/>
      <family val="2"/>
    </font>
    <font>
      <sz val="10"/>
      <name val="VNI-Times"/>
    </font>
    <font>
      <sz val="11"/>
      <name val="돋움"/>
      <family val="3"/>
      <charset val="129"/>
    </font>
    <font>
      <b/>
      <sz val="11"/>
      <name val="Arial"/>
      <family val="2"/>
    </font>
    <font>
      <b/>
      <sz val="13"/>
      <color indexed="63"/>
      <name val=".VnTime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</font>
    <font>
      <sz val="8"/>
      <name val="MS Sans Serif"/>
      <family val="2"/>
    </font>
    <font>
      <b/>
      <sz val="10.5"/>
      <name val=".VnAvantH"/>
      <family val="2"/>
    </font>
    <font>
      <sz val="10"/>
      <name val="3C_Times_T"/>
    </font>
    <font>
      <b/>
      <sz val="8"/>
      <color indexed="8"/>
      <name val="Helv"/>
    </font>
    <font>
      <sz val="14"/>
      <name val=".VnTime"/>
      <family val="2"/>
    </font>
    <font>
      <b/>
      <sz val="10"/>
      <name val="VNI-Univer"/>
    </font>
    <font>
      <sz val="12"/>
      <name val=".VnArial"/>
      <family val="2"/>
    </font>
    <font>
      <sz val="12"/>
      <name val="VNTime"/>
    </font>
    <font>
      <sz val="11"/>
      <name val=".VnAvant"/>
      <family val="2"/>
    </font>
    <font>
      <sz val="9.5"/>
      <name val=".VnBlackH"/>
      <family val="2"/>
    </font>
    <font>
      <b/>
      <sz val="10"/>
      <name val=".VnBahamasBH"/>
      <family val="2"/>
    </font>
    <font>
      <b/>
      <sz val="11"/>
      <name val=".VnArialH"/>
      <family val="2"/>
    </font>
    <font>
      <b/>
      <sz val="18"/>
      <color indexed="56"/>
      <name val="Cambria"/>
      <family val="2"/>
    </font>
    <font>
      <b/>
      <sz val="10"/>
      <name val=".VnArialH"/>
      <family val="2"/>
    </font>
    <font>
      <sz val="14"/>
      <name val="VnTime"/>
      <family val="2"/>
    </font>
    <font>
      <sz val="8"/>
      <name val=".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6"/>
      <name val=".VnTime"/>
      <family val="2"/>
    </font>
    <font>
      <sz val="9"/>
      <name val=".VnTime"/>
      <family val="2"/>
    </font>
    <font>
      <sz val="13"/>
      <color indexed="10"/>
      <name val=".VnTime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2"/>
      <name val="돋움체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1"/>
      <name val="ＭＳ 明朝"/>
      <family val="1"/>
      <charset val="128"/>
    </font>
    <font>
      <b/>
      <sz val="11"/>
      <color indexed="8"/>
      <name val=".VnArial"/>
      <family val="2"/>
    </font>
    <font>
      <b/>
      <sz val="11"/>
      <color indexed="10"/>
      <name val=".VnArialH"/>
      <family val="2"/>
    </font>
    <font>
      <b/>
      <sz val="12"/>
      <color indexed="8"/>
      <name val="Calibri"/>
      <family val="2"/>
    </font>
    <font>
      <b/>
      <sz val="12"/>
      <color indexed="10"/>
      <name val=".VnArial Narrow"/>
      <family val="2"/>
    </font>
    <font>
      <sz val="11"/>
      <color indexed="10"/>
      <name val=".VnArial Narrow"/>
      <family val="2"/>
    </font>
    <font>
      <sz val="10"/>
      <color indexed="8"/>
      <name val=".VnArial"/>
      <family val="2"/>
    </font>
    <font>
      <b/>
      <sz val="10"/>
      <color indexed="8"/>
      <name val=".VnArial Narrow"/>
      <family val="2"/>
    </font>
    <font>
      <b/>
      <vertAlign val="subscript"/>
      <sz val="11"/>
      <color indexed="10"/>
      <name val=".VnArial"/>
      <family val="2"/>
    </font>
    <font>
      <sz val="11"/>
      <color indexed="10"/>
      <name val="Calibri"/>
      <family val="2"/>
    </font>
    <font>
      <sz val="9"/>
      <color indexed="8"/>
      <name val=".VnArial"/>
      <family val="2"/>
    </font>
    <font>
      <b/>
      <sz val="11"/>
      <color indexed="8"/>
      <name val="Calibri"/>
      <family val="2"/>
    </font>
    <font>
      <b/>
      <sz val="9"/>
      <color indexed="8"/>
      <name val=".VnArial"/>
      <family val="2"/>
    </font>
    <font>
      <b/>
      <sz val="9"/>
      <color indexed="8"/>
      <name val="Times New Roman"/>
      <family val="1"/>
    </font>
    <font>
      <b/>
      <sz val="9"/>
      <color indexed="8"/>
      <name val="Symbol"/>
      <family val="1"/>
      <charset val="2"/>
    </font>
    <font>
      <b/>
      <vertAlign val="superscript"/>
      <sz val="9"/>
      <color indexed="8"/>
      <name val=".VnArial"/>
      <family val="2"/>
    </font>
    <font>
      <b/>
      <vertAlign val="subscript"/>
      <sz val="9"/>
      <color indexed="8"/>
      <name val=".VnArial"/>
      <family val="2"/>
    </font>
    <font>
      <b/>
      <sz val="10"/>
      <color indexed="10"/>
      <name val=".VnArial"/>
      <family val="2"/>
    </font>
    <font>
      <b/>
      <sz val="11"/>
      <color rgb="FF0000CC"/>
      <name val="Calibri"/>
      <family val="2"/>
      <scheme val="minor"/>
    </font>
    <font>
      <b/>
      <sz val="10"/>
      <color rgb="FFFF0000"/>
      <name val=".VnArial Narrow"/>
      <family val="2"/>
    </font>
    <font>
      <b/>
      <sz val="10"/>
      <color rgb="FFFF0000"/>
      <name val=".VnArial"/>
      <family val="2"/>
    </font>
    <font>
      <b/>
      <sz val="10"/>
      <color rgb="FF0000FF"/>
      <name val=".VnArial"/>
      <family val="2"/>
    </font>
    <font>
      <b/>
      <vertAlign val="subscript"/>
      <sz val="10"/>
      <color rgb="FF0000FF"/>
      <name val=".VnArial"/>
      <family val="2"/>
    </font>
    <font>
      <b/>
      <sz val="10"/>
      <name val=".VnArial Narrow"/>
      <family val="2"/>
    </font>
    <font>
      <b/>
      <sz val="10"/>
      <color rgb="FF0000FF"/>
      <name val="Symbol"/>
      <family val="1"/>
      <charset val="2"/>
    </font>
    <font>
      <b/>
      <vertAlign val="superscript"/>
      <sz val="10"/>
      <color rgb="FF0000FF"/>
      <name val=".VnArial"/>
      <family val="2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indexed="8"/>
      <name val=".VnArial"/>
      <family val="2"/>
    </font>
    <font>
      <sz val="9"/>
      <color indexed="81"/>
      <name val=".Vn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medium">
        <color indexed="36"/>
      </right>
      <top style="medium">
        <color indexed="10"/>
      </top>
      <bottom style="medium">
        <color indexed="10"/>
      </bottom>
      <diagonal/>
    </border>
    <border>
      <left style="medium">
        <color indexed="36"/>
      </left>
      <right style="medium">
        <color indexed="36"/>
      </right>
      <top style="medium">
        <color indexed="10"/>
      </top>
      <bottom style="medium">
        <color indexed="10"/>
      </bottom>
      <diagonal/>
    </border>
    <border>
      <left style="medium">
        <color indexed="36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medium">
        <color indexed="36"/>
      </right>
      <top/>
      <bottom style="hair">
        <color indexed="10"/>
      </bottom>
      <diagonal/>
    </border>
    <border>
      <left style="medium">
        <color indexed="36"/>
      </left>
      <right style="medium">
        <color indexed="36"/>
      </right>
      <top/>
      <bottom style="hair">
        <color indexed="10"/>
      </bottom>
      <diagonal/>
    </border>
    <border>
      <left style="medium">
        <color indexed="36"/>
      </left>
      <right style="medium">
        <color indexed="10"/>
      </right>
      <top style="hair">
        <color indexed="10"/>
      </top>
      <bottom style="hair">
        <color indexed="10"/>
      </bottom>
      <diagonal/>
    </border>
    <border>
      <left style="medium">
        <color indexed="10"/>
      </left>
      <right style="medium">
        <color indexed="36"/>
      </right>
      <top style="hair">
        <color indexed="10"/>
      </top>
      <bottom style="hair">
        <color indexed="10"/>
      </bottom>
      <diagonal/>
    </border>
    <border>
      <left style="medium">
        <color indexed="36"/>
      </left>
      <right style="medium">
        <color indexed="36"/>
      </right>
      <top style="hair">
        <color indexed="10"/>
      </top>
      <bottom style="hair">
        <color indexed="10"/>
      </bottom>
      <diagonal/>
    </border>
    <border>
      <left style="medium">
        <color indexed="36"/>
      </left>
      <right style="medium">
        <color indexed="36"/>
      </right>
      <top style="hair">
        <color indexed="10"/>
      </top>
      <bottom style="medium">
        <color indexed="10"/>
      </bottom>
      <diagonal/>
    </border>
    <border>
      <left style="medium">
        <color indexed="36"/>
      </left>
      <right style="medium">
        <color indexed="10"/>
      </right>
      <top style="hair">
        <color indexed="10"/>
      </top>
      <bottom style="medium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12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12"/>
      </right>
      <top/>
      <bottom style="thin">
        <color auto="1"/>
      </bottom>
      <diagonal/>
    </border>
    <border>
      <left style="medium">
        <color theme="1"/>
      </left>
      <right style="thin">
        <color auto="1"/>
      </right>
      <top/>
      <bottom style="dashed">
        <color theme="1"/>
      </bottom>
      <diagonal/>
    </border>
    <border>
      <left style="thin">
        <color auto="1"/>
      </left>
      <right style="thin">
        <color auto="1"/>
      </right>
      <top/>
      <bottom style="dashed">
        <color theme="1"/>
      </bottom>
      <diagonal/>
    </border>
    <border>
      <left style="thin">
        <color auto="1"/>
      </left>
      <right style="medium">
        <color theme="1"/>
      </right>
      <top/>
      <bottom style="dashed">
        <color theme="1"/>
      </bottom>
      <diagonal/>
    </border>
    <border>
      <left style="medium">
        <color theme="1"/>
      </left>
      <right style="thin">
        <color auto="1"/>
      </right>
      <top style="dashed">
        <color theme="1"/>
      </top>
      <bottom style="dashed">
        <color theme="1"/>
      </bottom>
      <diagonal/>
    </border>
    <border>
      <left style="thin">
        <color auto="1"/>
      </left>
      <right style="thin">
        <color auto="1"/>
      </right>
      <top style="dashed">
        <color theme="1"/>
      </top>
      <bottom style="dashed">
        <color theme="1"/>
      </bottom>
      <diagonal/>
    </border>
    <border>
      <left style="thin">
        <color auto="1"/>
      </left>
      <right style="medium">
        <color theme="1"/>
      </right>
      <top style="dashed">
        <color theme="1"/>
      </top>
      <bottom style="dashed">
        <color theme="1"/>
      </bottom>
      <diagonal/>
    </border>
    <border>
      <left style="medium">
        <color theme="1"/>
      </left>
      <right style="thin">
        <color auto="1"/>
      </right>
      <top style="dashed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dashed">
        <color theme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dashed">
        <color theme="1"/>
      </top>
      <bottom style="medium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36"/>
      </right>
      <top style="medium">
        <color indexed="1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36"/>
      </left>
      <right style="medium">
        <color auto="1"/>
      </right>
      <top style="medium">
        <color indexed="10"/>
      </top>
      <bottom/>
      <diagonal/>
    </border>
    <border>
      <left style="medium">
        <color auto="1"/>
      </left>
      <right style="medium">
        <color indexed="36"/>
      </right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10"/>
      </top>
      <bottom style="medium">
        <color indexed="10"/>
      </bottom>
      <diagonal/>
    </border>
    <border>
      <left style="medium">
        <color indexed="36"/>
      </left>
      <right style="medium">
        <color auto="1"/>
      </right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indexed="36"/>
      </right>
      <top/>
      <bottom style="hair">
        <color indexed="10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indexed="36"/>
      </left>
      <right style="medium">
        <color auto="1"/>
      </right>
      <top/>
      <bottom style="hair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10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indexed="10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36"/>
      </right>
      <top/>
      <bottom style="medium">
        <color auto="1"/>
      </bottom>
      <diagonal/>
    </border>
    <border>
      <left style="medium">
        <color indexed="36"/>
      </left>
      <right style="medium">
        <color indexed="36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36"/>
      </left>
      <right style="medium">
        <color auto="1"/>
      </right>
      <top/>
      <bottom style="medium">
        <color auto="1"/>
      </bottom>
      <diagonal/>
    </border>
  </borders>
  <cellStyleXfs count="706">
    <xf numFmtId="0" fontId="0" fillId="0" borderId="0"/>
    <xf numFmtId="0" fontId="1" fillId="0" borderId="0"/>
    <xf numFmtId="0" fontId="5" fillId="0" borderId="0"/>
    <xf numFmtId="0" fontId="17" fillId="0" borderId="0"/>
    <xf numFmtId="0" fontId="40" fillId="0" borderId="0"/>
    <xf numFmtId="0" fontId="41" fillId="0" borderId="0" applyNumberFormat="0" applyFill="0" applyBorder="0" applyAlignment="0" applyProtection="0"/>
    <xf numFmtId="168" fontId="5" fillId="0" borderId="0" applyFont="0" applyFill="0" applyBorder="0" applyAlignment="0" applyProtection="0"/>
    <xf numFmtId="0" fontId="42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0" fontId="44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45" fillId="0" borderId="0" applyFont="0" applyFill="0" applyBorder="0" applyAlignment="0" applyProtection="0"/>
    <xf numFmtId="174" fontId="45" fillId="0" borderId="0" applyFont="0" applyFill="0" applyBorder="0" applyAlignment="0" applyProtection="0"/>
    <xf numFmtId="174" fontId="46" fillId="0" borderId="0" applyFont="0" applyFill="0" applyBorder="0" applyAlignment="0" applyProtection="0"/>
    <xf numFmtId="6" fontId="47" fillId="0" borderId="0" applyFont="0" applyFill="0" applyBorder="0" applyAlignment="0" applyProtection="0"/>
    <xf numFmtId="0" fontId="48" fillId="0" borderId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9" fillId="0" borderId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175" fontId="4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52" fillId="0" borderId="0" applyFont="0" applyFill="0" applyBorder="0" applyAlignment="0" applyProtection="0"/>
    <xf numFmtId="6" fontId="47" fillId="0" borderId="0" applyFont="0" applyFill="0" applyBorder="0" applyAlignment="0" applyProtection="0"/>
    <xf numFmtId="178" fontId="52" fillId="0" borderId="0" applyFont="0" applyFill="0" applyBorder="0" applyAlignment="0" applyProtection="0"/>
    <xf numFmtId="179" fontId="53" fillId="0" borderId="0" applyFont="0" applyFill="0" applyBorder="0" applyAlignment="0" applyProtection="0"/>
    <xf numFmtId="180" fontId="53" fillId="0" borderId="0" applyFont="0" applyFill="0" applyBorder="0" applyAlignment="0" applyProtection="0"/>
    <xf numFmtId="0" fontId="54" fillId="0" borderId="0"/>
    <xf numFmtId="0" fontId="54" fillId="0" borderId="0"/>
    <xf numFmtId="0" fontId="5" fillId="0" borderId="0"/>
    <xf numFmtId="1" fontId="55" fillId="0" borderId="14" applyBorder="0" applyAlignment="0">
      <alignment horizontal="center"/>
    </xf>
    <xf numFmtId="0" fontId="56" fillId="6" borderId="0"/>
    <xf numFmtId="0" fontId="56" fillId="6" borderId="0"/>
    <xf numFmtId="0" fontId="8" fillId="6" borderId="0"/>
    <xf numFmtId="0" fontId="8" fillId="6" borderId="0"/>
    <xf numFmtId="0" fontId="41" fillId="6" borderId="0"/>
    <xf numFmtId="0" fontId="8" fillId="6" borderId="0"/>
    <xf numFmtId="0" fontId="8" fillId="6" borderId="0"/>
    <xf numFmtId="0" fontId="56" fillId="6" borderId="0"/>
    <xf numFmtId="0" fontId="56" fillId="6" borderId="0"/>
    <xf numFmtId="0" fontId="56" fillId="6" borderId="0"/>
    <xf numFmtId="0" fontId="56" fillId="6" borderId="0"/>
    <xf numFmtId="0" fontId="8" fillId="6" borderId="0"/>
    <xf numFmtId="0" fontId="56" fillId="6" borderId="0"/>
    <xf numFmtId="0" fontId="56" fillId="6" borderId="0"/>
    <xf numFmtId="0" fontId="56" fillId="6" borderId="0"/>
    <xf numFmtId="0" fontId="8" fillId="6" borderId="0"/>
    <xf numFmtId="0" fontId="56" fillId="6" borderId="0"/>
    <xf numFmtId="0" fontId="56" fillId="6" borderId="0"/>
    <xf numFmtId="0" fontId="8" fillId="6" borderId="0"/>
    <xf numFmtId="0" fontId="8" fillId="6" borderId="0"/>
    <xf numFmtId="0" fontId="56" fillId="6" borderId="0"/>
    <xf numFmtId="0" fontId="56" fillId="6" borderId="0"/>
    <xf numFmtId="9" fontId="57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59" fillId="6" borderId="0"/>
    <xf numFmtId="0" fontId="59" fillId="6" borderId="0"/>
    <xf numFmtId="0" fontId="8" fillId="6" borderId="0"/>
    <xf numFmtId="0" fontId="8" fillId="6" borderId="0"/>
    <xf numFmtId="0" fontId="41" fillId="6" borderId="0"/>
    <xf numFmtId="0" fontId="8" fillId="6" borderId="0"/>
    <xf numFmtId="0" fontId="8" fillId="6" borderId="0"/>
    <xf numFmtId="0" fontId="59" fillId="6" borderId="0"/>
    <xf numFmtId="0" fontId="59" fillId="6" borderId="0"/>
    <xf numFmtId="0" fontId="59" fillId="6" borderId="0"/>
    <xf numFmtId="0" fontId="59" fillId="6" borderId="0"/>
    <xf numFmtId="0" fontId="8" fillId="6" borderId="0"/>
    <xf numFmtId="0" fontId="59" fillId="6" borderId="0"/>
    <xf numFmtId="0" fontId="59" fillId="6" borderId="0"/>
    <xf numFmtId="0" fontId="59" fillId="6" borderId="0"/>
    <xf numFmtId="0" fontId="8" fillId="6" borderId="0"/>
    <xf numFmtId="0" fontId="59" fillId="6" borderId="0"/>
    <xf numFmtId="0" fontId="59" fillId="6" borderId="0"/>
    <xf numFmtId="0" fontId="8" fillId="6" borderId="0"/>
    <xf numFmtId="0" fontId="8" fillId="6" borderId="0"/>
    <xf numFmtId="0" fontId="59" fillId="6" borderId="0"/>
    <xf numFmtId="0" fontId="41" fillId="0" borderId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11" borderId="0" applyNumberFormat="0" applyBorder="0" applyAlignment="0" applyProtection="0"/>
    <xf numFmtId="0" fontId="60" fillId="12" borderId="0" applyNumberFormat="0" applyBorder="0" applyAlignment="0" applyProtection="0"/>
    <xf numFmtId="0" fontId="60" fillId="13" borderId="0" applyNumberFormat="0" applyBorder="0" applyAlignment="0" applyProtection="0"/>
    <xf numFmtId="0" fontId="61" fillId="6" borderId="0"/>
    <xf numFmtId="0" fontId="61" fillId="6" borderId="0"/>
    <xf numFmtId="0" fontId="8" fillId="6" borderId="0"/>
    <xf numFmtId="0" fontId="8" fillId="6" borderId="0"/>
    <xf numFmtId="0" fontId="41" fillId="6" borderId="0"/>
    <xf numFmtId="0" fontId="8" fillId="6" borderId="0"/>
    <xf numFmtId="0" fontId="8" fillId="6" borderId="0"/>
    <xf numFmtId="0" fontId="61" fillId="6" borderId="0"/>
    <xf numFmtId="0" fontId="61" fillId="6" borderId="0"/>
    <xf numFmtId="0" fontId="61" fillId="6" borderId="0"/>
    <xf numFmtId="0" fontId="61" fillId="6" borderId="0"/>
    <xf numFmtId="0" fontId="8" fillId="6" borderId="0"/>
    <xf numFmtId="0" fontId="61" fillId="6" borderId="0"/>
    <xf numFmtId="0" fontId="61" fillId="6" borderId="0"/>
    <xf numFmtId="0" fontId="61" fillId="6" borderId="0"/>
    <xf numFmtId="0" fontId="8" fillId="6" borderId="0"/>
    <xf numFmtId="0" fontId="61" fillId="6" borderId="0"/>
    <xf numFmtId="0" fontId="61" fillId="6" borderId="0"/>
    <xf numFmtId="0" fontId="8" fillId="6" borderId="0"/>
    <xf numFmtId="0" fontId="8" fillId="6" borderId="0"/>
    <xf numFmtId="0" fontId="61" fillId="6" borderId="0"/>
    <xf numFmtId="0" fontId="62" fillId="0" borderId="0">
      <alignment wrapText="1"/>
    </xf>
    <xf numFmtId="0" fontId="62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41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62" fillId="0" borderId="0">
      <alignment wrapText="1"/>
    </xf>
    <xf numFmtId="0" fontId="62" fillId="0" borderId="0">
      <alignment wrapText="1"/>
    </xf>
    <xf numFmtId="0" fontId="62" fillId="0" borderId="0">
      <alignment wrapText="1"/>
    </xf>
    <xf numFmtId="0" fontId="62" fillId="0" borderId="0">
      <alignment wrapText="1"/>
    </xf>
    <xf numFmtId="0" fontId="8" fillId="0" borderId="0">
      <alignment wrapText="1"/>
    </xf>
    <xf numFmtId="0" fontId="62" fillId="0" borderId="0">
      <alignment wrapText="1"/>
    </xf>
    <xf numFmtId="0" fontId="62" fillId="0" borderId="0">
      <alignment wrapText="1"/>
    </xf>
    <xf numFmtId="0" fontId="62" fillId="0" borderId="0">
      <alignment wrapText="1"/>
    </xf>
    <xf numFmtId="0" fontId="8" fillId="0" borderId="0">
      <alignment wrapText="1"/>
    </xf>
    <xf numFmtId="0" fontId="62" fillId="0" borderId="0">
      <alignment wrapText="1"/>
    </xf>
    <xf numFmtId="0" fontId="62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62" fillId="0" borderId="0">
      <alignment wrapText="1"/>
    </xf>
    <xf numFmtId="0" fontId="6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6" borderId="0" applyNumberFormat="0" applyBorder="0" applyAlignment="0" applyProtection="0"/>
    <xf numFmtId="0" fontId="60" fillId="11" borderId="0" applyNumberFormat="0" applyBorder="0" applyAlignment="0" applyProtection="0"/>
    <xf numFmtId="0" fontId="60" fillId="14" borderId="0" applyNumberFormat="0" applyBorder="0" applyAlignment="0" applyProtection="0"/>
    <xf numFmtId="0" fontId="60" fillId="17" borderId="0" applyNumberFormat="0" applyBorder="0" applyAlignment="0" applyProtection="0"/>
    <xf numFmtId="0" fontId="63" fillId="0" borderId="0"/>
    <xf numFmtId="0" fontId="64" fillId="18" borderId="0" applyNumberFormat="0" applyBorder="0" applyAlignment="0" applyProtection="0"/>
    <xf numFmtId="0" fontId="64" fillId="15" borderId="0" applyNumberFormat="0" applyBorder="0" applyAlignment="0" applyProtection="0"/>
    <xf numFmtId="0" fontId="64" fillId="16" borderId="0" applyNumberFormat="0" applyBorder="0" applyAlignment="0" applyProtection="0"/>
    <xf numFmtId="0" fontId="64" fillId="19" borderId="0" applyNumberFormat="0" applyBorder="0" applyAlignment="0" applyProtection="0"/>
    <xf numFmtId="0" fontId="64" fillId="20" borderId="0" applyNumberFormat="0" applyBorder="0" applyAlignment="0" applyProtection="0"/>
    <xf numFmtId="0" fontId="64" fillId="21" borderId="0" applyNumberFormat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19" borderId="0" applyNumberFormat="0" applyBorder="0" applyAlignment="0" applyProtection="0"/>
    <xf numFmtId="0" fontId="64" fillId="20" borderId="0" applyNumberFormat="0" applyBorder="0" applyAlignment="0" applyProtection="0"/>
    <xf numFmtId="0" fontId="64" fillId="25" borderId="0" applyNumberFormat="0" applyBorder="0" applyAlignment="0" applyProtection="0"/>
    <xf numFmtId="176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176" fontId="67" fillId="0" borderId="0" applyFont="0" applyFill="0" applyBorder="0" applyAlignment="0" applyProtection="0"/>
    <xf numFmtId="181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181" fontId="67" fillId="0" borderId="0" applyFont="0" applyFill="0" applyBorder="0" applyAlignment="0" applyProtection="0"/>
    <xf numFmtId="0" fontId="68" fillId="0" borderId="0">
      <alignment horizontal="center" wrapText="1"/>
      <protection locked="0"/>
    </xf>
    <xf numFmtId="0" fontId="69" fillId="0" borderId="0" applyFont="0"/>
    <xf numFmtId="0" fontId="69" fillId="0" borderId="0" applyFont="0"/>
    <xf numFmtId="0" fontId="70" fillId="0" borderId="0" applyNumberFormat="0" applyBorder="0" applyAlignment="0">
      <alignment horizontal="center"/>
    </xf>
    <xf numFmtId="182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182" fontId="67" fillId="0" borderId="0" applyFont="0" applyFill="0" applyBorder="0" applyAlignment="0" applyProtection="0"/>
    <xf numFmtId="183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183" fontId="67" fillId="0" borderId="0" applyFont="0" applyFill="0" applyBorder="0" applyAlignment="0" applyProtection="0"/>
    <xf numFmtId="0" fontId="71" fillId="9" borderId="0" applyNumberFormat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74" fillId="0" borderId="0">
      <alignment horizontal="center"/>
    </xf>
    <xf numFmtId="0" fontId="66" fillId="0" borderId="0"/>
    <xf numFmtId="0" fontId="75" fillId="0" borderId="0"/>
    <xf numFmtId="0" fontId="66" fillId="0" borderId="0"/>
    <xf numFmtId="0" fontId="75" fillId="0" borderId="0"/>
    <xf numFmtId="0" fontId="8" fillId="0" borderId="0"/>
    <xf numFmtId="164" fontId="5" fillId="0" borderId="0" applyFill="0" applyBorder="0" applyAlignment="0"/>
    <xf numFmtId="184" fontId="76" fillId="0" borderId="0" applyFill="0" applyBorder="0" applyAlignment="0"/>
    <xf numFmtId="185" fontId="5" fillId="0" borderId="0" applyFill="0" applyBorder="0" applyAlignment="0"/>
    <xf numFmtId="186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78" fontId="76" fillId="0" borderId="0" applyFill="0" applyBorder="0" applyAlignment="0"/>
    <xf numFmtId="188" fontId="76" fillId="0" borderId="0" applyFill="0" applyBorder="0" applyAlignment="0"/>
    <xf numFmtId="184" fontId="76" fillId="0" borderId="0" applyFill="0" applyBorder="0" applyAlignment="0"/>
    <xf numFmtId="0" fontId="77" fillId="26" borderId="15" applyNumberFormat="0" applyAlignment="0" applyProtection="0"/>
    <xf numFmtId="0" fontId="78" fillId="0" borderId="0"/>
    <xf numFmtId="0" fontId="79" fillId="27" borderId="16" applyNumberFormat="0" applyAlignment="0" applyProtection="0"/>
    <xf numFmtId="189" fontId="17" fillId="0" borderId="0" applyFont="0" applyFill="0" applyBorder="0" applyAlignment="0" applyProtection="0"/>
    <xf numFmtId="1" fontId="80" fillId="0" borderId="17" applyBorder="0"/>
    <xf numFmtId="190" fontId="81" fillId="0" borderId="0"/>
    <xf numFmtId="190" fontId="81" fillId="0" borderId="0"/>
    <xf numFmtId="190" fontId="81" fillId="0" borderId="0"/>
    <xf numFmtId="190" fontId="81" fillId="0" borderId="0"/>
    <xf numFmtId="190" fontId="81" fillId="0" borderId="0"/>
    <xf numFmtId="190" fontId="81" fillId="0" borderId="0"/>
    <xf numFmtId="190" fontId="81" fillId="0" borderId="0"/>
    <xf numFmtId="190" fontId="81" fillId="0" borderId="0"/>
    <xf numFmtId="178" fontId="7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1" fillId="0" borderId="0" applyFont="0" applyFill="0" applyBorder="0" applyAlignment="0" applyProtection="0"/>
    <xf numFmtId="191" fontId="82" fillId="0" borderId="0"/>
    <xf numFmtId="3" fontId="5" fillId="0" borderId="0" applyFont="0" applyFill="0" applyBorder="0" applyAlignment="0" applyProtection="0"/>
    <xf numFmtId="0" fontId="83" fillId="0" borderId="0" applyNumberFormat="0" applyAlignment="0">
      <alignment horizontal="left"/>
    </xf>
    <xf numFmtId="173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184" fontId="76" fillId="0" borderId="0" applyFont="0" applyFill="0" applyBorder="0" applyAlignment="0" applyProtection="0"/>
    <xf numFmtId="192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/>
    <xf numFmtId="164" fontId="41" fillId="0" borderId="18"/>
    <xf numFmtId="0" fontId="5" fillId="0" borderId="0" applyFont="0" applyFill="0" applyBorder="0" applyAlignment="0" applyProtection="0"/>
    <xf numFmtId="14" fontId="84" fillId="0" borderId="0" applyFill="0" applyBorder="0" applyAlignment="0"/>
    <xf numFmtId="0" fontId="85" fillId="0" borderId="0"/>
    <xf numFmtId="195" fontId="86" fillId="0" borderId="0" applyFont="0" applyFill="0" applyBorder="0" applyAlignment="0" applyProtection="0"/>
    <xf numFmtId="196" fontId="86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7" fontId="5" fillId="0" borderId="0"/>
    <xf numFmtId="173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3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173" fontId="87" fillId="0" borderId="0" applyFont="0" applyFill="0" applyBorder="0" applyAlignment="0" applyProtection="0"/>
    <xf numFmtId="173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173" fontId="87" fillId="0" borderId="0" applyFont="0" applyFill="0" applyBorder="0" applyAlignment="0" applyProtection="0"/>
    <xf numFmtId="173" fontId="87" fillId="0" borderId="0" applyFont="0" applyFill="0" applyBorder="0" applyAlignment="0" applyProtection="0"/>
    <xf numFmtId="173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198" fontId="87" fillId="0" borderId="0" applyFont="0" applyFill="0" applyBorder="0" applyAlignment="0" applyProtection="0"/>
    <xf numFmtId="198" fontId="87" fillId="0" borderId="0" applyFont="0" applyFill="0" applyBorder="0" applyAlignment="0" applyProtection="0"/>
    <xf numFmtId="41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3" fontId="41" fillId="0" borderId="0" applyFont="0" applyBorder="0" applyAlignment="0"/>
    <xf numFmtId="0" fontId="5" fillId="0" borderId="0" applyFill="0" applyBorder="0" applyAlignment="0"/>
    <xf numFmtId="184" fontId="76" fillId="0" borderId="0" applyFill="0" applyBorder="0" applyAlignment="0"/>
    <xf numFmtId="178" fontId="76" fillId="0" borderId="0" applyFill="0" applyBorder="0" applyAlignment="0"/>
    <xf numFmtId="188" fontId="76" fillId="0" borderId="0" applyFill="0" applyBorder="0" applyAlignment="0"/>
    <xf numFmtId="184" fontId="76" fillId="0" borderId="0" applyFill="0" applyBorder="0" applyAlignment="0"/>
    <xf numFmtId="0" fontId="88" fillId="0" borderId="0" applyNumberFormat="0" applyAlignment="0">
      <alignment horizontal="left"/>
    </xf>
    <xf numFmtId="0" fontId="89" fillId="0" borderId="0"/>
    <xf numFmtId="0" fontId="90" fillId="0" borderId="0" applyNumberFormat="0" applyFill="0" applyBorder="0" applyAlignment="0" applyProtection="0"/>
    <xf numFmtId="3" fontId="41" fillId="0" borderId="0" applyFont="0" applyBorder="0" applyAlignment="0"/>
    <xf numFmtId="2" fontId="5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Protection="0">
      <alignment vertical="center"/>
    </xf>
    <xf numFmtId="0" fontId="93" fillId="0" borderId="0" applyNumberFormat="0" applyFill="0" applyBorder="0" applyAlignment="0" applyProtection="0"/>
    <xf numFmtId="0" fontId="94" fillId="0" borderId="0" applyNumberFormat="0" applyFill="0" applyBorder="0" applyProtection="0">
      <alignment vertical="center"/>
    </xf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200" fontId="97" fillId="0" borderId="19" applyNumberFormat="0" applyFill="0" applyBorder="0" applyAlignment="0" applyProtection="0"/>
    <xf numFmtId="0" fontId="98" fillId="0" borderId="0" applyNumberFormat="0" applyFill="0" applyBorder="0" applyAlignment="0" applyProtection="0"/>
    <xf numFmtId="3" fontId="41" fillId="28" borderId="20">
      <alignment horizontal="right" vertical="top" wrapText="1"/>
    </xf>
    <xf numFmtId="177" fontId="99" fillId="0" borderId="21">
      <alignment horizontal="center" vertical="center"/>
    </xf>
    <xf numFmtId="0" fontId="100" fillId="10" borderId="0" applyNumberFormat="0" applyBorder="0" applyAlignment="0" applyProtection="0"/>
    <xf numFmtId="38" fontId="101" fillId="6" borderId="0" applyNumberFormat="0" applyBorder="0" applyAlignment="0" applyProtection="0"/>
    <xf numFmtId="0" fontId="102" fillId="0" borderId="22" applyNumberFormat="0" applyFill="0" applyBorder="0" applyAlignment="0" applyProtection="0">
      <alignment horizontal="center" vertical="center"/>
    </xf>
    <xf numFmtId="0" fontId="103" fillId="0" borderId="0" applyNumberFormat="0" applyFont="0" applyBorder="0" applyAlignment="0">
      <alignment horizontal="left" vertical="center"/>
    </xf>
    <xf numFmtId="0" fontId="104" fillId="29" borderId="0"/>
    <xf numFmtId="0" fontId="105" fillId="0" borderId="0">
      <alignment horizontal="left"/>
    </xf>
    <xf numFmtId="0" fontId="106" fillId="0" borderId="23" applyNumberFormat="0" applyAlignment="0" applyProtection="0">
      <alignment horizontal="left" vertical="center"/>
    </xf>
    <xf numFmtId="0" fontId="106" fillId="0" borderId="24">
      <alignment horizontal="left" vertical="center"/>
    </xf>
    <xf numFmtId="0" fontId="106" fillId="0" borderId="24">
      <alignment horizontal="left" vertical="center"/>
    </xf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8" fillId="0" borderId="25" applyNumberFormat="0" applyFill="0" applyAlignment="0" applyProtection="0"/>
    <xf numFmtId="0" fontId="108" fillId="0" borderId="0" applyNumberFormat="0" applyFill="0" applyBorder="0" applyAlignment="0" applyProtection="0"/>
    <xf numFmtId="201" fontId="109" fillId="0" borderId="0">
      <protection locked="0"/>
    </xf>
    <xf numFmtId="201" fontId="109" fillId="0" borderId="0">
      <protection locked="0"/>
    </xf>
    <xf numFmtId="0" fontId="110" fillId="0" borderId="26">
      <alignment horizontal="center"/>
    </xf>
    <xf numFmtId="0" fontId="110" fillId="0" borderId="0">
      <alignment horizontal="center"/>
    </xf>
    <xf numFmtId="5" fontId="74" fillId="30" borderId="14" applyNumberFormat="0" applyAlignment="0">
      <alignment horizontal="left" vertical="top"/>
    </xf>
    <xf numFmtId="5" fontId="74" fillId="30" borderId="14" applyNumberFormat="0" applyAlignment="0">
      <alignment horizontal="left" vertical="top"/>
    </xf>
    <xf numFmtId="49" fontId="111" fillId="0" borderId="14">
      <alignment vertical="center"/>
    </xf>
    <xf numFmtId="49" fontId="111" fillId="0" borderId="14">
      <alignment vertical="center"/>
    </xf>
    <xf numFmtId="0" fontId="112" fillId="0" borderId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10" fontId="101" fillId="31" borderId="14" applyNumberFormat="0" applyBorder="0" applyAlignment="0" applyProtection="0"/>
    <xf numFmtId="10" fontId="101" fillId="31" borderId="14" applyNumberFormat="0" applyBorder="0" applyAlignment="0" applyProtection="0"/>
    <xf numFmtId="0" fontId="114" fillId="0" borderId="0"/>
    <xf numFmtId="0" fontId="41" fillId="0" borderId="0"/>
    <xf numFmtId="0" fontId="41" fillId="0" borderId="0"/>
    <xf numFmtId="202" fontId="41" fillId="32" borderId="20">
      <alignment vertical="top" wrapText="1"/>
    </xf>
    <xf numFmtId="0" fontId="115" fillId="0" borderId="0" applyNumberFormat="0" applyFill="0" applyBorder="0" applyAlignment="0" applyProtection="0">
      <alignment vertical="top"/>
      <protection locked="0"/>
    </xf>
    <xf numFmtId="0" fontId="5" fillId="0" borderId="0" applyFill="0" applyBorder="0" applyAlignment="0"/>
    <xf numFmtId="184" fontId="76" fillId="0" borderId="0" applyFill="0" applyBorder="0" applyAlignment="0"/>
    <xf numFmtId="178" fontId="76" fillId="0" borderId="0" applyFill="0" applyBorder="0" applyAlignment="0"/>
    <xf numFmtId="188" fontId="76" fillId="0" borderId="0" applyFill="0" applyBorder="0" applyAlignment="0"/>
    <xf numFmtId="184" fontId="76" fillId="0" borderId="0" applyFill="0" applyBorder="0" applyAlignment="0"/>
    <xf numFmtId="0" fontId="116" fillId="0" borderId="27" applyNumberFormat="0" applyFill="0" applyAlignment="0" applyProtection="0"/>
    <xf numFmtId="164" fontId="117" fillId="0" borderId="28" applyNumberFormat="0" applyFont="0" applyFill="0" applyBorder="0">
      <alignment horizontal="center"/>
    </xf>
    <xf numFmtId="38" fontId="86" fillId="0" borderId="0" applyFont="0" applyFill="0" applyBorder="0" applyAlignment="0" applyProtection="0"/>
    <xf numFmtId="40" fontId="86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118" fillId="0" borderId="26"/>
    <xf numFmtId="203" fontId="5" fillId="0" borderId="28"/>
    <xf numFmtId="203" fontId="5" fillId="0" borderId="28"/>
    <xf numFmtId="204" fontId="86" fillId="0" borderId="0" applyFont="0" applyFill="0" applyBorder="0" applyAlignment="0" applyProtection="0"/>
    <xf numFmtId="205" fontId="86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40" fillId="0" borderId="0" applyNumberFormat="0" applyFont="0" applyFill="0" applyAlignment="0"/>
    <xf numFmtId="0" fontId="119" fillId="33" borderId="0" applyNumberFormat="0" applyBorder="0" applyAlignment="0" applyProtection="0"/>
    <xf numFmtId="0" fontId="99" fillId="0" borderId="29"/>
    <xf numFmtId="0" fontId="99" fillId="0" borderId="29"/>
    <xf numFmtId="0" fontId="82" fillId="0" borderId="0"/>
    <xf numFmtId="37" fontId="120" fillId="0" borderId="0"/>
    <xf numFmtId="0" fontId="121" fillId="0" borderId="14" applyNumberFormat="0" applyFont="0" applyFill="0" applyBorder="0" applyAlignment="0">
      <alignment horizontal="center"/>
    </xf>
    <xf numFmtId="208" fontId="86" fillId="0" borderId="0"/>
    <xf numFmtId="209" fontId="122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3" fillId="0" borderId="0"/>
    <xf numFmtId="0" fontId="124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2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25" fillId="0" borderId="0"/>
    <xf numFmtId="0" fontId="126" fillId="0" borderId="0"/>
    <xf numFmtId="0" fontId="17" fillId="0" borderId="0"/>
    <xf numFmtId="0" fontId="5" fillId="0" borderId="0"/>
    <xf numFmtId="0" fontId="41" fillId="0" borderId="0" applyFont="0"/>
    <xf numFmtId="0" fontId="17" fillId="0" borderId="0"/>
    <xf numFmtId="0" fontId="41" fillId="0" borderId="0"/>
    <xf numFmtId="0" fontId="17" fillId="0" borderId="0"/>
    <xf numFmtId="0" fontId="123" fillId="0" borderId="0"/>
    <xf numFmtId="0" fontId="17" fillId="0" borderId="0"/>
    <xf numFmtId="0" fontId="40" fillId="0" borderId="0"/>
    <xf numFmtId="0" fontId="17" fillId="0" borderId="0"/>
    <xf numFmtId="0" fontId="127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1" fillId="0" borderId="0"/>
    <xf numFmtId="0" fontId="87" fillId="0" borderId="0"/>
    <xf numFmtId="0" fontId="41" fillId="34" borderId="30" applyNumberFormat="0" applyFont="0" applyAlignment="0" applyProtection="0"/>
    <xf numFmtId="174" fontId="54" fillId="0" borderId="0" applyFont="0" applyFill="0" applyBorder="0" applyAlignment="0" applyProtection="0"/>
    <xf numFmtId="173" fontId="54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82" fillId="0" borderId="0"/>
    <xf numFmtId="0" fontId="129" fillId="26" borderId="31" applyNumberFormat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68" fillId="0" borderId="0">
      <alignment horizontal="center" wrapText="1"/>
      <protection locked="0"/>
    </xf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6" fillId="0" borderId="32" applyNumberFormat="0" applyBorder="0"/>
    <xf numFmtId="0" fontId="5" fillId="0" borderId="0" applyFill="0" applyBorder="0" applyAlignment="0"/>
    <xf numFmtId="184" fontId="76" fillId="0" borderId="0" applyFill="0" applyBorder="0" applyAlignment="0"/>
    <xf numFmtId="178" fontId="76" fillId="0" borderId="0" applyFill="0" applyBorder="0" applyAlignment="0"/>
    <xf numFmtId="188" fontId="76" fillId="0" borderId="0" applyFill="0" applyBorder="0" applyAlignment="0"/>
    <xf numFmtId="184" fontId="76" fillId="0" borderId="0" applyFill="0" applyBorder="0" applyAlignment="0"/>
    <xf numFmtId="0" fontId="130" fillId="0" borderId="0"/>
    <xf numFmtId="0" fontId="86" fillId="0" borderId="0" applyNumberFormat="0" applyFont="0" applyFill="0" applyBorder="0" applyAlignment="0" applyProtection="0">
      <alignment horizontal="left"/>
    </xf>
    <xf numFmtId="0" fontId="86" fillId="0" borderId="0" applyNumberFormat="0" applyFont="0" applyFill="0" applyBorder="0" applyAlignment="0" applyProtection="0">
      <alignment horizontal="left"/>
    </xf>
    <xf numFmtId="0" fontId="131" fillId="0" borderId="26">
      <alignment horizontal="center"/>
    </xf>
    <xf numFmtId="0" fontId="132" fillId="35" borderId="0" applyNumberFormat="0" applyFont="0" applyBorder="0" applyAlignment="0">
      <alignment horizontal="center"/>
    </xf>
    <xf numFmtId="0" fontId="63" fillId="0" borderId="0">
      <alignment horizontal="center"/>
    </xf>
    <xf numFmtId="14" fontId="133" fillId="0" borderId="0" applyNumberFormat="0" applyFill="0" applyBorder="0" applyAlignment="0" applyProtection="0">
      <alignment horizontal="left"/>
    </xf>
    <xf numFmtId="0" fontId="41" fillId="0" borderId="0" applyNumberFormat="0" applyFill="0" applyBorder="0" applyAlignment="0" applyProtection="0"/>
    <xf numFmtId="3" fontId="126" fillId="0" borderId="33">
      <alignment horizontal="right" wrapText="1"/>
    </xf>
    <xf numFmtId="4" fontId="134" fillId="36" borderId="34" applyNumberFormat="0" applyProtection="0">
      <alignment vertical="center"/>
    </xf>
    <xf numFmtId="4" fontId="134" fillId="36" borderId="34" applyNumberFormat="0" applyProtection="0">
      <alignment vertical="center"/>
    </xf>
    <xf numFmtId="4" fontId="135" fillId="36" borderId="34" applyNumberFormat="0" applyProtection="0">
      <alignment vertical="center"/>
    </xf>
    <xf numFmtId="4" fontId="135" fillId="36" borderId="34" applyNumberFormat="0" applyProtection="0">
      <alignment vertical="center"/>
    </xf>
    <xf numFmtId="4" fontId="136" fillId="36" borderId="34" applyNumberFormat="0" applyProtection="0">
      <alignment horizontal="left" vertical="center" indent="1"/>
    </xf>
    <xf numFmtId="4" fontId="136" fillId="36" borderId="34" applyNumberFormat="0" applyProtection="0">
      <alignment horizontal="left" vertical="center" indent="1"/>
    </xf>
    <xf numFmtId="4" fontId="136" fillId="37" borderId="0" applyNumberFormat="0" applyProtection="0">
      <alignment horizontal="left" vertical="center" indent="1"/>
    </xf>
    <xf numFmtId="4" fontId="136" fillId="38" borderId="34" applyNumberFormat="0" applyProtection="0">
      <alignment horizontal="right" vertical="center"/>
    </xf>
    <xf numFmtId="4" fontId="136" fillId="38" borderId="34" applyNumberFormat="0" applyProtection="0">
      <alignment horizontal="right" vertical="center"/>
    </xf>
    <xf numFmtId="4" fontId="136" fillId="39" borderId="34" applyNumberFormat="0" applyProtection="0">
      <alignment horizontal="right" vertical="center"/>
    </xf>
    <xf numFmtId="4" fontId="136" fillId="39" borderId="34" applyNumberFormat="0" applyProtection="0">
      <alignment horizontal="right" vertical="center"/>
    </xf>
    <xf numFmtId="4" fontId="136" fillId="40" borderId="34" applyNumberFormat="0" applyProtection="0">
      <alignment horizontal="right" vertical="center"/>
    </xf>
    <xf numFmtId="4" fontId="136" fillId="40" borderId="34" applyNumberFormat="0" applyProtection="0">
      <alignment horizontal="right" vertical="center"/>
    </xf>
    <xf numFmtId="4" fontId="136" fillId="41" borderId="34" applyNumberFormat="0" applyProtection="0">
      <alignment horizontal="right" vertical="center"/>
    </xf>
    <xf numFmtId="4" fontId="136" fillId="41" borderId="34" applyNumberFormat="0" applyProtection="0">
      <alignment horizontal="right" vertical="center"/>
    </xf>
    <xf numFmtId="4" fontId="136" fillId="2" borderId="34" applyNumberFormat="0" applyProtection="0">
      <alignment horizontal="right" vertical="center"/>
    </xf>
    <xf numFmtId="4" fontId="136" fillId="2" borderId="34" applyNumberFormat="0" applyProtection="0">
      <alignment horizontal="right" vertical="center"/>
    </xf>
    <xf numFmtId="4" fontId="136" fillId="42" borderId="34" applyNumberFormat="0" applyProtection="0">
      <alignment horizontal="right" vertical="center"/>
    </xf>
    <xf numFmtId="4" fontId="136" fillId="42" borderId="34" applyNumberFormat="0" applyProtection="0">
      <alignment horizontal="right" vertical="center"/>
    </xf>
    <xf numFmtId="4" fontId="136" fillId="43" borderId="34" applyNumberFormat="0" applyProtection="0">
      <alignment horizontal="right" vertical="center"/>
    </xf>
    <xf numFmtId="4" fontId="136" fillId="43" borderId="34" applyNumberFormat="0" applyProtection="0">
      <alignment horizontal="right" vertical="center"/>
    </xf>
    <xf numFmtId="4" fontId="136" fillId="44" borderId="34" applyNumberFormat="0" applyProtection="0">
      <alignment horizontal="right" vertical="center"/>
    </xf>
    <xf numFmtId="4" fontId="136" fillId="44" borderId="34" applyNumberFormat="0" applyProtection="0">
      <alignment horizontal="right" vertical="center"/>
    </xf>
    <xf numFmtId="4" fontId="136" fillId="45" borderId="34" applyNumberFormat="0" applyProtection="0">
      <alignment horizontal="right" vertical="center"/>
    </xf>
    <xf numFmtId="4" fontId="136" fillId="45" borderId="34" applyNumberFormat="0" applyProtection="0">
      <alignment horizontal="right" vertical="center"/>
    </xf>
    <xf numFmtId="4" fontId="134" fillId="46" borderId="35" applyNumberFormat="0" applyProtection="0">
      <alignment horizontal="left" vertical="center" indent="1"/>
    </xf>
    <xf numFmtId="4" fontId="134" fillId="47" borderId="0" applyNumberFormat="0" applyProtection="0">
      <alignment horizontal="left" vertical="center" indent="1"/>
    </xf>
    <xf numFmtId="4" fontId="134" fillId="37" borderId="0" applyNumberFormat="0" applyProtection="0">
      <alignment horizontal="left" vertical="center" indent="1"/>
    </xf>
    <xf numFmtId="4" fontId="136" fillId="47" borderId="34" applyNumberFormat="0" applyProtection="0">
      <alignment horizontal="right" vertical="center"/>
    </xf>
    <xf numFmtId="4" fontId="136" fillId="47" borderId="34" applyNumberFormat="0" applyProtection="0">
      <alignment horizontal="right" vertical="center"/>
    </xf>
    <xf numFmtId="4" fontId="84" fillId="47" borderId="0" applyNumberFormat="0" applyProtection="0">
      <alignment horizontal="left" vertical="center" indent="1"/>
    </xf>
    <xf numFmtId="4" fontId="84" fillId="47" borderId="0" applyNumberFormat="0" applyProtection="0">
      <alignment horizontal="left" vertical="center" indent="1"/>
    </xf>
    <xf numFmtId="4" fontId="84" fillId="37" borderId="0" applyNumberFormat="0" applyProtection="0">
      <alignment horizontal="left" vertical="center" indent="1"/>
    </xf>
    <xf numFmtId="4" fontId="84" fillId="37" borderId="0" applyNumberFormat="0" applyProtection="0">
      <alignment horizontal="left" vertical="center" indent="1"/>
    </xf>
    <xf numFmtId="4" fontId="136" fillId="48" borderId="34" applyNumberFormat="0" applyProtection="0">
      <alignment vertical="center"/>
    </xf>
    <xf numFmtId="4" fontId="136" fillId="48" borderId="34" applyNumberFormat="0" applyProtection="0">
      <alignment vertical="center"/>
    </xf>
    <xf numFmtId="4" fontId="137" fillId="48" borderId="34" applyNumberFormat="0" applyProtection="0">
      <alignment vertical="center"/>
    </xf>
    <xf numFmtId="4" fontId="137" fillId="48" borderId="34" applyNumberFormat="0" applyProtection="0">
      <alignment vertical="center"/>
    </xf>
    <xf numFmtId="4" fontId="134" fillId="47" borderId="36" applyNumberFormat="0" applyProtection="0">
      <alignment horizontal="left" vertical="center" indent="1"/>
    </xf>
    <xf numFmtId="4" fontId="134" fillId="47" borderId="36" applyNumberFormat="0" applyProtection="0">
      <alignment horizontal="left" vertical="center" indent="1"/>
    </xf>
    <xf numFmtId="4" fontId="136" fillId="48" borderId="34" applyNumberFormat="0" applyProtection="0">
      <alignment horizontal="right" vertical="center"/>
    </xf>
    <xf numFmtId="4" fontId="136" fillId="48" borderId="34" applyNumberFormat="0" applyProtection="0">
      <alignment horizontal="right" vertical="center"/>
    </xf>
    <xf numFmtId="4" fontId="137" fillId="48" borderId="34" applyNumberFormat="0" applyProtection="0">
      <alignment horizontal="right" vertical="center"/>
    </xf>
    <xf numFmtId="4" fontId="137" fillId="48" borderId="34" applyNumberFormat="0" applyProtection="0">
      <alignment horizontal="right" vertical="center"/>
    </xf>
    <xf numFmtId="4" fontId="134" fillId="47" borderId="34" applyNumberFormat="0" applyProtection="0">
      <alignment horizontal="left" vertical="center" indent="1"/>
    </xf>
    <xf numFmtId="4" fontId="134" fillId="47" borderId="34" applyNumberFormat="0" applyProtection="0">
      <alignment horizontal="left" vertical="center" indent="1"/>
    </xf>
    <xf numFmtId="4" fontId="138" fillId="30" borderId="36" applyNumberFormat="0" applyProtection="0">
      <alignment horizontal="left" vertical="center" indent="1"/>
    </xf>
    <xf numFmtId="4" fontId="138" fillId="30" borderId="36" applyNumberFormat="0" applyProtection="0">
      <alignment horizontal="left" vertical="center" indent="1"/>
    </xf>
    <xf numFmtId="4" fontId="139" fillId="48" borderId="34" applyNumberFormat="0" applyProtection="0">
      <alignment horizontal="right" vertical="center"/>
    </xf>
    <xf numFmtId="4" fontId="139" fillId="48" borderId="34" applyNumberFormat="0" applyProtection="0">
      <alignment horizontal="right" vertical="center"/>
    </xf>
    <xf numFmtId="0" fontId="48" fillId="0" borderId="0">
      <alignment vertical="center"/>
    </xf>
    <xf numFmtId="0" fontId="132" fillId="1" borderId="37" applyNumberFormat="0" applyFont="0" applyAlignment="0">
      <alignment horizontal="center"/>
    </xf>
    <xf numFmtId="0" fontId="132" fillId="1" borderId="37" applyNumberFormat="0" applyFont="0" applyAlignment="0">
      <alignment horizontal="center"/>
    </xf>
    <xf numFmtId="3" fontId="140" fillId="0" borderId="0"/>
    <xf numFmtId="0" fontId="141" fillId="0" borderId="0" applyNumberFormat="0" applyFill="0" applyBorder="0" applyAlignment="0">
      <alignment horizontal="center"/>
    </xf>
    <xf numFmtId="0" fontId="5" fillId="0" borderId="0"/>
    <xf numFmtId="189" fontId="142" fillId="0" borderId="0" applyNumberFormat="0" applyBorder="0" applyAlignment="0">
      <alignment horizontal="centerContinuous"/>
    </xf>
    <xf numFmtId="0" fontId="63" fillId="0" borderId="0" applyNumberFormat="0" applyFill="0" applyBorder="0" applyAlignment="0" applyProtection="0"/>
    <xf numFmtId="0" fontId="8" fillId="0" borderId="0"/>
    <xf numFmtId="0" fontId="143" fillId="0" borderId="0"/>
    <xf numFmtId="0" fontId="99" fillId="0" borderId="0"/>
    <xf numFmtId="0" fontId="99" fillId="0" borderId="0"/>
    <xf numFmtId="0" fontId="5" fillId="0" borderId="38" applyNumberFormat="0" applyFont="0" applyFill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106" fillId="0" borderId="37">
      <alignment horizontal="left" vertical="center"/>
    </xf>
    <xf numFmtId="0" fontId="106" fillId="0" borderId="37">
      <alignment horizontal="left" vertical="center"/>
    </xf>
    <xf numFmtId="0" fontId="106" fillId="0" borderId="23" applyNumberFormat="0" applyAlignment="0" applyProtection="0">
      <alignment horizontal="left" vertical="center"/>
    </xf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18" fillId="0" borderId="0"/>
    <xf numFmtId="40" fontId="144" fillId="0" borderId="0" applyBorder="0">
      <alignment horizontal="right"/>
    </xf>
    <xf numFmtId="211" fontId="99" fillId="0" borderId="39">
      <alignment horizontal="right" vertical="center"/>
    </xf>
    <xf numFmtId="212" fontId="145" fillId="0" borderId="39">
      <alignment horizontal="right" vertical="center"/>
    </xf>
    <xf numFmtId="212" fontId="145" fillId="0" borderId="39">
      <alignment horizontal="right" vertical="center"/>
    </xf>
    <xf numFmtId="211" fontId="99" fillId="0" borderId="39">
      <alignment horizontal="right" vertical="center"/>
    </xf>
    <xf numFmtId="213" fontId="41" fillId="0" borderId="39">
      <alignment horizontal="right" vertical="center"/>
    </xf>
    <xf numFmtId="213" fontId="41" fillId="0" borderId="39">
      <alignment horizontal="right" vertical="center"/>
    </xf>
    <xf numFmtId="214" fontId="63" fillId="0" borderId="39">
      <alignment horizontal="right" vertical="center"/>
    </xf>
    <xf numFmtId="214" fontId="63" fillId="0" borderId="39">
      <alignment horizontal="right" vertical="center"/>
    </xf>
    <xf numFmtId="213" fontId="41" fillId="0" borderId="39">
      <alignment horizontal="right" vertical="center"/>
    </xf>
    <xf numFmtId="213" fontId="41" fillId="0" borderId="39">
      <alignment horizontal="right" vertical="center"/>
    </xf>
    <xf numFmtId="214" fontId="63" fillId="0" borderId="39">
      <alignment horizontal="right" vertical="center"/>
    </xf>
    <xf numFmtId="214" fontId="63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5" fontId="146" fillId="6" borderId="40" applyFont="0" applyFill="0" applyBorder="0"/>
    <xf numFmtId="212" fontId="145" fillId="0" borderId="39">
      <alignment horizontal="right" vertical="center"/>
    </xf>
    <xf numFmtId="212" fontId="145" fillId="0" borderId="39">
      <alignment horizontal="right" vertical="center"/>
    </xf>
    <xf numFmtId="212" fontId="145" fillId="0" borderId="39">
      <alignment horizontal="right" vertical="center"/>
    </xf>
    <xf numFmtId="212" fontId="145" fillId="0" borderId="39">
      <alignment horizontal="right" vertical="center"/>
    </xf>
    <xf numFmtId="216" fontId="41" fillId="0" borderId="39">
      <alignment horizontal="right" vertical="center"/>
    </xf>
    <xf numFmtId="216" fontId="41" fillId="0" borderId="39">
      <alignment horizontal="right" vertical="center"/>
    </xf>
    <xf numFmtId="212" fontId="145" fillId="0" borderId="39">
      <alignment horizontal="right" vertical="center"/>
    </xf>
    <xf numFmtId="212" fontId="145" fillId="0" borderId="39">
      <alignment horizontal="right" vertical="center"/>
    </xf>
    <xf numFmtId="212" fontId="145" fillId="0" borderId="39">
      <alignment horizontal="right" vertical="center"/>
    </xf>
    <xf numFmtId="212" fontId="145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7" fontId="145" fillId="0" borderId="39">
      <alignment horizontal="right" vertical="center"/>
    </xf>
    <xf numFmtId="217" fontId="145" fillId="0" borderId="39">
      <alignment horizontal="right" vertical="center"/>
    </xf>
    <xf numFmtId="215" fontId="146" fillId="6" borderId="40" applyFont="0" applyFill="0" applyBorder="0"/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4" fontId="63" fillId="0" borderId="39">
      <alignment horizontal="right" vertical="center"/>
    </xf>
    <xf numFmtId="214" fontId="63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1" fontId="99" fillId="0" borderId="39">
      <alignment horizontal="right" vertical="center"/>
    </xf>
    <xf numFmtId="215" fontId="146" fillId="6" borderId="40" applyFont="0" applyFill="0" applyBorder="0"/>
    <xf numFmtId="49" fontId="84" fillId="0" borderId="0" applyFill="0" applyBorder="0" applyAlignment="0"/>
    <xf numFmtId="0" fontId="5" fillId="0" borderId="0" applyFill="0" applyBorder="0" applyAlignment="0"/>
    <xf numFmtId="218" fontId="5" fillId="0" borderId="0" applyFill="0" applyBorder="0" applyAlignment="0"/>
    <xf numFmtId="219" fontId="5" fillId="0" borderId="0" applyFill="0" applyBorder="0" applyAlignment="0"/>
    <xf numFmtId="219" fontId="5" fillId="0" borderId="0" applyFill="0" applyBorder="0" applyAlignment="0"/>
    <xf numFmtId="220" fontId="99" fillId="0" borderId="39">
      <alignment horizontal="center"/>
    </xf>
    <xf numFmtId="221" fontId="145" fillId="0" borderId="39">
      <alignment horizontal="center"/>
    </xf>
    <xf numFmtId="221" fontId="145" fillId="0" borderId="39">
      <alignment horizontal="center"/>
    </xf>
    <xf numFmtId="220" fontId="99" fillId="0" borderId="39">
      <alignment horizontal="center"/>
    </xf>
    <xf numFmtId="0" fontId="147" fillId="0" borderId="0">
      <alignment vertical="center" wrapText="1"/>
      <protection locked="0"/>
    </xf>
    <xf numFmtId="0" fontId="148" fillId="0" borderId="41"/>
    <xf numFmtId="0" fontId="99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7" fillId="0" borderId="21" applyNumberFormat="0" applyBorder="0" applyAlignment="0"/>
    <xf numFmtId="0" fontId="149" fillId="0" borderId="28" applyNumberFormat="0" applyBorder="0" applyAlignment="0">
      <alignment horizontal="center"/>
    </xf>
    <xf numFmtId="3" fontId="150" fillId="0" borderId="0" applyNumberFormat="0" applyFill="0" applyBorder="0" applyAlignment="0" applyProtection="0">
      <alignment horizontal="center" wrapText="1"/>
    </xf>
    <xf numFmtId="0" fontId="151" fillId="0" borderId="42" applyBorder="0" applyAlignment="0">
      <alignment horizontal="center" vertical="center"/>
    </xf>
    <xf numFmtId="0" fontId="152" fillId="0" borderId="0" applyNumberFormat="0" applyFill="0" applyBorder="0" applyAlignment="0" applyProtection="0">
      <alignment horizontal="centerContinuous"/>
    </xf>
    <xf numFmtId="0" fontId="102" fillId="0" borderId="43" applyNumberFormat="0" applyFill="0" applyBorder="0" applyAlignment="0" applyProtection="0">
      <alignment horizontal="center" vertical="center" wrapText="1"/>
    </xf>
    <xf numFmtId="0" fontId="153" fillId="0" borderId="0" applyNumberFormat="0" applyFill="0" applyBorder="0" applyAlignment="0" applyProtection="0"/>
    <xf numFmtId="0" fontId="154" fillId="0" borderId="44" applyNumberFormat="0" applyBorder="0" applyAlignment="0">
      <alignment vertical="center"/>
    </xf>
    <xf numFmtId="0" fontId="5" fillId="0" borderId="38" applyNumberFormat="0" applyFont="0" applyFill="0" applyAlignment="0" applyProtection="0"/>
    <xf numFmtId="0" fontId="5" fillId="0" borderId="38" applyNumberFormat="0" applyFont="0" applyFill="0" applyAlignment="0" applyProtection="0"/>
    <xf numFmtId="0" fontId="106" fillId="0" borderId="45">
      <alignment horizontal="center"/>
    </xf>
    <xf numFmtId="219" fontId="99" fillId="0" borderId="0"/>
    <xf numFmtId="222" fontId="145" fillId="0" borderId="0"/>
    <xf numFmtId="223" fontId="99" fillId="0" borderId="29"/>
    <xf numFmtId="224" fontId="145" fillId="0" borderId="29"/>
    <xf numFmtId="224" fontId="145" fillId="0" borderId="29"/>
    <xf numFmtId="223" fontId="99" fillId="0" borderId="29"/>
    <xf numFmtId="3" fontId="41" fillId="38" borderId="20">
      <alignment horizontal="right" vertical="top" wrapText="1"/>
    </xf>
    <xf numFmtId="0" fontId="122" fillId="0" borderId="0"/>
    <xf numFmtId="3" fontId="99" fillId="0" borderId="0" applyNumberFormat="0" applyBorder="0" applyAlignment="0" applyProtection="0">
      <alignment horizontal="centerContinuous"/>
      <protection locked="0"/>
    </xf>
    <xf numFmtId="3" fontId="99" fillId="0" borderId="0" applyNumberFormat="0" applyBorder="0" applyAlignment="0" applyProtection="0">
      <alignment horizontal="centerContinuous"/>
      <protection locked="0"/>
    </xf>
    <xf numFmtId="3" fontId="155" fillId="0" borderId="0">
      <protection locked="0"/>
    </xf>
    <xf numFmtId="0" fontId="122" fillId="0" borderId="0"/>
    <xf numFmtId="0" fontId="156" fillId="0" borderId="46" applyFill="0" applyBorder="0" applyAlignment="0">
      <alignment horizontal="center"/>
    </xf>
    <xf numFmtId="5" fontId="157" fillId="49" borderId="42">
      <alignment vertical="top"/>
    </xf>
    <xf numFmtId="5" fontId="157" fillId="49" borderId="42">
      <alignment vertical="top"/>
    </xf>
    <xf numFmtId="0" fontId="158" fillId="50" borderId="29">
      <alignment horizontal="left" vertical="center"/>
    </xf>
    <xf numFmtId="0" fontId="158" fillId="50" borderId="29">
      <alignment horizontal="left" vertical="center"/>
    </xf>
    <xf numFmtId="6" fontId="159" fillId="51" borderId="42"/>
    <xf numFmtId="6" fontId="159" fillId="51" borderId="42"/>
    <xf numFmtId="5" fontId="74" fillId="0" borderId="42">
      <alignment horizontal="left" vertical="top"/>
    </xf>
    <xf numFmtId="5" fontId="74" fillId="0" borderId="42">
      <alignment horizontal="left" vertical="top"/>
    </xf>
    <xf numFmtId="0" fontId="160" fillId="52" borderId="0">
      <alignment horizontal="left" vertical="center"/>
    </xf>
    <xf numFmtId="5" fontId="63" fillId="0" borderId="47">
      <alignment horizontal="left" vertical="top"/>
    </xf>
    <xf numFmtId="0" fontId="161" fillId="0" borderId="47">
      <alignment horizontal="left" vertical="center"/>
    </xf>
    <xf numFmtId="0" fontId="161" fillId="0" borderId="47">
      <alignment horizontal="left" vertical="center"/>
    </xf>
    <xf numFmtId="225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42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48" applyNumberFormat="0" applyFont="0" applyAlignment="0">
      <alignment horizontal="center"/>
    </xf>
    <xf numFmtId="0" fontId="164" fillId="0" borderId="0" applyNumberForma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48" fillId="0" borderId="0">
      <alignment vertical="center"/>
    </xf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12" fillId="0" borderId="0"/>
    <xf numFmtId="183" fontId="165" fillId="0" borderId="0" applyFont="0" applyFill="0" applyBorder="0" applyAlignment="0" applyProtection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180" fontId="53" fillId="0" borderId="0" applyFont="0" applyFill="0" applyBorder="0" applyAlignment="0" applyProtection="0"/>
    <xf numFmtId="0" fontId="53" fillId="0" borderId="0"/>
    <xf numFmtId="0" fontId="167" fillId="0" borderId="0"/>
    <xf numFmtId="0" fontId="40" fillId="0" borderId="0"/>
    <xf numFmtId="173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168" fillId="0" borderId="0"/>
    <xf numFmtId="178" fontId="52" fillId="0" borderId="0" applyFont="0" applyFill="0" applyBorder="0" applyAlignment="0" applyProtection="0"/>
    <xf numFmtId="177" fontId="52" fillId="0" borderId="0" applyFont="0" applyFill="0" applyBorder="0" applyAlignment="0" applyProtection="0"/>
    <xf numFmtId="227" fontId="47" fillId="0" borderId="0" applyFont="0" applyFill="0" applyBorder="0" applyAlignment="0" applyProtection="0"/>
    <xf numFmtId="178" fontId="52" fillId="0" borderId="0" applyFont="0" applyFill="0" applyBorder="0" applyAlignment="0" applyProtection="0"/>
  </cellStyleXfs>
  <cellXfs count="199">
    <xf numFmtId="0" fontId="0" fillId="0" borderId="0" xfId="0"/>
    <xf numFmtId="2" fontId="2" fillId="2" borderId="0" xfId="1" applyNumberFormat="1" applyFont="1" applyFill="1"/>
    <xf numFmtId="0" fontId="1" fillId="2" borderId="0" xfId="1" applyFill="1"/>
    <xf numFmtId="0" fontId="1" fillId="0" borderId="0" xfId="1"/>
    <xf numFmtId="0" fontId="3" fillId="0" borderId="0" xfId="1" applyFont="1"/>
    <xf numFmtId="0" fontId="4" fillId="3" borderId="0" xfId="1" applyFont="1" applyFill="1"/>
    <xf numFmtId="0" fontId="6" fillId="3" borderId="0" xfId="2" applyFont="1" applyFill="1" applyBorder="1" applyAlignment="1">
      <alignment horizontal="center" vertical="center"/>
    </xf>
    <xf numFmtId="0" fontId="6" fillId="3" borderId="0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1" fillId="4" borderId="0" xfId="1" applyFill="1"/>
    <xf numFmtId="164" fontId="10" fillId="4" borderId="0" xfId="2" applyNumberFormat="1" applyFont="1" applyFill="1" applyBorder="1" applyAlignment="1">
      <alignment horizontal="center"/>
    </xf>
    <xf numFmtId="0" fontId="9" fillId="4" borderId="0" xfId="2" applyFont="1" applyFill="1" applyBorder="1" applyAlignment="1">
      <alignment horizontal="center" vertical="center" wrapText="1"/>
    </xf>
    <xf numFmtId="2" fontId="11" fillId="0" borderId="0" xfId="2" applyNumberFormat="1" applyFont="1" applyFill="1" applyBorder="1" applyAlignment="1">
      <alignment horizontal="left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4" fillId="0" borderId="0" xfId="1" applyFont="1"/>
    <xf numFmtId="165" fontId="15" fillId="0" borderId="0" xfId="2" applyNumberFormat="1" applyFont="1" applyFill="1" applyBorder="1" applyAlignment="1">
      <alignment horizontal="right"/>
    </xf>
    <xf numFmtId="165" fontId="10" fillId="0" borderId="0" xfId="2" applyNumberFormat="1" applyFont="1" applyFill="1" applyBorder="1" applyAlignment="1">
      <alignment horizontal="right"/>
    </xf>
    <xf numFmtId="164" fontId="17" fillId="0" borderId="0" xfId="2" applyNumberFormat="1" applyFont="1" applyFill="1" applyBorder="1" applyAlignment="1">
      <alignment horizontal="left"/>
    </xf>
    <xf numFmtId="0" fontId="8" fillId="0" borderId="0" xfId="2" applyFont="1" applyFill="1" applyBorder="1" applyAlignment="1">
      <alignment horizontal="center" vertical="center" wrapText="1"/>
    </xf>
    <xf numFmtId="0" fontId="17" fillId="0" borderId="0" xfId="3" applyFont="1" applyBorder="1" applyAlignment="1">
      <alignment vertical="center"/>
    </xf>
    <xf numFmtId="2" fontId="11" fillId="0" borderId="0" xfId="2" applyNumberFormat="1" applyFont="1" applyFill="1" applyBorder="1" applyAlignment="1">
      <alignment horizontal="center" vertical="center" wrapText="1"/>
    </xf>
    <xf numFmtId="0" fontId="18" fillId="0" borderId="0" xfId="1" applyFont="1" applyFill="1"/>
    <xf numFmtId="164" fontId="11" fillId="0" borderId="0" xfId="2" applyNumberFormat="1" applyFont="1" applyFill="1" applyBorder="1" applyAlignment="1">
      <alignment horizontal="center"/>
    </xf>
    <xf numFmtId="165" fontId="16" fillId="0" borderId="0" xfId="2" applyNumberFormat="1" applyFont="1" applyFill="1" applyBorder="1" applyAlignment="1">
      <alignment horizontal="right"/>
    </xf>
    <xf numFmtId="2" fontId="8" fillId="0" borderId="0" xfId="2" applyNumberFormat="1" applyFont="1" applyFill="1" applyBorder="1" applyAlignment="1">
      <alignment horizontal="center" vertical="center"/>
    </xf>
    <xf numFmtId="0" fontId="20" fillId="0" borderId="0" xfId="1" applyFont="1" applyFill="1" applyAlignment="1">
      <alignment horizontal="right"/>
    </xf>
    <xf numFmtId="0" fontId="18" fillId="0" borderId="0" xfId="1" applyFont="1"/>
    <xf numFmtId="0" fontId="21" fillId="5" borderId="0" xfId="1" applyFont="1" applyFill="1" applyAlignment="1">
      <alignment horizontal="left"/>
    </xf>
    <xf numFmtId="0" fontId="14" fillId="5" borderId="0" xfId="1" applyFont="1" applyFill="1"/>
    <xf numFmtId="0" fontId="1" fillId="0" borderId="0" xfId="1" applyFill="1"/>
    <xf numFmtId="2" fontId="15" fillId="0" borderId="0" xfId="2" applyNumberFormat="1" applyFont="1" applyFill="1" applyBorder="1" applyAlignment="1">
      <alignment horizontal="right" vertical="center" wrapText="1"/>
    </xf>
    <xf numFmtId="164" fontId="10" fillId="0" borderId="0" xfId="2" applyNumberFormat="1" applyFont="1" applyFill="1" applyBorder="1" applyAlignment="1">
      <alignment horizontal="center"/>
    </xf>
    <xf numFmtId="2" fontId="10" fillId="0" borderId="0" xfId="2" applyNumberFormat="1" applyFont="1" applyFill="1" applyBorder="1" applyAlignment="1">
      <alignment horizontal="center"/>
    </xf>
    <xf numFmtId="0" fontId="27" fillId="0" borderId="0" xfId="1" applyFont="1" applyFill="1"/>
    <xf numFmtId="0" fontId="3" fillId="0" borderId="0" xfId="1" applyFont="1" applyFill="1"/>
    <xf numFmtId="0" fontId="27" fillId="0" borderId="0" xfId="1" applyFont="1"/>
    <xf numFmtId="0" fontId="28" fillId="0" borderId="0" xfId="1" applyFont="1" applyAlignment="1">
      <alignment horizontal="center"/>
    </xf>
    <xf numFmtId="166" fontId="28" fillId="0" borderId="0" xfId="1" applyNumberFormat="1" applyFont="1"/>
    <xf numFmtId="0" fontId="28" fillId="0" borderId="0" xfId="1" applyFont="1"/>
    <xf numFmtId="164" fontId="28" fillId="0" borderId="0" xfId="1" applyNumberFormat="1" applyFont="1"/>
    <xf numFmtId="2" fontId="28" fillId="0" borderId="0" xfId="1" applyNumberFormat="1" applyFont="1"/>
    <xf numFmtId="0" fontId="28" fillId="2" borderId="0" xfId="1" applyFont="1" applyFill="1" applyAlignment="1">
      <alignment horizontal="center"/>
    </xf>
    <xf numFmtId="0" fontId="28" fillId="2" borderId="0" xfId="1" applyFont="1" applyFill="1" applyAlignment="1">
      <alignment horizontal="center"/>
    </xf>
    <xf numFmtId="0" fontId="1" fillId="0" borderId="0" xfId="1" applyBorder="1"/>
    <xf numFmtId="0" fontId="10" fillId="0" borderId="0" xfId="1" applyFont="1" applyFill="1" applyBorder="1" applyAlignment="1">
      <alignment horizontal="center"/>
    </xf>
    <xf numFmtId="0" fontId="31" fillId="0" borderId="0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10" fillId="0" borderId="3" xfId="1" applyFont="1" applyBorder="1" applyAlignment="1">
      <alignment horizontal="center"/>
    </xf>
    <xf numFmtId="0" fontId="10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wrapText="1"/>
    </xf>
    <xf numFmtId="0" fontId="10" fillId="6" borderId="4" xfId="1" applyFont="1" applyFill="1" applyBorder="1" applyAlignment="1">
      <alignment horizontal="center" vertical="center" wrapText="1"/>
    </xf>
    <xf numFmtId="0" fontId="32" fillId="6" borderId="5" xfId="1" applyFont="1" applyFill="1" applyBorder="1" applyAlignment="1">
      <alignment horizontal="center" vertical="center" wrapText="1"/>
    </xf>
    <xf numFmtId="0" fontId="33" fillId="6" borderId="5" xfId="1" applyFont="1" applyFill="1" applyBorder="1" applyAlignment="1">
      <alignment horizontal="center" vertical="center" wrapText="1"/>
    </xf>
    <xf numFmtId="0" fontId="32" fillId="6" borderId="6" xfId="1" applyFont="1" applyFill="1" applyBorder="1" applyAlignment="1">
      <alignment horizontal="center" vertical="center" wrapText="1"/>
    </xf>
    <xf numFmtId="0" fontId="1" fillId="0" borderId="0" xfId="1" applyFill="1" applyBorder="1"/>
    <xf numFmtId="164" fontId="1" fillId="0" borderId="0" xfId="1" applyNumberFormat="1" applyFill="1" applyBorder="1"/>
    <xf numFmtId="2" fontId="28" fillId="0" borderId="0" xfId="1" applyNumberFormat="1" applyFont="1" applyFill="1" applyBorder="1" applyAlignment="1">
      <alignment horizontal="center"/>
    </xf>
    <xf numFmtId="2" fontId="37" fillId="0" borderId="7" xfId="1" applyNumberFormat="1" applyFont="1" applyFill="1" applyBorder="1"/>
    <xf numFmtId="167" fontId="37" fillId="0" borderId="8" xfId="1" applyNumberFormat="1" applyFont="1" applyFill="1" applyBorder="1"/>
    <xf numFmtId="164" fontId="37" fillId="0" borderId="8" xfId="1" applyNumberFormat="1" applyFont="1" applyFill="1" applyBorder="1"/>
    <xf numFmtId="2" fontId="37" fillId="0" borderId="8" xfId="1" applyNumberFormat="1" applyFont="1" applyFill="1" applyBorder="1"/>
    <xf numFmtId="164" fontId="37" fillId="0" borderId="9" xfId="1" applyNumberFormat="1" applyFont="1" applyFill="1" applyBorder="1"/>
    <xf numFmtId="2" fontId="37" fillId="0" borderId="10" xfId="1" applyNumberFormat="1" applyFont="1" applyFill="1" applyBorder="1"/>
    <xf numFmtId="167" fontId="37" fillId="0" borderId="11" xfId="1" applyNumberFormat="1" applyFont="1" applyFill="1" applyBorder="1"/>
    <xf numFmtId="164" fontId="37" fillId="0" borderId="11" xfId="1" applyNumberFormat="1" applyFont="1" applyFill="1" applyBorder="1"/>
    <xf numFmtId="2" fontId="37" fillId="0" borderId="11" xfId="1" applyNumberFormat="1" applyFont="1" applyFill="1" applyBorder="1"/>
    <xf numFmtId="167" fontId="37" fillId="7" borderId="11" xfId="1" applyNumberFormat="1" applyFont="1" applyFill="1" applyBorder="1"/>
    <xf numFmtId="164" fontId="37" fillId="7" borderId="11" xfId="1" applyNumberFormat="1" applyFont="1" applyFill="1" applyBorder="1"/>
    <xf numFmtId="2" fontId="37" fillId="7" borderId="11" xfId="1" applyNumberFormat="1" applyFont="1" applyFill="1" applyBorder="1"/>
    <xf numFmtId="164" fontId="37" fillId="7" borderId="9" xfId="1" applyNumberFormat="1" applyFont="1" applyFill="1" applyBorder="1"/>
    <xf numFmtId="2" fontId="1" fillId="0" borderId="0" xfId="1" applyNumberFormat="1" applyFill="1" applyBorder="1"/>
    <xf numFmtId="2" fontId="37" fillId="0" borderId="12" xfId="1" applyNumberFormat="1" applyFont="1" applyFill="1" applyBorder="1"/>
    <xf numFmtId="167" fontId="37" fillId="0" borderId="12" xfId="1" applyNumberFormat="1" applyFont="1" applyFill="1" applyBorder="1"/>
    <xf numFmtId="164" fontId="37" fillId="0" borderId="12" xfId="1" applyNumberFormat="1" applyFont="1" applyFill="1" applyBorder="1"/>
    <xf numFmtId="164" fontId="37" fillId="0" borderId="13" xfId="1" applyNumberFormat="1" applyFont="1" applyFill="1" applyBorder="1"/>
    <xf numFmtId="0" fontId="37" fillId="0" borderId="0" xfId="1" applyFont="1"/>
    <xf numFmtId="2" fontId="169" fillId="0" borderId="0" xfId="1" applyNumberFormat="1" applyFont="1" applyFill="1"/>
    <xf numFmtId="0" fontId="169" fillId="0" borderId="0" xfId="1" applyFont="1" applyFill="1"/>
    <xf numFmtId="0" fontId="170" fillId="0" borderId="0" xfId="1" applyFont="1" applyFill="1"/>
    <xf numFmtId="0" fontId="171" fillId="0" borderId="0" xfId="1" applyFont="1"/>
    <xf numFmtId="0" fontId="172" fillId="0" borderId="0" xfId="1" applyFont="1"/>
    <xf numFmtId="0" fontId="173" fillId="0" borderId="0" xfId="1" applyFont="1"/>
    <xf numFmtId="0" fontId="1" fillId="53" borderId="0" xfId="1" applyFill="1"/>
    <xf numFmtId="164" fontId="10" fillId="53" borderId="0" xfId="2" applyNumberFormat="1" applyFont="1" applyFill="1" applyBorder="1" applyAlignment="1">
      <alignment horizontal="center"/>
    </xf>
    <xf numFmtId="0" fontId="9" fillId="53" borderId="0" xfId="2" applyFont="1" applyFill="1" applyBorder="1" applyAlignment="1">
      <alignment horizontal="center" vertical="center" wrapText="1"/>
    </xf>
    <xf numFmtId="0" fontId="174" fillId="0" borderId="0" xfId="1" applyFont="1"/>
    <xf numFmtId="0" fontId="175" fillId="0" borderId="0" xfId="1" applyFont="1"/>
    <xf numFmtId="0" fontId="10" fillId="0" borderId="0" xfId="1" applyFont="1"/>
    <xf numFmtId="2" fontId="10" fillId="0" borderId="0" xfId="1" applyNumberFormat="1" applyFont="1"/>
    <xf numFmtId="0" fontId="10" fillId="0" borderId="0" xfId="1" applyFont="1" applyAlignment="1">
      <alignment horizontal="center"/>
    </xf>
    <xf numFmtId="0" fontId="10" fillId="0" borderId="0" xfId="1" applyFont="1" applyFill="1"/>
    <xf numFmtId="0" fontId="10" fillId="0" borderId="0" xfId="1" applyFont="1" applyFill="1" applyAlignment="1">
      <alignment horizontal="center"/>
    </xf>
    <xf numFmtId="0" fontId="3" fillId="2" borderId="0" xfId="1" applyFont="1" applyFill="1"/>
    <xf numFmtId="0" fontId="177" fillId="2" borderId="0" xfId="1" applyFont="1" applyFill="1"/>
    <xf numFmtId="0" fontId="178" fillId="0" borderId="0" xfId="1" applyFont="1"/>
    <xf numFmtId="0" fontId="169" fillId="0" borderId="0" xfId="1" applyFont="1"/>
    <xf numFmtId="0" fontId="179" fillId="0" borderId="0" xfId="1" applyFont="1"/>
    <xf numFmtId="0" fontId="180" fillId="0" borderId="0" xfId="1" applyFont="1"/>
    <xf numFmtId="0" fontId="10" fillId="0" borderId="49" xfId="1" applyFont="1" applyBorder="1" applyAlignment="1">
      <alignment horizontal="center"/>
    </xf>
    <xf numFmtId="0" fontId="10" fillId="0" borderId="50" xfId="1" applyFont="1" applyBorder="1" applyAlignment="1">
      <alignment horizontal="center"/>
    </xf>
    <xf numFmtId="0" fontId="181" fillId="0" borderId="51" xfId="1" applyNumberFormat="1" applyFont="1" applyFill="1" applyBorder="1" applyAlignment="1" applyProtection="1">
      <alignment horizontal="center" vertical="center" wrapText="1"/>
      <protection hidden="1"/>
    </xf>
    <xf numFmtId="0" fontId="169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0" fillId="6" borderId="52" xfId="1" applyFont="1" applyFill="1" applyBorder="1" applyAlignment="1">
      <alignment horizontal="center" vertical="center" wrapText="1"/>
    </xf>
    <xf numFmtId="0" fontId="10" fillId="6" borderId="29" xfId="1" applyFont="1" applyFill="1" applyBorder="1" applyAlignment="1">
      <alignment horizontal="center" vertical="center" wrapText="1"/>
    </xf>
    <xf numFmtId="0" fontId="181" fillId="0" borderId="53" xfId="1" applyNumberFormat="1" applyFont="1" applyFill="1" applyBorder="1" applyAlignment="1" applyProtection="1">
      <alignment horizontal="center" vertical="center" wrapText="1"/>
      <protection hidden="1"/>
    </xf>
    <xf numFmtId="2" fontId="37" fillId="0" borderId="54" xfId="1" applyNumberFormat="1" applyFont="1" applyFill="1" applyBorder="1"/>
    <xf numFmtId="164" fontId="37" fillId="0" borderId="55" xfId="1" applyNumberFormat="1" applyFont="1" applyFill="1" applyBorder="1"/>
    <xf numFmtId="166" fontId="37" fillId="0" borderId="55" xfId="1" applyNumberFormat="1" applyFont="1" applyFill="1" applyBorder="1"/>
    <xf numFmtId="2" fontId="37" fillId="0" borderId="55" xfId="1" applyNumberFormat="1" applyFont="1" applyFill="1" applyBorder="1"/>
    <xf numFmtId="167" fontId="37" fillId="0" borderId="55" xfId="1" applyNumberFormat="1" applyFont="1" applyFill="1" applyBorder="1"/>
    <xf numFmtId="2" fontId="1" fillId="0" borderId="55" xfId="1" applyNumberFormat="1" applyBorder="1"/>
    <xf numFmtId="167" fontId="1" fillId="0" borderId="55" xfId="1" applyNumberFormat="1" applyBorder="1"/>
    <xf numFmtId="2" fontId="28" fillId="0" borderId="56" xfId="1" applyNumberFormat="1" applyFont="1" applyFill="1" applyBorder="1" applyAlignment="1">
      <alignment horizontal="center"/>
    </xf>
    <xf numFmtId="2" fontId="185" fillId="54" borderId="0" xfId="1" applyNumberFormat="1" applyFont="1" applyFill="1" applyBorder="1" applyAlignment="1"/>
    <xf numFmtId="2" fontId="37" fillId="0" borderId="57" xfId="1" applyNumberFormat="1" applyFont="1" applyFill="1" applyBorder="1"/>
    <xf numFmtId="164" fontId="37" fillId="0" borderId="58" xfId="1" applyNumberFormat="1" applyFont="1" applyFill="1" applyBorder="1"/>
    <xf numFmtId="166" fontId="37" fillId="0" borderId="58" xfId="1" applyNumberFormat="1" applyFont="1" applyFill="1" applyBorder="1"/>
    <xf numFmtId="2" fontId="37" fillId="0" borderId="58" xfId="1" applyNumberFormat="1" applyFont="1" applyFill="1" applyBorder="1"/>
    <xf numFmtId="167" fontId="37" fillId="0" borderId="58" xfId="1" applyNumberFormat="1" applyFont="1" applyFill="1" applyBorder="1"/>
    <xf numFmtId="2" fontId="1" fillId="0" borderId="58" xfId="1" applyNumberFormat="1" applyBorder="1"/>
    <xf numFmtId="167" fontId="1" fillId="0" borderId="58" xfId="1" applyNumberFormat="1" applyBorder="1"/>
    <xf numFmtId="2" fontId="28" fillId="0" borderId="59" xfId="1" applyNumberFormat="1" applyFont="1" applyFill="1" applyBorder="1" applyAlignment="1">
      <alignment horizontal="center"/>
    </xf>
    <xf numFmtId="2" fontId="1" fillId="0" borderId="0" xfId="1" applyNumberFormat="1" applyBorder="1"/>
    <xf numFmtId="0" fontId="186" fillId="0" borderId="0" xfId="1" applyFont="1" applyBorder="1"/>
    <xf numFmtId="164" fontId="37" fillId="0" borderId="60" xfId="1" applyNumberFormat="1" applyFont="1" applyFill="1" applyBorder="1"/>
    <xf numFmtId="164" fontId="37" fillId="0" borderId="61" xfId="1" applyNumberFormat="1" applyFont="1" applyFill="1" applyBorder="1"/>
    <xf numFmtId="166" fontId="37" fillId="0" borderId="61" xfId="1" applyNumberFormat="1" applyFont="1" applyFill="1" applyBorder="1"/>
    <xf numFmtId="2" fontId="37" fillId="0" borderId="61" xfId="1" applyNumberFormat="1" applyFont="1" applyFill="1" applyBorder="1"/>
    <xf numFmtId="167" fontId="37" fillId="0" borderId="61" xfId="1" applyNumberFormat="1" applyFont="1" applyFill="1" applyBorder="1"/>
    <xf numFmtId="2" fontId="1" fillId="0" borderId="61" xfId="1" applyNumberFormat="1" applyBorder="1"/>
    <xf numFmtId="167" fontId="1" fillId="0" borderId="61" xfId="1" applyNumberFormat="1" applyBorder="1"/>
    <xf numFmtId="2" fontId="28" fillId="0" borderId="62" xfId="1" applyNumberFormat="1" applyFont="1" applyFill="1" applyBorder="1" applyAlignment="1">
      <alignment horizontal="center"/>
    </xf>
    <xf numFmtId="164" fontId="37" fillId="0" borderId="0" xfId="1" applyNumberFormat="1" applyFont="1" applyFill="1" applyBorder="1"/>
    <xf numFmtId="166" fontId="37" fillId="0" borderId="0" xfId="1" applyNumberFormat="1" applyFont="1" applyFill="1" applyBorder="1"/>
    <xf numFmtId="2" fontId="37" fillId="0" borderId="0" xfId="1" applyNumberFormat="1" applyFont="1" applyFill="1" applyBorder="1"/>
    <xf numFmtId="167" fontId="37" fillId="0" borderId="0" xfId="1" applyNumberFormat="1" applyFont="1" applyFill="1" applyBorder="1"/>
    <xf numFmtId="167" fontId="1" fillId="0" borderId="0" xfId="1" applyNumberFormat="1" applyBorder="1"/>
    <xf numFmtId="0" fontId="187" fillId="55" borderId="63" xfId="1" applyFont="1" applyFill="1" applyBorder="1" applyAlignment="1">
      <alignment horizontal="center" vertical="center" wrapText="1"/>
    </xf>
    <xf numFmtId="0" fontId="188" fillId="0" borderId="64" xfId="1" applyFont="1" applyBorder="1" applyAlignment="1">
      <alignment horizontal="center" vertical="center"/>
    </xf>
    <xf numFmtId="0" fontId="188" fillId="0" borderId="23" xfId="1" applyFont="1" applyBorder="1" applyAlignment="1">
      <alignment horizontal="center" vertical="center"/>
    </xf>
    <xf numFmtId="0" fontId="188" fillId="0" borderId="65" xfId="1" applyFont="1" applyBorder="1" applyAlignment="1">
      <alignment horizontal="center" vertical="center"/>
    </xf>
    <xf numFmtId="0" fontId="27" fillId="0" borderId="0" xfId="1" applyFont="1" applyBorder="1" applyAlignment="1">
      <alignment vertical="center" wrapText="1"/>
    </xf>
    <xf numFmtId="0" fontId="174" fillId="0" borderId="63" xfId="348" applyFont="1" applyFill="1" applyBorder="1" applyAlignment="1">
      <alignment vertical="center" wrapText="1"/>
    </xf>
    <xf numFmtId="0" fontId="189" fillId="55" borderId="45" xfId="1" applyFont="1" applyFill="1" applyBorder="1" applyAlignment="1">
      <alignment horizontal="center" vertical="center" wrapText="1"/>
    </xf>
    <xf numFmtId="0" fontId="191" fillId="55" borderId="63" xfId="1" applyFont="1" applyFill="1" applyBorder="1" applyAlignment="1">
      <alignment horizontal="center" vertical="center" wrapText="1"/>
    </xf>
    <xf numFmtId="0" fontId="192" fillId="0" borderId="63" xfId="1" applyFont="1" applyFill="1" applyBorder="1" applyAlignment="1">
      <alignment horizontal="center" vertical="center" wrapText="1"/>
    </xf>
    <xf numFmtId="0" fontId="10" fillId="6" borderId="66" xfId="1" applyFont="1" applyFill="1" applyBorder="1" applyAlignment="1">
      <alignment horizontal="center" vertical="center" wrapText="1"/>
    </xf>
    <xf numFmtId="0" fontId="191" fillId="55" borderId="67" xfId="1" applyFont="1" applyFill="1" applyBorder="1" applyAlignment="1">
      <alignment horizontal="center" vertical="center" wrapText="1"/>
    </xf>
    <xf numFmtId="0" fontId="32" fillId="6" borderId="68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 wrapText="1"/>
    </xf>
    <xf numFmtId="0" fontId="31" fillId="0" borderId="67" xfId="348" applyFont="1" applyFill="1" applyBorder="1" applyAlignment="1">
      <alignment horizontal="center" vertical="center" wrapText="1"/>
    </xf>
    <xf numFmtId="0" fontId="189" fillId="55" borderId="67" xfId="1" applyFont="1" applyFill="1" applyBorder="1" applyAlignment="1">
      <alignment horizontal="center" vertical="center" wrapText="1"/>
    </xf>
    <xf numFmtId="0" fontId="192" fillId="0" borderId="67" xfId="1" applyFont="1" applyFill="1" applyBorder="1" applyAlignment="1">
      <alignment horizontal="center" vertical="center" wrapText="1"/>
    </xf>
    <xf numFmtId="0" fontId="10" fillId="6" borderId="69" xfId="1" applyFont="1" applyFill="1" applyBorder="1" applyAlignment="1">
      <alignment horizontal="center" vertical="center" wrapText="1"/>
    </xf>
    <xf numFmtId="0" fontId="191" fillId="55" borderId="70" xfId="1" applyFont="1" applyFill="1" applyBorder="1" applyAlignment="1">
      <alignment horizontal="center" vertical="center" wrapText="1"/>
    </xf>
    <xf numFmtId="0" fontId="32" fillId="6" borderId="71" xfId="1" applyFont="1" applyFill="1" applyBorder="1" applyAlignment="1">
      <alignment horizontal="center" vertical="center" wrapText="1"/>
    </xf>
    <xf numFmtId="0" fontId="31" fillId="0" borderId="72" xfId="348" applyFont="1" applyFill="1" applyBorder="1" applyAlignment="1">
      <alignment horizontal="center" vertical="center" wrapText="1"/>
    </xf>
    <xf numFmtId="2" fontId="194" fillId="55" borderId="73" xfId="1" applyNumberFormat="1" applyFont="1" applyFill="1" applyBorder="1"/>
    <xf numFmtId="2" fontId="194" fillId="55" borderId="63" xfId="1" applyNumberFormat="1" applyFont="1" applyFill="1" applyBorder="1"/>
    <xf numFmtId="2" fontId="37" fillId="0" borderId="74" xfId="1" applyNumberFormat="1" applyFont="1" applyFill="1" applyBorder="1"/>
    <xf numFmtId="2" fontId="195" fillId="55" borderId="75" xfId="1" applyNumberFormat="1" applyFont="1" applyFill="1" applyBorder="1"/>
    <xf numFmtId="164" fontId="37" fillId="0" borderId="76" xfId="1" applyNumberFormat="1" applyFont="1" applyFill="1" applyBorder="1"/>
    <xf numFmtId="164" fontId="37" fillId="0" borderId="77" xfId="1" applyNumberFormat="1" applyFont="1" applyFill="1" applyBorder="1"/>
    <xf numFmtId="2" fontId="194" fillId="55" borderId="78" xfId="1" applyNumberFormat="1" applyFont="1" applyFill="1" applyBorder="1"/>
    <xf numFmtId="164" fontId="37" fillId="0" borderId="79" xfId="1" applyNumberFormat="1" applyFont="1" applyFill="1" applyBorder="1"/>
    <xf numFmtId="2" fontId="194" fillId="4" borderId="78" xfId="1" applyNumberFormat="1" applyFont="1" applyFill="1" applyBorder="1"/>
    <xf numFmtId="2" fontId="37" fillId="4" borderId="74" xfId="1" applyNumberFormat="1" applyFont="1" applyFill="1" applyBorder="1"/>
    <xf numFmtId="2" fontId="37" fillId="4" borderId="7" xfId="1" applyNumberFormat="1" applyFont="1" applyFill="1" applyBorder="1"/>
    <xf numFmtId="2" fontId="195" fillId="4" borderId="75" xfId="1" applyNumberFormat="1" applyFont="1" applyFill="1" applyBorder="1"/>
    <xf numFmtId="164" fontId="37" fillId="4" borderId="76" xfId="1" applyNumberFormat="1" applyFont="1" applyFill="1" applyBorder="1"/>
    <xf numFmtId="167" fontId="37" fillId="4" borderId="0" xfId="1" applyNumberFormat="1" applyFont="1" applyFill="1" applyBorder="1"/>
    <xf numFmtId="164" fontId="37" fillId="4" borderId="79" xfId="1" applyNumberFormat="1" applyFont="1" applyFill="1" applyBorder="1"/>
    <xf numFmtId="2" fontId="194" fillId="0" borderId="78" xfId="1" applyNumberFormat="1" applyFont="1" applyFill="1" applyBorder="1"/>
    <xf numFmtId="2" fontId="195" fillId="0" borderId="75" xfId="1" applyNumberFormat="1" applyFont="1" applyFill="1" applyBorder="1"/>
    <xf numFmtId="2" fontId="194" fillId="53" borderId="78" xfId="1" applyNumberFormat="1" applyFont="1" applyFill="1" applyBorder="1"/>
    <xf numFmtId="2" fontId="37" fillId="53" borderId="74" xfId="1" applyNumberFormat="1" applyFont="1" applyFill="1" applyBorder="1"/>
    <xf numFmtId="2" fontId="37" fillId="53" borderId="7" xfId="1" applyNumberFormat="1" applyFont="1" applyFill="1" applyBorder="1"/>
    <xf numFmtId="2" fontId="195" fillId="53" borderId="75" xfId="1" applyNumberFormat="1" applyFont="1" applyFill="1" applyBorder="1"/>
    <xf numFmtId="164" fontId="37" fillId="53" borderId="76" xfId="1" applyNumberFormat="1" applyFont="1" applyFill="1" applyBorder="1"/>
    <xf numFmtId="167" fontId="37" fillId="53" borderId="0" xfId="1" applyNumberFormat="1" applyFont="1" applyFill="1" applyBorder="1"/>
    <xf numFmtId="164" fontId="37" fillId="53" borderId="79" xfId="1" applyNumberFormat="1" applyFont="1" applyFill="1" applyBorder="1"/>
    <xf numFmtId="2" fontId="194" fillId="55" borderId="75" xfId="1" applyNumberFormat="1" applyFont="1" applyFill="1" applyBorder="1"/>
    <xf numFmtId="2" fontId="194" fillId="55" borderId="80" xfId="1" applyNumberFormat="1" applyFont="1" applyFill="1" applyBorder="1"/>
    <xf numFmtId="2" fontId="37" fillId="0" borderId="81" xfId="1" applyNumberFormat="1" applyFont="1" applyFill="1" applyBorder="1"/>
    <xf numFmtId="166" fontId="37" fillId="0" borderId="82" xfId="1" applyNumberFormat="1" applyFont="1" applyFill="1" applyBorder="1"/>
    <xf numFmtId="2" fontId="195" fillId="55" borderId="83" xfId="1" applyNumberFormat="1" applyFont="1" applyFill="1" applyBorder="1"/>
    <xf numFmtId="164" fontId="37" fillId="0" borderId="84" xfId="1" applyNumberFormat="1" applyFont="1" applyFill="1" applyBorder="1"/>
    <xf numFmtId="164" fontId="37" fillId="0" borderId="72" xfId="1" applyNumberFormat="1" applyFont="1" applyFill="1" applyBorder="1"/>
    <xf numFmtId="0" fontId="196" fillId="0" borderId="0" xfId="1" applyFont="1" applyFill="1"/>
    <xf numFmtId="2" fontId="194" fillId="0" borderId="0" xfId="1" applyNumberFormat="1" applyFont="1" applyFill="1" applyBorder="1"/>
    <xf numFmtId="0" fontId="174" fillId="0" borderId="0" xfId="1" applyFont="1" applyFill="1"/>
    <xf numFmtId="2" fontId="185" fillId="0" borderId="0" xfId="1" applyNumberFormat="1" applyFont="1" applyFill="1" applyBorder="1" applyAlignment="1"/>
    <xf numFmtId="164" fontId="1" fillId="0" borderId="0" xfId="1" applyNumberFormat="1" applyBorder="1"/>
    <xf numFmtId="166" fontId="185" fillId="0" borderId="0" xfId="1" applyNumberFormat="1" applyFont="1" applyFill="1" applyBorder="1" applyAlignment="1"/>
    <xf numFmtId="2" fontId="185" fillId="0" borderId="0" xfId="1" applyNumberFormat="1" applyFont="1" applyFill="1" applyBorder="1" applyAlignment="1">
      <alignment horizontal="center"/>
    </xf>
  </cellXfs>
  <cellStyles count="706">
    <cellStyle name="_x0001_" xfId="4"/>
    <cellStyle name="          _x000d__x000a_shell=progman.exe_x000d__x000a_m" xfId="5"/>
    <cellStyle name="??" xfId="6"/>
    <cellStyle name="?? [0.00]_ Att. 1- Cover" xfId="7"/>
    <cellStyle name="?? [0]" xfId="8"/>
    <cellStyle name="?? [0] 2" xfId="9"/>
    <cellStyle name="?? 2" xfId="10"/>
    <cellStyle name="?_x001d_??%U©÷u&amp;H©÷9_x0008_? s_x000a__x0007__x0001__x0001_" xfId="11"/>
    <cellStyle name="?_x001d_??%U©÷u&amp;H©÷9_x0008_?_x0009_s_x000a__x0007__x0001__x0001_" xfId="12"/>
    <cellStyle name="???? [0.00]_PRODUCT DETAIL Q1" xfId="13"/>
    <cellStyle name="????_??" xfId="14"/>
    <cellStyle name="???[0]_?? DI" xfId="15"/>
    <cellStyle name="???_?? DI" xfId="16"/>
    <cellStyle name="???R쀀Àok1" xfId="17"/>
    <cellStyle name="??[0]_BRE" xfId="18"/>
    <cellStyle name="??_ Att. 1- Cover" xfId="19"/>
    <cellStyle name="??A? [0]_laroux_1_¢¬???¢â? " xfId="20"/>
    <cellStyle name="??A?_laroux_1_¢¬???¢â? " xfId="21"/>
    <cellStyle name="?¡±¢¥?_?¨ù??¢´¢¥_¢¬???¢â? " xfId="22"/>
    <cellStyle name="_x0001_?¶æµ_x001b_ºß­ " xfId="23"/>
    <cellStyle name="_x0001_?¶æµ_x001b_ºß­_" xfId="24"/>
    <cellStyle name="?ðÇ%U?&amp;H?_x0008_?s_x000a__x0007__x0001__x0001_" xfId="25"/>
    <cellStyle name="_x0001_\Ô" xfId="26"/>
    <cellStyle name="_Bang Chi tieu (2)" xfId="27"/>
    <cellStyle name="~1" xfId="28"/>
    <cellStyle name="_x0001_¨c^ " xfId="29"/>
    <cellStyle name="_x0001_¨c^[" xfId="30"/>
    <cellStyle name="_x0001_¨c^_" xfId="31"/>
    <cellStyle name="_x0001_µÑTÖ " xfId="32"/>
    <cellStyle name="_x0001_µÑTÖ_" xfId="33"/>
    <cellStyle name="•W€_’·Šú‰p•¶" xfId="34"/>
    <cellStyle name="•W_’·Šú‰p•¶" xfId="35"/>
    <cellStyle name="W_STDFOR" xfId="36"/>
    <cellStyle name="0" xfId="37"/>
    <cellStyle name="1" xfId="38"/>
    <cellStyle name="1_Book1" xfId="39"/>
    <cellStyle name="1_Book1_1" xfId="40"/>
    <cellStyle name="1_Cau thuy dien Ban La (Cu Anh)" xfId="41"/>
    <cellStyle name="1_Dtdchinh2397" xfId="42"/>
    <cellStyle name="1_Du toan 558 (Km17+508.12 - Km 22)" xfId="43"/>
    <cellStyle name="1_Gia_VLQL48_duyet " xfId="44"/>
    <cellStyle name="1_Kl6-6-05" xfId="45"/>
    <cellStyle name="1_KLCongTh" xfId="46"/>
    <cellStyle name="1_KLhoxa" xfId="47"/>
    <cellStyle name="1_Klnutgiao" xfId="48"/>
    <cellStyle name="1_KlQdinhduyet" xfId="49"/>
    <cellStyle name="1_KlQL4goi5KCS" xfId="50"/>
    <cellStyle name="1_Kltayth" xfId="51"/>
    <cellStyle name="1_KltaythQDduyet" xfId="52"/>
    <cellStyle name="1_Kluong4-2004" xfId="53"/>
    <cellStyle name="1_km4-6" xfId="54"/>
    <cellStyle name="1_maugiacotaluy" xfId="55"/>
    <cellStyle name="1_THkl" xfId="56"/>
    <cellStyle name="1_THklpa2" xfId="57"/>
    <cellStyle name="1_ÿÿÿÿÿ" xfId="58"/>
    <cellStyle name="1_" xfId="59"/>
    <cellStyle name="_x0001_1¼½(" xfId="60"/>
    <cellStyle name="¹éºÐÀ²_±âÅ¸" xfId="61"/>
    <cellStyle name="2" xfId="62"/>
    <cellStyle name="2_Book1" xfId="63"/>
    <cellStyle name="2_Book1_1" xfId="64"/>
    <cellStyle name="2_Cau thuy dien Ban La (Cu Anh)" xfId="65"/>
    <cellStyle name="2_Dtdchinh2397" xfId="66"/>
    <cellStyle name="2_Du toan 558 (Km17+508.12 - Km 22)" xfId="67"/>
    <cellStyle name="2_Gia_VLQL48_duyet " xfId="68"/>
    <cellStyle name="2_Kl6-6-05" xfId="69"/>
    <cellStyle name="2_KLCongTh" xfId="70"/>
    <cellStyle name="2_KLhoxa" xfId="71"/>
    <cellStyle name="2_Klnutgiao" xfId="72"/>
    <cellStyle name="2_KlQdinhduyet" xfId="73"/>
    <cellStyle name="2_KlQL4goi5KCS" xfId="74"/>
    <cellStyle name="2_Kltayth" xfId="75"/>
    <cellStyle name="2_KltaythQDduyet" xfId="76"/>
    <cellStyle name="2_Kluong4-2004" xfId="77"/>
    <cellStyle name="2_km4-6" xfId="78"/>
    <cellStyle name="2_maugiacotaluy" xfId="79"/>
    <cellStyle name="2_THkl" xfId="80"/>
    <cellStyle name="2_THklpa2" xfId="81"/>
    <cellStyle name="2_ÿÿÿÿÿ" xfId="82"/>
    <cellStyle name="20" xfId="83"/>
    <cellStyle name="20% - Accent1 2" xfId="84"/>
    <cellStyle name="20% - Accent2 2" xfId="85"/>
    <cellStyle name="20% - Accent3 2" xfId="86"/>
    <cellStyle name="20% - Accent4 2" xfId="87"/>
    <cellStyle name="20% - Accent5 2" xfId="88"/>
    <cellStyle name="20% - Accent6 2" xfId="89"/>
    <cellStyle name="3" xfId="90"/>
    <cellStyle name="3_Book1" xfId="91"/>
    <cellStyle name="3_Book1_1" xfId="92"/>
    <cellStyle name="3_Cau thuy dien Ban La (Cu Anh)" xfId="93"/>
    <cellStyle name="3_Dtdchinh2397" xfId="94"/>
    <cellStyle name="3_Du toan 558 (Km17+508.12 - Km 22)" xfId="95"/>
    <cellStyle name="3_Gia_VLQL48_duyet " xfId="96"/>
    <cellStyle name="3_Kl6-6-05" xfId="97"/>
    <cellStyle name="3_KLCongTh" xfId="98"/>
    <cellStyle name="3_KLhoxa" xfId="99"/>
    <cellStyle name="3_Klnutgiao" xfId="100"/>
    <cellStyle name="3_KlQdinhduyet" xfId="101"/>
    <cellStyle name="3_KlQL4goi5KCS" xfId="102"/>
    <cellStyle name="3_Kltayth" xfId="103"/>
    <cellStyle name="3_KltaythQDduyet" xfId="104"/>
    <cellStyle name="3_Kluong4-2004" xfId="105"/>
    <cellStyle name="3_km4-6" xfId="106"/>
    <cellStyle name="3_maugiacotaluy" xfId="107"/>
    <cellStyle name="3_THkl" xfId="108"/>
    <cellStyle name="3_THklpa2" xfId="109"/>
    <cellStyle name="3_ÿÿÿÿÿ" xfId="110"/>
    <cellStyle name="4" xfId="111"/>
    <cellStyle name="4_Book1" xfId="112"/>
    <cellStyle name="4_Book1_1" xfId="113"/>
    <cellStyle name="4_Cau thuy dien Ban La (Cu Anh)" xfId="114"/>
    <cellStyle name="4_Dtdchinh2397" xfId="115"/>
    <cellStyle name="4_Du toan 558 (Km17+508.12 - Km 22)" xfId="116"/>
    <cellStyle name="4_Gia_VLQL48_duyet " xfId="117"/>
    <cellStyle name="4_Kl6-6-05" xfId="118"/>
    <cellStyle name="4_KLCongTh" xfId="119"/>
    <cellStyle name="4_KLhoxa" xfId="120"/>
    <cellStyle name="4_Klnutgiao" xfId="121"/>
    <cellStyle name="4_KlQdinhduyet" xfId="122"/>
    <cellStyle name="4_KlQL4goi5KCS" xfId="123"/>
    <cellStyle name="4_Kltayth" xfId="124"/>
    <cellStyle name="4_KltaythQDduyet" xfId="125"/>
    <cellStyle name="4_Kluong4-2004" xfId="126"/>
    <cellStyle name="4_km4-6" xfId="127"/>
    <cellStyle name="4_maugiacotaluy" xfId="128"/>
    <cellStyle name="4_THkl" xfId="129"/>
    <cellStyle name="4_THklpa2" xfId="130"/>
    <cellStyle name="4_ÿÿÿÿÿ" xfId="131"/>
    <cellStyle name="40% - Accent1 2" xfId="132"/>
    <cellStyle name="40% - Accent2 2" xfId="133"/>
    <cellStyle name="40% - Accent3 2" xfId="134"/>
    <cellStyle name="40% - Accent4 2" xfId="135"/>
    <cellStyle name="40% - Accent5 2" xfId="136"/>
    <cellStyle name="40% - Accent6 2" xfId="137"/>
    <cellStyle name="6" xfId="138"/>
    <cellStyle name="60% - Accent1 2" xfId="139"/>
    <cellStyle name="60% - Accent2 2" xfId="140"/>
    <cellStyle name="60% - Accent3 2" xfId="141"/>
    <cellStyle name="60% - Accent4 2" xfId="142"/>
    <cellStyle name="60% - Accent5 2" xfId="143"/>
    <cellStyle name="60% - Accent6 2" xfId="144"/>
    <cellStyle name="_x0001_Å»_x001e_´ " xfId="145"/>
    <cellStyle name="_x0001_Å»_x001e_´_" xfId="146"/>
    <cellStyle name="Accent1 2" xfId="147"/>
    <cellStyle name="Accent2 2" xfId="148"/>
    <cellStyle name="Accent3 2" xfId="149"/>
    <cellStyle name="Accent4 2" xfId="150"/>
    <cellStyle name="Accent5 2" xfId="151"/>
    <cellStyle name="Accent6 2" xfId="152"/>
    <cellStyle name="ÅëÈ­ [0]_¿ì¹°Åë" xfId="153"/>
    <cellStyle name="AeE­ [0]_INQUIRY ¿?¾÷AßAø " xfId="154"/>
    <cellStyle name="ÅëÈ­ [0]_laroux" xfId="155"/>
    <cellStyle name="ÅëÈ­_¿ì¹°Åë" xfId="156"/>
    <cellStyle name="AeE­_INQUIRY ¿?¾÷AßAø " xfId="157"/>
    <cellStyle name="ÅëÈ­_laroux" xfId="158"/>
    <cellStyle name="args.style" xfId="159"/>
    <cellStyle name="arial" xfId="160"/>
    <cellStyle name="arial 2" xfId="161"/>
    <cellStyle name="at" xfId="162"/>
    <cellStyle name="ÄÞ¸¶ [0]_¿ì¹°Åë" xfId="163"/>
    <cellStyle name="AÞ¸¶ [0]_INQUIRY ¿?¾÷AßAø " xfId="164"/>
    <cellStyle name="ÄÞ¸¶ [0]_laroux" xfId="165"/>
    <cellStyle name="ÄÞ¸¶_¿ì¹°Åë" xfId="166"/>
    <cellStyle name="AÞ¸¶_INQUIRY ¿?¾÷AßAø " xfId="167"/>
    <cellStyle name="ÄÞ¸¶_laroux" xfId="168"/>
    <cellStyle name="Bad 2" xfId="169"/>
    <cellStyle name="Bangchu" xfId="170"/>
    <cellStyle name="Body" xfId="171"/>
    <cellStyle name="Border" xfId="172"/>
    <cellStyle name="C?AØ_¿?¾÷CoE² " xfId="173"/>
    <cellStyle name="Ç¥ÁØ_´çÃÊ±¸ÀÔ»ý»ê" xfId="174"/>
    <cellStyle name="C￥AØ_¿μ¾÷CoE² " xfId="175"/>
    <cellStyle name="Ç¥ÁØ_±³°¢¼ö·®" xfId="176"/>
    <cellStyle name="C￥AØ_Sheet1_¿μ¾÷CoE² " xfId="177"/>
    <cellStyle name="Calc Currency (0)" xfId="178"/>
    <cellStyle name="Calc Currency (2)" xfId="179"/>
    <cellStyle name="Calc Percent (0)" xfId="180"/>
    <cellStyle name="Calc Percent (1)" xfId="181"/>
    <cellStyle name="Calc Percent (2)" xfId="182"/>
    <cellStyle name="Calc Percent (2) 2" xfId="183"/>
    <cellStyle name="Calc Units (0)" xfId="184"/>
    <cellStyle name="Calc Units (1)" xfId="185"/>
    <cellStyle name="Calc Units (2)" xfId="186"/>
    <cellStyle name="Calculation 2" xfId="187"/>
    <cellStyle name="category" xfId="188"/>
    <cellStyle name="Check Cell 2" xfId="189"/>
    <cellStyle name="Chi phÝ kh¸c_Book1" xfId="190"/>
    <cellStyle name="CHUONG" xfId="191"/>
    <cellStyle name="Comma  - Style1" xfId="192"/>
    <cellStyle name="Comma  - Style2" xfId="193"/>
    <cellStyle name="Comma  - Style3" xfId="194"/>
    <cellStyle name="Comma  - Style4" xfId="195"/>
    <cellStyle name="Comma  - Style5" xfId="196"/>
    <cellStyle name="Comma  - Style6" xfId="197"/>
    <cellStyle name="Comma  - Style7" xfId="198"/>
    <cellStyle name="Comma  - Style8" xfId="199"/>
    <cellStyle name="Comma [00]" xfId="200"/>
    <cellStyle name="Comma 2" xfId="201"/>
    <cellStyle name="Comma 2 2" xfId="202"/>
    <cellStyle name="Comma 3" xfId="203"/>
    <cellStyle name="comma zerodec" xfId="204"/>
    <cellStyle name="Comma0" xfId="205"/>
    <cellStyle name="Copied" xfId="206"/>
    <cellStyle name="_x0001_CS_x0006_RMO[" xfId="207"/>
    <cellStyle name="_x0001_CS_x0006_RMO_" xfId="208"/>
    <cellStyle name="Currency [00]" xfId="209"/>
    <cellStyle name="Currency0" xfId="210"/>
    <cellStyle name="Currency0 2" xfId="211"/>
    <cellStyle name="Currency1" xfId="212"/>
    <cellStyle name="D1" xfId="213"/>
    <cellStyle name="Date" xfId="214"/>
    <cellStyle name="Date Short" xfId="215"/>
    <cellStyle name="daude" xfId="216"/>
    <cellStyle name="Dezimal [0]_NEGS" xfId="217"/>
    <cellStyle name="Dezimal_NEGS" xfId="218"/>
    <cellStyle name="_x0001_dÏÈ¹ " xfId="219"/>
    <cellStyle name="_x0001_dÏÈ¹_" xfId="220"/>
    <cellStyle name="Dollar (zero dec)" xfId="221"/>
    <cellStyle name="Dziesi?tny [0]_Invoices2001Slovakia" xfId="222"/>
    <cellStyle name="Dziesi?tny_Invoices2001Slovakia" xfId="223"/>
    <cellStyle name="Dziesietny [0]_Invoices2001Slovakia" xfId="224"/>
    <cellStyle name="Dziesiętny [0]_Invoices2001Slovakia" xfId="225"/>
    <cellStyle name="Dziesietny [0]_Invoices2001Slovakia_Book1" xfId="226"/>
    <cellStyle name="Dziesiętny [0]_Invoices2001Slovakia_Book1" xfId="227"/>
    <cellStyle name="Dziesietny [0]_Invoices2001Slovakia_Book1_1" xfId="228"/>
    <cellStyle name="Dziesiętny [0]_Invoices2001Slovakia_Book1_1" xfId="229"/>
    <cellStyle name="Dziesietny [0]_Invoices2001Slovakia_Book1_Tong hop Cac tuyen(9-1-06)" xfId="230"/>
    <cellStyle name="Dziesiętny [0]_Invoices2001Slovakia_Book1_Tong hop Cac tuyen(9-1-06)" xfId="231"/>
    <cellStyle name="Dziesietny [0]_Invoices2001Slovakia_KL K.C mat duong" xfId="232"/>
    <cellStyle name="Dziesiętny [0]_Invoices2001Slovakia_Nhalamviec VTC(25-1-05)" xfId="233"/>
    <cellStyle name="Dziesietny [0]_Invoices2001Slovakia_TDT KHANH HOA" xfId="234"/>
    <cellStyle name="Dziesiętny [0]_Invoices2001Slovakia_TDT KHANH HOA" xfId="235"/>
    <cellStyle name="Dziesietny [0]_Invoices2001Slovakia_TDT KHANH HOA_Tong hop Cac tuyen(9-1-06)" xfId="236"/>
    <cellStyle name="Dziesiętny [0]_Invoices2001Slovakia_TDT KHANH HOA_Tong hop Cac tuyen(9-1-06)" xfId="237"/>
    <cellStyle name="Dziesietny [0]_Invoices2001Slovakia_TDT quangngai" xfId="238"/>
    <cellStyle name="Dziesiętny [0]_Invoices2001Slovakia_TDT quangngai" xfId="239"/>
    <cellStyle name="Dziesietny [0]_Invoices2001Slovakia_Tong hop Cac tuyen(9-1-06)" xfId="240"/>
    <cellStyle name="Dziesietny_Invoices2001Slovakia" xfId="241"/>
    <cellStyle name="Dziesiętny_Invoices2001Slovakia" xfId="242"/>
    <cellStyle name="Dziesietny_Invoices2001Slovakia_Book1" xfId="243"/>
    <cellStyle name="Dziesiętny_Invoices2001Slovakia_Book1" xfId="244"/>
    <cellStyle name="Dziesietny_Invoices2001Slovakia_Book1_1" xfId="245"/>
    <cellStyle name="Dziesiętny_Invoices2001Slovakia_Book1_1" xfId="246"/>
    <cellStyle name="Dziesietny_Invoices2001Slovakia_Book1_Tong hop Cac tuyen(9-1-06)" xfId="247"/>
    <cellStyle name="Dziesiętny_Invoices2001Slovakia_Book1_Tong hop Cac tuyen(9-1-06)" xfId="248"/>
    <cellStyle name="Dziesietny_Invoices2001Slovakia_KL K.C mat duong" xfId="249"/>
    <cellStyle name="Dziesiętny_Invoices2001Slovakia_Nhalamviec VTC(25-1-05)" xfId="250"/>
    <cellStyle name="Dziesietny_Invoices2001Slovakia_TDT KHANH HOA" xfId="251"/>
    <cellStyle name="Dziesiętny_Invoices2001Slovakia_TDT KHANH HOA" xfId="252"/>
    <cellStyle name="Dziesietny_Invoices2001Slovakia_TDT KHANH HOA_Tong hop Cac tuyen(9-1-06)" xfId="253"/>
    <cellStyle name="Dziesiętny_Invoices2001Slovakia_TDT KHANH HOA_Tong hop Cac tuyen(9-1-06)" xfId="254"/>
    <cellStyle name="Dziesietny_Invoices2001Slovakia_TDT quangngai" xfId="255"/>
    <cellStyle name="Dziesiętny_Invoices2001Slovakia_TDT quangngai" xfId="256"/>
    <cellStyle name="Dziesietny_Invoices2001Slovakia_Tong hop Cac tuyen(9-1-06)" xfId="257"/>
    <cellStyle name="e" xfId="258"/>
    <cellStyle name="Enter Currency (0)" xfId="259"/>
    <cellStyle name="Enter Currency (2)" xfId="260"/>
    <cellStyle name="Enter Units (0)" xfId="261"/>
    <cellStyle name="Enter Units (1)" xfId="262"/>
    <cellStyle name="Enter Units (2)" xfId="263"/>
    <cellStyle name="Entered" xfId="264"/>
    <cellStyle name="Euro" xfId="265"/>
    <cellStyle name="Explanatory Text 2" xfId="266"/>
    <cellStyle name="f" xfId="267"/>
    <cellStyle name="Fixed" xfId="268"/>
    <cellStyle name="Font Britannic16" xfId="269"/>
    <cellStyle name="Font Britannic18" xfId="270"/>
    <cellStyle name="Font CenturyCond 18" xfId="271"/>
    <cellStyle name="Font Cond20" xfId="272"/>
    <cellStyle name="Font LucidaSans16" xfId="273"/>
    <cellStyle name="Font NewCenturyCond18" xfId="274"/>
    <cellStyle name="Font Ottawa14" xfId="275"/>
    <cellStyle name="Font Ottawa16" xfId="276"/>
    <cellStyle name="GIA-MOI" xfId="277"/>
    <cellStyle name="GOC" xfId="278"/>
    <cellStyle name="Good 2" xfId="279"/>
    <cellStyle name="Grey" xfId="280"/>
    <cellStyle name="H" xfId="281"/>
    <cellStyle name="ha" xfId="282"/>
    <cellStyle name="Head 1" xfId="283"/>
    <cellStyle name="HEADER" xfId="284"/>
    <cellStyle name="Header1" xfId="285"/>
    <cellStyle name="Header2" xfId="286"/>
    <cellStyle name="Header2 2" xfId="287"/>
    <cellStyle name="Heading 1 2" xfId="288"/>
    <cellStyle name="Heading 1 3" xfId="289"/>
    <cellStyle name="Heading 2 2" xfId="290"/>
    <cellStyle name="Heading 2 3" xfId="291"/>
    <cellStyle name="Heading 3 2" xfId="292"/>
    <cellStyle name="Heading 4 2" xfId="293"/>
    <cellStyle name="Heading1" xfId="294"/>
    <cellStyle name="Heading2" xfId="295"/>
    <cellStyle name="HEADINGS" xfId="296"/>
    <cellStyle name="HEADINGSTOP" xfId="297"/>
    <cellStyle name="headoption" xfId="298"/>
    <cellStyle name="headoption 2" xfId="299"/>
    <cellStyle name="Hoa-Scholl" xfId="300"/>
    <cellStyle name="Hoa-Scholl 2" xfId="301"/>
    <cellStyle name="_x0001_í½?" xfId="302"/>
    <cellStyle name="_x0001_íå_x001b_ô " xfId="303"/>
    <cellStyle name="_x0001_íå_x001b_ô_" xfId="304"/>
    <cellStyle name="Input [yellow]" xfId="305"/>
    <cellStyle name="Input [yellow] 2" xfId="306"/>
    <cellStyle name="Input 2" xfId="307"/>
    <cellStyle name="khanh" xfId="308"/>
    <cellStyle name="khanh 2" xfId="309"/>
    <cellStyle name="KLBXUNG" xfId="310"/>
    <cellStyle name="Lien hypertexte" xfId="311"/>
    <cellStyle name="Link Currency (0)" xfId="312"/>
    <cellStyle name="Link Currency (2)" xfId="313"/>
    <cellStyle name="Link Units (0)" xfId="314"/>
    <cellStyle name="Link Units (1)" xfId="315"/>
    <cellStyle name="Link Units (2)" xfId="316"/>
    <cellStyle name="Linked Cell 2" xfId="317"/>
    <cellStyle name="MAU" xfId="318"/>
    <cellStyle name="Millares [0]_Well Timing" xfId="319"/>
    <cellStyle name="Millares_Well Timing" xfId="320"/>
    <cellStyle name="Milliers [0]_      " xfId="321"/>
    <cellStyle name="Milliers_      " xfId="322"/>
    <cellStyle name="Model" xfId="323"/>
    <cellStyle name="moi" xfId="324"/>
    <cellStyle name="moi 2" xfId="325"/>
    <cellStyle name="Moneda [0]_Well Timing" xfId="326"/>
    <cellStyle name="Moneda_Well Timing" xfId="327"/>
    <cellStyle name="Monétaire [0]_      " xfId="328"/>
    <cellStyle name="Monétaire_      " xfId="329"/>
    <cellStyle name="n" xfId="330"/>
    <cellStyle name="Neutral 2" xfId="331"/>
    <cellStyle name="New" xfId="332"/>
    <cellStyle name="New 2" xfId="333"/>
    <cellStyle name="New Times Roman" xfId="334"/>
    <cellStyle name="no dec" xfId="335"/>
    <cellStyle name="ÑONVÒ" xfId="336"/>
    <cellStyle name="Normal" xfId="0" builtinId="0"/>
    <cellStyle name="Normal - Style1" xfId="337"/>
    <cellStyle name="Normal - Style1 2" xfId="338"/>
    <cellStyle name="Normal - 유형1" xfId="339"/>
    <cellStyle name="Normal 10" xfId="340"/>
    <cellStyle name="Normal 10 2" xfId="3"/>
    <cellStyle name="Normal 11" xfId="341"/>
    <cellStyle name="Normal 11 2" xfId="342"/>
    <cellStyle name="Normal 12" xfId="343"/>
    <cellStyle name="Normal 13" xfId="344"/>
    <cellStyle name="Normal 14" xfId="345"/>
    <cellStyle name="Normal 15" xfId="346"/>
    <cellStyle name="Normal 16" xfId="347"/>
    <cellStyle name="Normal 17" xfId="348"/>
    <cellStyle name="Normal 18" xfId="349"/>
    <cellStyle name="Normal 18 2" xfId="350"/>
    <cellStyle name="Normal 18 3" xfId="351"/>
    <cellStyle name="Normal 19" xfId="352"/>
    <cellStyle name="Normal 19 2" xfId="353"/>
    <cellStyle name="Normal 2" xfId="354"/>
    <cellStyle name="Normal 2 2" xfId="355"/>
    <cellStyle name="Normal 2 2 2" xfId="356"/>
    <cellStyle name="Normal 2 2 2 2" xfId="357"/>
    <cellStyle name="Normal 2 2 3" xfId="358"/>
    <cellStyle name="Normal 2 2 4" xfId="359"/>
    <cellStyle name="Normal 2 3" xfId="360"/>
    <cellStyle name="Normal 2 4" xfId="361"/>
    <cellStyle name="Normal 2 5" xfId="1"/>
    <cellStyle name="Normal 3" xfId="362"/>
    <cellStyle name="Normal 3 2" xfId="363"/>
    <cellStyle name="Normal 3 2 2" xfId="364"/>
    <cellStyle name="Normal 3 3" xfId="365"/>
    <cellStyle name="Normal 4" xfId="366"/>
    <cellStyle name="Normal 4 2" xfId="367"/>
    <cellStyle name="Normal 5" xfId="368"/>
    <cellStyle name="Normal 5 2" xfId="369"/>
    <cellStyle name="Normal 6" xfId="370"/>
    <cellStyle name="Normal 7" xfId="371"/>
    <cellStyle name="Normal 8" xfId="372"/>
    <cellStyle name="Normal 9" xfId="373"/>
    <cellStyle name="Normal_Tinh toan" xfId="2"/>
    <cellStyle name="Normal1" xfId="374"/>
    <cellStyle name="Normal1 2" xfId="375"/>
    <cellStyle name="Normalny_Cennik obowiazuje od 06-08-2001 r (1)" xfId="376"/>
    <cellStyle name="Note 2" xfId="377"/>
    <cellStyle name="Œ…‹æØ‚è [0.00]_laroux" xfId="378"/>
    <cellStyle name="Œ…‹æØ‚è_laroux" xfId="379"/>
    <cellStyle name="oft Excel]_x000d__x000a_Comment=open=/f ‚ðw’è‚·‚é‚ÆAƒ†[ƒU[’è‹`ŠÖ”‚ðŠÖ”“\‚è•t‚¯‚Ìˆê——‚É“o˜^‚·‚é‚±‚Æ‚ª‚Å‚«‚Ü‚·B_x000d__x000a_Maximized" xfId="380"/>
    <cellStyle name="oft Excel]_x000d__x000a_Comment=The open=/f lines load custom functions into the Paste Function list._x000d__x000a_Maximized=2_x000d__x000a_Basics=1_x000d__x000a_A" xfId="381"/>
    <cellStyle name="oft Excel]_x000d__x000a_Comment=The open=/f lines load custom functions into the Paste Function list._x000d__x000a_Maximized=3_x000d__x000a_Basics=1_x000d__x000a_A" xfId="382"/>
    <cellStyle name="omma [0]_Mktg Prog" xfId="383"/>
    <cellStyle name="ormal_Sheet1_1" xfId="384"/>
    <cellStyle name="Output 2" xfId="385"/>
    <cellStyle name="Pattern" xfId="386"/>
    <cellStyle name="Pattern 2" xfId="387"/>
    <cellStyle name="per.style" xfId="388"/>
    <cellStyle name="Percent [0]" xfId="389"/>
    <cellStyle name="Percent [0] 2" xfId="390"/>
    <cellStyle name="Percent [00]" xfId="391"/>
    <cellStyle name="Percent [00] 2" xfId="392"/>
    <cellStyle name="Percent [2]" xfId="393"/>
    <cellStyle name="Percent [2] 2" xfId="394"/>
    <cellStyle name="Percent 2" xfId="395"/>
    <cellStyle name="Percent 3" xfId="396"/>
    <cellStyle name="PERCENTAGE" xfId="397"/>
    <cellStyle name="PrePop Currency (0)" xfId="398"/>
    <cellStyle name="PrePop Currency (2)" xfId="399"/>
    <cellStyle name="PrePop Units (0)" xfId="400"/>
    <cellStyle name="PrePop Units (1)" xfId="401"/>
    <cellStyle name="PrePop Units (2)" xfId="402"/>
    <cellStyle name="pricing" xfId="403"/>
    <cellStyle name="PSChar" xfId="404"/>
    <cellStyle name="PSChar 2" xfId="405"/>
    <cellStyle name="PSHeading" xfId="406"/>
    <cellStyle name="regstoresfromspecstores" xfId="407"/>
    <cellStyle name="Regular" xfId="408"/>
    <cellStyle name="RevList" xfId="409"/>
    <cellStyle name="s]_x000d__x000a_spooler=yes_x000d__x000a_load=_x000d__x000a_Beep=yes_x000d__x000a_NullPort=None_x000d__x000a_BorderWidth=3_x000d__x000a_CursorBlinkRate=1200_x000d__x000a_DoubleClickSpeed=452_x000d__x000a_Programs=co" xfId="410"/>
    <cellStyle name="s1" xfId="411"/>
    <cellStyle name="SAPBEXaggData" xfId="412"/>
    <cellStyle name="SAPBEXaggData 2" xfId="413"/>
    <cellStyle name="SAPBEXaggDataEmph" xfId="414"/>
    <cellStyle name="SAPBEXaggDataEmph 2" xfId="415"/>
    <cellStyle name="SAPBEXaggItem" xfId="416"/>
    <cellStyle name="SAPBEXaggItem 2" xfId="417"/>
    <cellStyle name="SAPBEXchaText" xfId="418"/>
    <cellStyle name="SAPBEXexcBad7" xfId="419"/>
    <cellStyle name="SAPBEXexcBad7 2" xfId="420"/>
    <cellStyle name="SAPBEXexcBad8" xfId="421"/>
    <cellStyle name="SAPBEXexcBad8 2" xfId="422"/>
    <cellStyle name="SAPBEXexcBad9" xfId="423"/>
    <cellStyle name="SAPBEXexcBad9 2" xfId="424"/>
    <cellStyle name="SAPBEXexcCritical4" xfId="425"/>
    <cellStyle name="SAPBEXexcCritical4 2" xfId="426"/>
    <cellStyle name="SAPBEXexcCritical5" xfId="427"/>
    <cellStyle name="SAPBEXexcCritical5 2" xfId="428"/>
    <cellStyle name="SAPBEXexcCritical6" xfId="429"/>
    <cellStyle name="SAPBEXexcCritical6 2" xfId="430"/>
    <cellStyle name="SAPBEXexcGood1" xfId="431"/>
    <cellStyle name="SAPBEXexcGood1 2" xfId="432"/>
    <cellStyle name="SAPBEXexcGood2" xfId="433"/>
    <cellStyle name="SAPBEXexcGood2 2" xfId="434"/>
    <cellStyle name="SAPBEXexcGood3" xfId="435"/>
    <cellStyle name="SAPBEXexcGood3 2" xfId="436"/>
    <cellStyle name="SAPBEXfilterDrill" xfId="437"/>
    <cellStyle name="SAPBEXfilterItem" xfId="438"/>
    <cellStyle name="SAPBEXfilterText" xfId="439"/>
    <cellStyle name="SAPBEXformats" xfId="440"/>
    <cellStyle name="SAPBEXformats 2" xfId="441"/>
    <cellStyle name="SAPBEXheaderItem" xfId="442"/>
    <cellStyle name="SAPBEXheaderItem 2" xfId="443"/>
    <cellStyle name="SAPBEXheaderText" xfId="444"/>
    <cellStyle name="SAPBEXheaderText 2" xfId="445"/>
    <cellStyle name="SAPBEXresData" xfId="446"/>
    <cellStyle name="SAPBEXresData 2" xfId="447"/>
    <cellStyle name="SAPBEXresDataEmph" xfId="448"/>
    <cellStyle name="SAPBEXresDataEmph 2" xfId="449"/>
    <cellStyle name="SAPBEXresItem" xfId="450"/>
    <cellStyle name="SAPBEXresItem 2" xfId="451"/>
    <cellStyle name="SAPBEXstdData" xfId="452"/>
    <cellStyle name="SAPBEXstdData 2" xfId="453"/>
    <cellStyle name="SAPBEXstdDataEmph" xfId="454"/>
    <cellStyle name="SAPBEXstdDataEmph 2" xfId="455"/>
    <cellStyle name="SAPBEXstdItem" xfId="456"/>
    <cellStyle name="SAPBEXstdItem 2" xfId="457"/>
    <cellStyle name="SAPBEXtitle" xfId="458"/>
    <cellStyle name="SAPBEXtitle 2" xfId="459"/>
    <cellStyle name="SAPBEXundefined" xfId="460"/>
    <cellStyle name="SAPBEXundefined 2" xfId="461"/>
    <cellStyle name="_x0001_sç?" xfId="462"/>
    <cellStyle name="SHADEDSTORES" xfId="463"/>
    <cellStyle name="SHADEDSTORES 2" xfId="464"/>
    <cellStyle name="songuyen" xfId="465"/>
    <cellStyle name="specstores" xfId="466"/>
    <cellStyle name="Standard_NEGS" xfId="467"/>
    <cellStyle name="STTDG" xfId="468"/>
    <cellStyle name="Style 1" xfId="469"/>
    <cellStyle name="Style 10" xfId="470"/>
    <cellStyle name="Style 11" xfId="471"/>
    <cellStyle name="Style 12" xfId="472"/>
    <cellStyle name="Style 13" xfId="473"/>
    <cellStyle name="Style 14" xfId="474"/>
    <cellStyle name="Style 2" xfId="475"/>
    <cellStyle name="Style 2 2" xfId="476"/>
    <cellStyle name="Style 3" xfId="477"/>
    <cellStyle name="Style 4" xfId="478"/>
    <cellStyle name="Style 5" xfId="479"/>
    <cellStyle name="Style 6" xfId="480"/>
    <cellStyle name="Style 6 2" xfId="481"/>
    <cellStyle name="Style 7" xfId="482"/>
    <cellStyle name="Style 8" xfId="483"/>
    <cellStyle name="Style 9" xfId="484"/>
    <cellStyle name="subhead" xfId="485"/>
    <cellStyle name="Subtotal" xfId="486"/>
    <cellStyle name="T" xfId="487"/>
    <cellStyle name="T 2" xfId="488"/>
    <cellStyle name="T 2 2" xfId="489"/>
    <cellStyle name="T 3" xfId="490"/>
    <cellStyle name="T_Book1" xfId="491"/>
    <cellStyle name="T_Book1 2" xfId="492"/>
    <cellStyle name="T_Book1_1" xfId="493"/>
    <cellStyle name="T_Book1_1 2" xfId="494"/>
    <cellStyle name="T_Book1_1_Danh ba DT-KSDC" xfId="495"/>
    <cellStyle name="T_Book1_1_Danh ba DT-KSDC 2" xfId="496"/>
    <cellStyle name="T_Book1_2" xfId="497"/>
    <cellStyle name="T_Book1_2 2" xfId="498"/>
    <cellStyle name="T_Book1_Danh ba DT-KSDC" xfId="499"/>
    <cellStyle name="T_Book1_Danh ba DT-KSDC 2" xfId="500"/>
    <cellStyle name="T_Book1_Danh ba DT-KSDC_01.15.  An NHuan  ( BaLan    Sua B )" xfId="501"/>
    <cellStyle name="T_Book1_Danh ba DT-KSDC_01.15.  An NHuan  ( BaLan    Sua B ) 2" xfId="502"/>
    <cellStyle name="T_Book1_Danh ba DT-KSDC_01.15.  An NHuan  ( BaLan    Sua B ) gửi ngày 28.1.2015" xfId="503"/>
    <cellStyle name="T_Book1_Danh ba DT-KSDC_01.15.  An NHuan  ( BaLan    Sua B ) gửi ngày 28.1.2015 2" xfId="504"/>
    <cellStyle name="T_Book1_Danh ba DT-KSDC_03.02.15 Hà Nhuần" xfId="505"/>
    <cellStyle name="T_Book1_Danh ba DT-KSDC_03.02.15 Hà Nhuần 2" xfId="506"/>
    <cellStyle name="T_Book1_Danh ba DT-KSDC_1.11.2013 Phase 1- Vang dai 3" xfId="507"/>
    <cellStyle name="T_Book1_Danh ba DT-KSDC_1.11.2013 Phase 1- Vang dai 3 2" xfId="508"/>
    <cellStyle name="T_Book1_Danh ba DT-KSDC_12.11.2013 ZHC Phase 1- Vanh dai 3 ban cuoi1 " xfId="509"/>
    <cellStyle name="T_Book1_Danh ba DT-KSDC_12.11.2013 ZHC Phase 1- Vanh dai 3 ban cuoi1  2" xfId="510"/>
    <cellStyle name="T_Book1_Danh ba DT-KSDC_24.01.015 Van Trung industrial zone (Bac Nhuan)" xfId="511"/>
    <cellStyle name="T_Book1_Danh ba DT-KSDC_24.01.015 Van Trung industrial zone (Bac Nhuan) 2" xfId="512"/>
    <cellStyle name="T_Book1_Danh ba DT-KSDC_24.01.15.  An NHuan  ( BaLan    Sua B )" xfId="513"/>
    <cellStyle name="T_Book1_Danh ba DT-KSDC_24.01.15.  An NHuan  ( BaLan    Sua B ) 2" xfId="514"/>
    <cellStyle name="T_Book1_Danh ba DT-KSDC_24.01.15.  An NHuan ( BLan )" xfId="515"/>
    <cellStyle name="T_Book1_Danh ba DT-KSDC_24.01.15.  An NHuan ( BLan ) 2" xfId="516"/>
    <cellStyle name="T_Book1_Danh ba DT-KSDC_24.01.15.  An NHuan ( BLan )1" xfId="517"/>
    <cellStyle name="T_Book1_Danh ba DT-KSDC_24.01.15.  An NHuan ( BLan )1 2" xfId="518"/>
    <cellStyle name="T_Book1_Danh ba DT-KSDC_8.11.2013 Z. Phase 1- Vanh dai 3 ban cuoi " xfId="519"/>
    <cellStyle name="T_Book1_Danh ba DT-KSDC_8.11.2013 Z. Phase 1- Vanh dai 3 ban cuoi  2" xfId="520"/>
    <cellStyle name="T_Book1_Danh ba DT-KSDC_Copy of 4.11.2013 Phase 1- Vanh dai 3" xfId="521"/>
    <cellStyle name="T_Book1_Danh ba DT-KSDC_Copy of 4.11.2013 Phase 1- Vanh dai 3 2" xfId="522"/>
    <cellStyle name="T_Cau1539+955-Thuong 29-11" xfId="523"/>
    <cellStyle name="T_Cau43+041(Ham1Cong)xong" xfId="524"/>
    <cellStyle name="T_Cau43+041(Ham1Cong)xong 2" xfId="525"/>
    <cellStyle name="T_CauvuotCoThanhKm44+501.94(m)" xfId="526"/>
    <cellStyle name="T_CauvuotCoThanhKm44+501.94(m) 2" xfId="527"/>
    <cellStyle name="T_CDKT" xfId="528"/>
    <cellStyle name="T_CDKT 2" xfId="529"/>
    <cellStyle name="T_Danh ba DT-KSDC" xfId="530"/>
    <cellStyle name="T_Danh ba DT-KSDC 2" xfId="531"/>
    <cellStyle name="T_DT Khaosat DH (bo sung CSHK)." xfId="532"/>
    <cellStyle name="T_DT Khaosat DH (bo sung CSHK). 2" xfId="533"/>
    <cellStyle name="T_DUTOANDUONG" xfId="534"/>
    <cellStyle name="T_DUTOANDUONG 2" xfId="535"/>
    <cellStyle name="T_DUTOANDUONG_01.15.  An NHuan  ( BaLan    Sua B )" xfId="536"/>
    <cellStyle name="T_DUTOANDUONG_01.15.  An NHuan  ( BaLan    Sua B ) 2" xfId="537"/>
    <cellStyle name="T_DUTOANDUONG_01.15.  An NHuan  ( BaLan    Sua B ) gửi ngày 28.1.2015" xfId="538"/>
    <cellStyle name="T_DUTOANDUONG_01.15.  An NHuan  ( BaLan    Sua B ) gửi ngày 28.1.2015 2" xfId="539"/>
    <cellStyle name="T_DUTOANDUONG_03.02.15 Hà Nhuần" xfId="540"/>
    <cellStyle name="T_DUTOANDUONG_03.02.15 Hà Nhuần 2" xfId="541"/>
    <cellStyle name="T_DUTOANDUONG_1.11.2013 Phase 1- Vang dai 3" xfId="542"/>
    <cellStyle name="T_DUTOANDUONG_1.11.2013 Phase 1- Vang dai 3 2" xfId="543"/>
    <cellStyle name="T_DUTOANDUONG_12.11.2013 ZHC Phase 1- Vanh dai 3 ban cuoi1 " xfId="544"/>
    <cellStyle name="T_DUTOANDUONG_12.11.2013 ZHC Phase 1- Vanh dai 3 ban cuoi1  2" xfId="545"/>
    <cellStyle name="T_DUTOANDUONG_24.01.015 Van Trung industrial zone (Bac Nhuan)" xfId="546"/>
    <cellStyle name="T_DUTOANDUONG_24.01.015 Van Trung industrial zone (Bac Nhuan) 2" xfId="547"/>
    <cellStyle name="T_DUTOANDUONG_24.01.15.  An NHuan  ( BaLan    Sua B )" xfId="548"/>
    <cellStyle name="T_DUTOANDUONG_24.01.15.  An NHuan  ( BaLan    Sua B ) 2" xfId="549"/>
    <cellStyle name="T_DUTOANDUONG_24.01.15.  An NHuan ( BLan )" xfId="550"/>
    <cellStyle name="T_DUTOANDUONG_24.01.15.  An NHuan ( BLan ) 2" xfId="551"/>
    <cellStyle name="T_DUTOANDUONG_24.01.15.  An NHuan ( BLan )1" xfId="552"/>
    <cellStyle name="T_DUTOANDUONG_24.01.15.  An NHuan ( BLan )1 2" xfId="553"/>
    <cellStyle name="T_DUTOANDUONG_8.11.2013 Z. Phase 1- Vanh dai 3 ban cuoi " xfId="554"/>
    <cellStyle name="T_DUTOANDUONG_8.11.2013 Z. Phase 1- Vanh dai 3 ban cuoi  2" xfId="555"/>
    <cellStyle name="T_DUTOANDUONG_Copy of 4.11.2013 Phase 1- Vanh dai 3" xfId="556"/>
    <cellStyle name="T_DUTOANDUONG_Copy of 4.11.2013 Phase 1- Vanh dai 3 2" xfId="557"/>
    <cellStyle name="T_Khao satD1" xfId="558"/>
    <cellStyle name="T_Khao satD1 2" xfId="559"/>
    <cellStyle name="T_KP GPMB" xfId="560"/>
    <cellStyle name="T_Sheet1" xfId="561"/>
    <cellStyle name="T_tham_tra_du_toan" xfId="562"/>
    <cellStyle name="T_Thong ke" xfId="563"/>
    <cellStyle name="T_Thong ke 2" xfId="564"/>
    <cellStyle name="T_Thong ke_01.15.  An NHuan  ( BaLan    Sua B )" xfId="565"/>
    <cellStyle name="T_Thong ke_01.15.  An NHuan  ( BaLan    Sua B ) 2" xfId="566"/>
    <cellStyle name="T_Thong ke_01.15.  An NHuan  ( BaLan    Sua B ) gửi ngày 28.1.2015" xfId="567"/>
    <cellStyle name="T_Thong ke_01.15.  An NHuan  ( BaLan    Sua B ) gửi ngày 28.1.2015 2" xfId="568"/>
    <cellStyle name="T_Thong ke_03.02.15 Hà Nhuần" xfId="569"/>
    <cellStyle name="T_Thong ke_03.02.15 Hà Nhuần 2" xfId="570"/>
    <cellStyle name="T_Thong ke_1.11.2013 Phase 1- Vang dai 3" xfId="571"/>
    <cellStyle name="T_Thong ke_1.11.2013 Phase 1- Vang dai 3 2" xfId="572"/>
    <cellStyle name="T_Thong ke_12.11.2013 ZHC Phase 1- Vanh dai 3 ban cuoi1 " xfId="573"/>
    <cellStyle name="T_Thong ke_12.11.2013 ZHC Phase 1- Vanh dai 3 ban cuoi1  2" xfId="574"/>
    <cellStyle name="T_Thong ke_24.01.015 Van Trung industrial zone (Bac Nhuan)" xfId="575"/>
    <cellStyle name="T_Thong ke_24.01.015 Van Trung industrial zone (Bac Nhuan) 2" xfId="576"/>
    <cellStyle name="T_Thong ke_24.01.15.  An NHuan  ( BaLan    Sua B )" xfId="577"/>
    <cellStyle name="T_Thong ke_24.01.15.  An NHuan  ( BaLan    Sua B ) 2" xfId="578"/>
    <cellStyle name="T_Thong ke_24.01.15.  An NHuan ( BLan )" xfId="579"/>
    <cellStyle name="T_Thong ke_24.01.15.  An NHuan ( BLan ) 2" xfId="580"/>
    <cellStyle name="T_Thong ke_24.01.15.  An NHuan ( BLan )1" xfId="581"/>
    <cellStyle name="T_Thong ke_24.01.15.  An NHuan ( BLan )1 2" xfId="582"/>
    <cellStyle name="T_Thong ke_8.11.2013 Z. Phase 1- Vanh dai 3 ban cuoi " xfId="583"/>
    <cellStyle name="T_Thong ke_8.11.2013 Z. Phase 1- Vanh dai 3 ban cuoi  2" xfId="584"/>
    <cellStyle name="T_Thong ke_Copy of 4.11.2013 Phase 1- Vanh dai 3" xfId="585"/>
    <cellStyle name="T_Thong ke_Copy of 4.11.2013 Phase 1- Vanh dai 3 2" xfId="586"/>
    <cellStyle name="T_thu phi tham dinh" xfId="587"/>
    <cellStyle name="T_tien2004" xfId="588"/>
    <cellStyle name="T_tien2004 2" xfId="589"/>
    <cellStyle name="T_To chuc nghi mat" xfId="590"/>
    <cellStyle name="T_To chuc nghi mat 2" xfId="591"/>
    <cellStyle name="T_To chuc nghi mat_01.15.  An NHuan  ( BaLan    Sua B )" xfId="592"/>
    <cellStyle name="T_To chuc nghi mat_01.15.  An NHuan  ( BaLan    Sua B ) 2" xfId="593"/>
    <cellStyle name="T_To chuc nghi mat_01.15.  An NHuan  ( BaLan    Sua B ) gửi ngày 28.1.2015" xfId="594"/>
    <cellStyle name="T_To chuc nghi mat_01.15.  An NHuan  ( BaLan    Sua B ) gửi ngày 28.1.2015 2" xfId="595"/>
    <cellStyle name="T_To chuc nghi mat_03.02.15 Hà Nhuần" xfId="596"/>
    <cellStyle name="T_To chuc nghi mat_03.02.15 Hà Nhuần 2" xfId="597"/>
    <cellStyle name="T_To chuc nghi mat_1.11.2013 Phase 1- Vang dai 3" xfId="598"/>
    <cellStyle name="T_To chuc nghi mat_1.11.2013 Phase 1- Vang dai 3 2" xfId="599"/>
    <cellStyle name="T_To chuc nghi mat_12.11.2013 ZHC Phase 1- Vanh dai 3 ban cuoi1 " xfId="600"/>
    <cellStyle name="T_To chuc nghi mat_12.11.2013 ZHC Phase 1- Vanh dai 3 ban cuoi1  2" xfId="601"/>
    <cellStyle name="T_To chuc nghi mat_24.01.015 Van Trung industrial zone (Bac Nhuan)" xfId="602"/>
    <cellStyle name="T_To chuc nghi mat_24.01.015 Van Trung industrial zone (Bac Nhuan) 2" xfId="603"/>
    <cellStyle name="T_To chuc nghi mat_24.01.15.  An NHuan  ( BaLan    Sua B )" xfId="604"/>
    <cellStyle name="T_To chuc nghi mat_24.01.15.  An NHuan  ( BaLan    Sua B ) 2" xfId="605"/>
    <cellStyle name="T_To chuc nghi mat_24.01.15.  An NHuan ( BLan )" xfId="606"/>
    <cellStyle name="T_To chuc nghi mat_24.01.15.  An NHuan ( BLan ) 2" xfId="607"/>
    <cellStyle name="T_To chuc nghi mat_24.01.15.  An NHuan ( BLan )1" xfId="608"/>
    <cellStyle name="T_To chuc nghi mat_24.01.15.  An NHuan ( BLan )1 2" xfId="609"/>
    <cellStyle name="T_To chuc nghi mat_8.11.2013 Z. Phase 1- Vanh dai 3 ban cuoi " xfId="610"/>
    <cellStyle name="T_To chuc nghi mat_8.11.2013 Z. Phase 1- Vanh dai 3 ban cuoi  2" xfId="611"/>
    <cellStyle name="T_To chuc nghi mat_Copy of 4.11.2013 Phase 1- Vanh dai 3" xfId="612"/>
    <cellStyle name="T_To chuc nghi mat_Copy of 4.11.2013 Phase 1- Vanh dai 3 2" xfId="613"/>
    <cellStyle name="T_" xfId="614"/>
    <cellStyle name="Text Indent A" xfId="615"/>
    <cellStyle name="Text Indent B" xfId="616"/>
    <cellStyle name="Text Indent B 2" xfId="617"/>
    <cellStyle name="Text Indent C" xfId="618"/>
    <cellStyle name="Text Indent C 2" xfId="619"/>
    <cellStyle name="th" xfId="620"/>
    <cellStyle name="th 2" xfId="621"/>
    <cellStyle name="th 2 2" xfId="622"/>
    <cellStyle name="th 3" xfId="623"/>
    <cellStyle name="Thanh" xfId="624"/>
    <cellStyle name="þ_x001d_ð¤_x000c_¯þ_x0014__x000d_¨þU_x0001_À_x0004_ _x0015__x000f__x0001__x0001_" xfId="625"/>
    <cellStyle name="þ_x001d_ð·_x000c_æþ'_x000d_ßþU_x0001_Ø_x0005_ü_x0014__x0007__x0001__x0001_" xfId="626"/>
    <cellStyle name="þ_x001d_ðÇ%Uý—&amp;Hý9_x0008_Ÿ s_x000a__x0007__x0001__x0001_" xfId="627"/>
    <cellStyle name="þ_x001d_ðÇ%Uý—&amp;Hý9_x0008_Ÿ_x0009_s_x000a__x0007__x0001__x0001_" xfId="628"/>
    <cellStyle name="þ_x001d_ðK_x000c_Fý_x001b__x000d_9ýU_x0001_Ð_x0008_¦)_x0007__x0001__x0001_" xfId="629"/>
    <cellStyle name="thuong-10" xfId="630"/>
    <cellStyle name="thuong-11" xfId="631"/>
    <cellStyle name="tit1" xfId="632"/>
    <cellStyle name="tit2" xfId="633"/>
    <cellStyle name="tit3" xfId="634"/>
    <cellStyle name="tit4" xfId="635"/>
    <cellStyle name="Title 2" xfId="636"/>
    <cellStyle name="Tongcong" xfId="637"/>
    <cellStyle name="Total 2" xfId="638"/>
    <cellStyle name="Total 3" xfId="639"/>
    <cellStyle name="VANG1" xfId="640"/>
    <cellStyle name="viet" xfId="641"/>
    <cellStyle name="viet 2" xfId="642"/>
    <cellStyle name="viet2" xfId="643"/>
    <cellStyle name="viet2 2" xfId="644"/>
    <cellStyle name="viet2 2 2" xfId="645"/>
    <cellStyle name="viet2 3" xfId="646"/>
    <cellStyle name="VLB-GTKÕ" xfId="647"/>
    <cellStyle name="VN new romanNormal" xfId="648"/>
    <cellStyle name="Vn Time 13" xfId="649"/>
    <cellStyle name="Vn Time 13 2" xfId="650"/>
    <cellStyle name="Vn Time 14" xfId="651"/>
    <cellStyle name="VN time new roman" xfId="652"/>
    <cellStyle name="vn_time" xfId="653"/>
    <cellStyle name="vnbo" xfId="654"/>
    <cellStyle name="vnbo 2" xfId="655"/>
    <cellStyle name="vnhead1" xfId="656"/>
    <cellStyle name="vnhead1 2" xfId="657"/>
    <cellStyle name="vnhead2" xfId="658"/>
    <cellStyle name="vnhead2 2" xfId="659"/>
    <cellStyle name="vnhead3" xfId="660"/>
    <cellStyle name="vnhead3 2" xfId="661"/>
    <cellStyle name="vnhead4" xfId="662"/>
    <cellStyle name="vntxt1" xfId="663"/>
    <cellStyle name="vntxt2" xfId="664"/>
    <cellStyle name="vntxt2 2" xfId="665"/>
    <cellStyle name="Währung [0]_UXO VII" xfId="666"/>
    <cellStyle name="Währung_UXO VII" xfId="667"/>
    <cellStyle name="Walutowy [0]_Invoices2001Slovakia" xfId="668"/>
    <cellStyle name="Walutowy_Invoices2001Slovakia" xfId="669"/>
    <cellStyle name="Warning Text 2" xfId="670"/>
    <cellStyle name="xan1" xfId="671"/>
    <cellStyle name="xuan" xfId="672"/>
    <cellStyle name=" [0.00]_ Att. 1- Cover" xfId="673"/>
    <cellStyle name="_ Att. 1- Cover" xfId="674"/>
    <cellStyle name="?_ Att. 1- Cover" xfId="675"/>
    <cellStyle name="똿뗦먛귟 [0.00]_PRODUCT DETAIL Q1" xfId="676"/>
    <cellStyle name="똿뗦먛귟_PRODUCT DETAIL Q1" xfId="677"/>
    <cellStyle name="믅됞 [0.00]_PRODUCT DETAIL Q1" xfId="678"/>
    <cellStyle name="믅됞_PRODUCT DETAIL Q1" xfId="679"/>
    <cellStyle name="백분율_95" xfId="680"/>
    <cellStyle name="뷭?_BOOKSHIP" xfId="681"/>
    <cellStyle name="콤맀_Sheet1_총괄표 (수출입) (2)" xfId="682"/>
    <cellStyle name="콤마 [ - 유형1" xfId="683"/>
    <cellStyle name="콤마 [ - 유형2" xfId="684"/>
    <cellStyle name="콤마 [ - 유형3" xfId="685"/>
    <cellStyle name="콤마 [ - 유형4" xfId="686"/>
    <cellStyle name="콤마 [ - 유형5" xfId="687"/>
    <cellStyle name="콤마 [ - 유형6" xfId="688"/>
    <cellStyle name="콤마 [ - 유형7" xfId="689"/>
    <cellStyle name="콤마 [ - 유형8" xfId="690"/>
    <cellStyle name="콤마 [0]_ 비목별 월별기술 " xfId="691"/>
    <cellStyle name="콤마_ 비목별 월별기술 " xfId="692"/>
    <cellStyle name="통화 [0]_1202" xfId="693"/>
    <cellStyle name="통화_1202" xfId="694"/>
    <cellStyle name="표섀_변경(최종)" xfId="695"/>
    <cellStyle name="표준_(정보부문)월별인원계획" xfId="696"/>
    <cellStyle name="一般_00Q3902REV.1" xfId="697"/>
    <cellStyle name="千分位[0]_00Q3902REV.1" xfId="698"/>
    <cellStyle name="千分位_00Q3902REV.1" xfId="699"/>
    <cellStyle name="桁区切り_工費" xfId="700"/>
    <cellStyle name="標準_1110-20" xfId="701"/>
    <cellStyle name="蒨幣_00Q3902REV.1" xfId="702"/>
    <cellStyle name="貨幣 [0]_00Q3902REV.1" xfId="703"/>
    <cellStyle name="貨幣[0]_BRE" xfId="704"/>
    <cellStyle name="貨幣_00Q3902REV.1" xfId="7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1"/>
              <a:t>Bieu đồ ung suất</a:t>
            </a:r>
            <a:r>
              <a:rPr lang="en-US" b="1" baseline="0"/>
              <a:t> do tai trong  băng </a:t>
            </a:r>
            <a:endParaRPr lang="en-US" b="1"/>
          </a:p>
        </c:rich>
      </c:tx>
      <c:layout>
        <c:manualLayout>
          <c:xMode val="edge"/>
          <c:yMode val="edge"/>
          <c:x val="0.25311898567812607"/>
          <c:y val="1.455604075691411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80656836193401"/>
          <c:y val="0.12453735859436785"/>
          <c:w val="0.6631052478089362"/>
          <c:h val="0.83023278203761652"/>
        </c:manualLayout>
      </c:layout>
      <c:scatterChart>
        <c:scatterStyle val="smoothMarker"/>
        <c:varyColors val="0"/>
        <c:ser>
          <c:idx val="0"/>
          <c:order val="0"/>
          <c:tx>
            <c:v>Tải trọng băng</c:v>
          </c:tx>
          <c:spPr>
            <a:ln w="1905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rgbClr val="FF0000"/>
              </a:solidFill>
            </c:spPr>
          </c:marker>
          <c:xVal>
            <c:numRef>
              <c:f>'US chu nhat'!#REF!</c:f>
            </c:numRef>
          </c:xVal>
          <c:yVal>
            <c:numRef>
              <c:f>'US chu nhat'!#REF!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v>Tải trọng băng</c:v>
          </c:tx>
          <c:spPr>
            <a:ln w="19050">
              <a:solidFill>
                <a:srgbClr val="FF0000"/>
              </a:solidFill>
            </a:ln>
          </c:spPr>
          <c:marker>
            <c:symbol val="circle"/>
            <c:size val="4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xVal>
            <c:numRef>
              <c:f>'US bang kieu 1'!$I$22:$I$32</c:f>
              <c:numCache>
                <c:formatCode>0.000</c:formatCode>
                <c:ptCount val="11"/>
                <c:pt idx="0">
                  <c:v>88.473838664227287</c:v>
                </c:pt>
                <c:pt idx="1">
                  <c:v>86.234302274062458</c:v>
                </c:pt>
                <c:pt idx="2">
                  <c:v>77.04368828598011</c:v>
                </c:pt>
                <c:pt idx="3">
                  <c:v>65.479457513384062</c:v>
                </c:pt>
                <c:pt idx="4">
                  <c:v>55.287602904204157</c:v>
                </c:pt>
                <c:pt idx="5">
                  <c:v>47.179230331423526</c:v>
                </c:pt>
                <c:pt idx="6">
                  <c:v>40.853851612534456</c:v>
                </c:pt>
                <c:pt idx="7">
                  <c:v>35.883617155321282</c:v>
                </c:pt>
                <c:pt idx="8">
                  <c:v>31.918141362109218</c:v>
                </c:pt>
                <c:pt idx="9">
                  <c:v>28.700841107818217</c:v>
                </c:pt>
                <c:pt idx="10">
                  <c:v>26.048468807311405</c:v>
                </c:pt>
              </c:numCache>
            </c:numRef>
          </c:xVal>
          <c:yVal>
            <c:numRef>
              <c:f>'US bang kieu 1'!$D$22:$D$32</c:f>
              <c:numCache>
                <c:formatCode>0.00</c:formatCode>
                <c:ptCount val="11"/>
                <c:pt idx="0">
                  <c:v>1E-10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789760"/>
        <c:axId val="90791936"/>
      </c:scatterChart>
      <c:valAx>
        <c:axId val="90789760"/>
        <c:scaling>
          <c:orientation val="minMax"/>
          <c:max val="120"/>
        </c:scaling>
        <c:delete val="0"/>
        <c:axPos val="t"/>
        <c:majorGridlines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NI-Helve-Condense"/>
                <a:ea typeface="VNI-Helve-Condense"/>
                <a:cs typeface="VNI-Helve-Condense"/>
              </a:defRPr>
            </a:pPr>
            <a:endParaRPr lang="en-US"/>
          </a:p>
        </c:txPr>
        <c:crossAx val="90791936"/>
        <c:crosses val="autoZero"/>
        <c:crossBetween val="midCat"/>
        <c:majorUnit val="5"/>
        <c:minorUnit val="5"/>
      </c:valAx>
      <c:valAx>
        <c:axId val="90791936"/>
        <c:scaling>
          <c:orientation val="maxMin"/>
          <c:max val="12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noFill/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NI-Helve-Condense"/>
                <a:ea typeface="VNI-Helve-Condense"/>
                <a:cs typeface="VNI-Helve-Condense"/>
              </a:defRPr>
            </a:pPr>
            <a:endParaRPr lang="en-US"/>
          </a:p>
        </c:txPr>
        <c:crossAx val="90789760"/>
        <c:crosses val="autoZero"/>
        <c:crossBetween val="midCat"/>
        <c:majorUnit val="1"/>
        <c:minorUnit val="0.5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84327439333241239"/>
          <c:y val="0.5017518375613248"/>
          <c:w val="0.12748584058571627"/>
          <c:h val="0.1300737526574024"/>
        </c:manualLayout>
      </c:layout>
      <c:overlay val="0"/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C2C2C2" mc:Ignorable="a14" a14:legacySpreadsheetColorIndex="9">
            <a:gamma/>
            <a:shade val="76078"/>
            <a:invGamma/>
          </a:srgbClr>
        </a:gs>
      </a:gsLst>
      <a:lin ang="5400000" scaled="1"/>
    </a:gradFill>
    <a:ln w="127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VNI-Helve-Condense"/>
          <a:ea typeface="VNI-Helve-Condense"/>
          <a:cs typeface="VNI-Helve-Condense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1"/>
              <a:t>Bieu đồ ung suất</a:t>
            </a:r>
            <a:r>
              <a:rPr lang="en-US" b="1" baseline="0"/>
              <a:t> do tai trong  chữ nhật, tai trọng băng</a:t>
            </a:r>
            <a:endParaRPr lang="en-US" b="1"/>
          </a:p>
        </c:rich>
      </c:tx>
      <c:layout>
        <c:manualLayout>
          <c:xMode val="edge"/>
          <c:yMode val="edge"/>
          <c:x val="0.25311898567812607"/>
          <c:y val="1.455604075691411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80656836193401"/>
          <c:y val="0.12453735859436785"/>
          <c:w val="0.6631052478089362"/>
          <c:h val="0.83023278203761652"/>
        </c:manualLayout>
      </c:layout>
      <c:scatterChart>
        <c:scatterStyle val="smoothMarker"/>
        <c:varyColors val="0"/>
        <c:ser>
          <c:idx val="1"/>
          <c:order val="0"/>
          <c:tx>
            <c:v>tải trọng chữ nhật</c:v>
          </c:tx>
          <c:spPr>
            <a:ln w="19050">
              <a:solidFill>
                <a:srgbClr val="FF0000"/>
              </a:solidFill>
            </a:ln>
          </c:spPr>
          <c:marker>
            <c:symbol val="circle"/>
            <c:size val="4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xVal>
            <c:numRef>
              <c:f>'US chu nhat kieu 1'!$D$56:$D$66</c:f>
              <c:numCache>
                <c:formatCode>0.00</c:formatCode>
                <c:ptCount val="11"/>
                <c:pt idx="0">
                  <c:v>88.473838664227287</c:v>
                </c:pt>
                <c:pt idx="1">
                  <c:v>86.225523055925848</c:v>
                </c:pt>
                <c:pt idx="2">
                  <c:v>76.976597274779181</c:v>
                </c:pt>
                <c:pt idx="3">
                  <c:v>65.269118163445569</c:v>
                </c:pt>
                <c:pt idx="4">
                  <c:v>54.835676058761138</c:v>
                </c:pt>
                <c:pt idx="5">
                  <c:v>46.39537242159092</c:v>
                </c:pt>
                <c:pt idx="6">
                  <c:v>39.670384952124301</c:v>
                </c:pt>
                <c:pt idx="7">
                  <c:v>34.261638538516031</c:v>
                </c:pt>
                <c:pt idx="8">
                  <c:v>29.846610686566596</c:v>
                </c:pt>
                <c:pt idx="9">
                  <c:v>26.191540334478564</c:v>
                </c:pt>
                <c:pt idx="10">
                  <c:v>23.129486244305209</c:v>
                </c:pt>
              </c:numCache>
            </c:numRef>
          </c:xVal>
          <c:yVal>
            <c:numRef>
              <c:f>'US chu nhat kieu 1'!$B$56:$B$66</c:f>
              <c:numCache>
                <c:formatCode>0.00</c:formatCode>
                <c:ptCount val="11"/>
                <c:pt idx="0">
                  <c:v>9.9999999999999995E-7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</c:numCache>
            </c:numRef>
          </c:yVal>
          <c:smooth val="1"/>
        </c:ser>
        <c:ser>
          <c:idx val="0"/>
          <c:order val="1"/>
          <c:tx>
            <c:v>"Tai trong bang"</c:v>
          </c:tx>
          <c:spPr>
            <a:ln w="22225">
              <a:solidFill>
                <a:srgbClr val="0000FF"/>
              </a:solidFill>
            </a:ln>
          </c:spPr>
          <c:marker>
            <c:symbol val="circle"/>
            <c:size val="4"/>
            <c:spPr>
              <a:solidFill>
                <a:srgbClr val="FF0000"/>
              </a:solidFill>
            </c:spPr>
          </c:marker>
          <c:xVal>
            <c:numRef>
              <c:f>'US chu nhat kieu 1'!$I$56:$I$66</c:f>
              <c:numCache>
                <c:formatCode>0.000</c:formatCode>
                <c:ptCount val="11"/>
                <c:pt idx="0">
                  <c:v>88.473838664227287</c:v>
                </c:pt>
                <c:pt idx="1">
                  <c:v>86.234302274062458</c:v>
                </c:pt>
                <c:pt idx="2">
                  <c:v>77.04368828598011</c:v>
                </c:pt>
                <c:pt idx="3">
                  <c:v>65.479457513384062</c:v>
                </c:pt>
                <c:pt idx="4">
                  <c:v>55.287602904204157</c:v>
                </c:pt>
                <c:pt idx="5">
                  <c:v>47.179230331423526</c:v>
                </c:pt>
                <c:pt idx="6">
                  <c:v>40.853851612534456</c:v>
                </c:pt>
                <c:pt idx="7">
                  <c:v>35.883617155321282</c:v>
                </c:pt>
                <c:pt idx="8">
                  <c:v>31.918141362109218</c:v>
                </c:pt>
                <c:pt idx="9">
                  <c:v>28.700841107818217</c:v>
                </c:pt>
                <c:pt idx="10">
                  <c:v>26.048468807311405</c:v>
                </c:pt>
              </c:numCache>
            </c:numRef>
          </c:xVal>
          <c:yVal>
            <c:numRef>
              <c:f>'US chu nhat kieu 1'!$G$56:$G$66</c:f>
              <c:numCache>
                <c:formatCode>0.00</c:formatCode>
                <c:ptCount val="11"/>
                <c:pt idx="0">
                  <c:v>1E-10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 formatCode="0.0">
                  <c:v>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465472"/>
        <c:axId val="31467392"/>
      </c:scatterChart>
      <c:valAx>
        <c:axId val="31465472"/>
        <c:scaling>
          <c:orientation val="minMax"/>
          <c:max val="100"/>
        </c:scaling>
        <c:delete val="0"/>
        <c:axPos val="t"/>
        <c:majorGridlines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NI-Helve-Condense"/>
                <a:ea typeface="VNI-Helve-Condense"/>
                <a:cs typeface="VNI-Helve-Condense"/>
              </a:defRPr>
            </a:pPr>
            <a:endParaRPr lang="en-US"/>
          </a:p>
        </c:txPr>
        <c:crossAx val="31467392"/>
        <c:crosses val="autoZero"/>
        <c:crossBetween val="midCat"/>
        <c:majorUnit val="5"/>
        <c:minorUnit val="5"/>
      </c:valAx>
      <c:valAx>
        <c:axId val="31467392"/>
        <c:scaling>
          <c:orientation val="maxMin"/>
          <c:max val="8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none"/>
        <c:minorTickMark val="none"/>
        <c:tickLblPos val="nextTo"/>
        <c:spPr>
          <a:noFill/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NI-Helve-Condense"/>
                <a:ea typeface="VNI-Helve-Condense"/>
                <a:cs typeface="VNI-Helve-Condense"/>
              </a:defRPr>
            </a:pPr>
            <a:endParaRPr lang="en-US"/>
          </a:p>
        </c:txPr>
        <c:crossAx val="31465472"/>
        <c:crosses val="autoZero"/>
        <c:crossBetween val="midCat"/>
        <c:majorUnit val="1"/>
        <c:minorUnit val="0.5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327439333241239"/>
          <c:y val="0.5017518375613248"/>
          <c:w val="0.15672564520742188"/>
          <c:h val="0.14638975804880286"/>
        </c:manualLayout>
      </c:layout>
      <c:overlay val="0"/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C2C2C2" mc:Ignorable="a14" a14:legacySpreadsheetColorIndex="9">
            <a:gamma/>
            <a:shade val="76078"/>
            <a:invGamma/>
          </a:srgbClr>
        </a:gs>
      </a:gsLst>
      <a:lin ang="5400000" scaled="1"/>
    </a:gradFill>
    <a:ln w="127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VNI-Helve-Condense"/>
          <a:ea typeface="VNI-Helve-Condense"/>
          <a:cs typeface="VNI-Helve-Condense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466725</xdr:colOff>
      <xdr:row>0</xdr:row>
      <xdr:rowOff>0</xdr:rowOff>
    </xdr:from>
    <xdr:to>
      <xdr:col>30</xdr:col>
      <xdr:colOff>190500</xdr:colOff>
      <xdr:row>22</xdr:row>
      <xdr:rowOff>66675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54125" y="0"/>
          <a:ext cx="4600575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161925</xdr:colOff>
      <xdr:row>0</xdr:row>
      <xdr:rowOff>0</xdr:rowOff>
    </xdr:from>
    <xdr:to>
      <xdr:col>21</xdr:col>
      <xdr:colOff>581025</xdr:colOff>
      <xdr:row>11</xdr:row>
      <xdr:rowOff>142875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0"/>
          <a:ext cx="468630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571500</xdr:colOff>
      <xdr:row>31</xdr:row>
      <xdr:rowOff>47625</xdr:rowOff>
    </xdr:from>
    <xdr:to>
      <xdr:col>26</xdr:col>
      <xdr:colOff>247650</xdr:colOff>
      <xdr:row>56</xdr:row>
      <xdr:rowOff>152400</xdr:rowOff>
    </xdr:to>
    <xdr:pic>
      <xdr:nvPicPr>
        <xdr:cNvPr id="4" name="Pictur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6657975"/>
          <a:ext cx="7600950" cy="487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13</xdr:row>
          <xdr:rowOff>95250</xdr:rowOff>
        </xdr:from>
        <xdr:to>
          <xdr:col>6</xdr:col>
          <xdr:colOff>581025</xdr:colOff>
          <xdr:row>14</xdr:row>
          <xdr:rowOff>266700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</xdr:col>
      <xdr:colOff>219075</xdr:colOff>
      <xdr:row>34</xdr:row>
      <xdr:rowOff>28575</xdr:rowOff>
    </xdr:from>
    <xdr:to>
      <xdr:col>11</xdr:col>
      <xdr:colOff>161924</xdr:colOff>
      <xdr:row>57</xdr:row>
      <xdr:rowOff>9525</xdr:rowOff>
    </xdr:to>
    <xdr:graphicFrame macro="">
      <xdr:nvGraphicFramePr>
        <xdr:cNvPr id="6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47625</xdr:colOff>
      <xdr:row>0</xdr:row>
      <xdr:rowOff>161925</xdr:rowOff>
    </xdr:from>
    <xdr:to>
      <xdr:col>26</xdr:col>
      <xdr:colOff>504825</xdr:colOff>
      <xdr:row>36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0" y="161925"/>
          <a:ext cx="5334000" cy="704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323850</xdr:colOff>
      <xdr:row>4</xdr:row>
      <xdr:rowOff>142875</xdr:rowOff>
    </xdr:from>
    <xdr:to>
      <xdr:col>9</xdr:col>
      <xdr:colOff>161925</xdr:colOff>
      <xdr:row>16</xdr:row>
      <xdr:rowOff>66675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066800"/>
          <a:ext cx="5600700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409575</xdr:colOff>
      <xdr:row>25</xdr:row>
      <xdr:rowOff>75372</xdr:rowOff>
    </xdr:from>
    <xdr:to>
      <xdr:col>12</xdr:col>
      <xdr:colOff>85725</xdr:colOff>
      <xdr:row>36</xdr:row>
      <xdr:rowOff>165928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5066472"/>
          <a:ext cx="2019300" cy="22241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67</xdr:row>
      <xdr:rowOff>85726</xdr:rowOff>
    </xdr:from>
    <xdr:to>
      <xdr:col>10</xdr:col>
      <xdr:colOff>495300</xdr:colOff>
      <xdr:row>90</xdr:row>
      <xdr:rowOff>66676</xdr:rowOff>
    </xdr:to>
    <xdr:graphicFrame macro="">
      <xdr:nvGraphicFramePr>
        <xdr:cNvPr id="5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%20mong,%20suc%20chiu%20tai%20(khong,%20co%20coc%20tre)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ucthang\@%20Phong%20cau\TamKi-DacTo\TamKy\Thang_nd\trung\XLS\MONGCOC\AASHTO\Aashto~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 chat cao toc"/>
      <sheetName val="Dia chat duong truc"/>
      <sheetName val="dia chat cau "/>
      <sheetName val="Cc"/>
      <sheetName val="Cr(Cs)"/>
      <sheetName val="m"/>
      <sheetName val="khong, co coc tre"/>
      <sheetName val="Lunkhong coc tre"/>
      <sheetName val="Lun  co coc tre"/>
      <sheetName val="US chu nhat kieu 1"/>
      <sheetName val="US bang kieu 1"/>
      <sheetName val="Nhom coc"/>
      <sheetName val="Bang tra Nc,Nq,Ng"/>
      <sheetName val="Bang tra-Rtc(A,B,D)"/>
      <sheetName val="SLDvao"/>
      <sheetName val="SLCKET"/>
      <sheetName val="Cu+Cv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F9">
            <v>10.25</v>
          </cell>
        </row>
        <row r="10">
          <cell r="F10">
            <v>1</v>
          </cell>
        </row>
        <row r="442">
          <cell r="E442">
            <v>2.5</v>
          </cell>
        </row>
        <row r="747">
          <cell r="G747">
            <v>2.4</v>
          </cell>
        </row>
        <row r="769">
          <cell r="D769">
            <v>88.473838664227287</v>
          </cell>
          <cell r="J769">
            <v>116.26006022813368</v>
          </cell>
        </row>
        <row r="910">
          <cell r="K910">
            <v>3.5</v>
          </cell>
        </row>
      </sheetData>
      <sheetData sheetId="7"/>
      <sheetData sheetId="8"/>
      <sheetData sheetId="9">
        <row r="20">
          <cell r="J20">
            <v>2.4</v>
          </cell>
        </row>
        <row r="21">
          <cell r="J21">
            <v>10.25</v>
          </cell>
        </row>
        <row r="22">
          <cell r="J22">
            <v>3.5</v>
          </cell>
        </row>
        <row r="23">
          <cell r="J23">
            <v>116.26006022813368</v>
          </cell>
        </row>
        <row r="24">
          <cell r="J24">
            <v>88.473838664227287</v>
          </cell>
        </row>
        <row r="56">
          <cell r="B56">
            <v>9.9999999999999995E-7</v>
          </cell>
          <cell r="D56">
            <v>88.473838664227287</v>
          </cell>
          <cell r="G56">
            <v>1E-10</v>
          </cell>
          <cell r="I56">
            <v>88.473838664227287</v>
          </cell>
        </row>
        <row r="57">
          <cell r="B57">
            <v>0.5</v>
          </cell>
          <cell r="D57">
            <v>86.225523055925848</v>
          </cell>
          <cell r="G57">
            <v>0.5</v>
          </cell>
          <cell r="I57">
            <v>86.234302274062458</v>
          </cell>
        </row>
        <row r="58">
          <cell r="B58">
            <v>1</v>
          </cell>
          <cell r="D58">
            <v>76.976597274779181</v>
          </cell>
          <cell r="G58">
            <v>1</v>
          </cell>
          <cell r="I58">
            <v>77.04368828598011</v>
          </cell>
        </row>
        <row r="59">
          <cell r="B59">
            <v>1.5</v>
          </cell>
          <cell r="D59">
            <v>65.269118163445569</v>
          </cell>
          <cell r="G59">
            <v>1.5</v>
          </cell>
          <cell r="I59">
            <v>65.479457513384062</v>
          </cell>
        </row>
        <row r="60">
          <cell r="B60">
            <v>2</v>
          </cell>
          <cell r="D60">
            <v>54.835676058761138</v>
          </cell>
          <cell r="G60">
            <v>2</v>
          </cell>
          <cell r="I60">
            <v>55.287602904204157</v>
          </cell>
        </row>
        <row r="61">
          <cell r="B61">
            <v>2.5</v>
          </cell>
          <cell r="D61">
            <v>46.39537242159092</v>
          </cell>
          <cell r="G61">
            <v>2.5</v>
          </cell>
          <cell r="I61">
            <v>47.179230331423526</v>
          </cell>
        </row>
        <row r="62">
          <cell r="B62">
            <v>3</v>
          </cell>
          <cell r="D62">
            <v>39.670384952124301</v>
          </cell>
          <cell r="G62">
            <v>3</v>
          </cell>
          <cell r="I62">
            <v>40.853851612534456</v>
          </cell>
        </row>
        <row r="63">
          <cell r="B63">
            <v>3.5</v>
          </cell>
          <cell r="D63">
            <v>34.261638538516031</v>
          </cell>
          <cell r="G63">
            <v>3.5</v>
          </cell>
          <cell r="I63">
            <v>35.883617155321282</v>
          </cell>
        </row>
        <row r="64">
          <cell r="B64">
            <v>4</v>
          </cell>
          <cell r="D64">
            <v>29.846610686566596</v>
          </cell>
          <cell r="G64">
            <v>4</v>
          </cell>
          <cell r="I64">
            <v>31.918141362109218</v>
          </cell>
        </row>
        <row r="65">
          <cell r="B65">
            <v>4.5</v>
          </cell>
          <cell r="D65">
            <v>26.191540334478564</v>
          </cell>
          <cell r="G65">
            <v>4.5</v>
          </cell>
          <cell r="I65">
            <v>28.700841107818217</v>
          </cell>
        </row>
        <row r="66">
          <cell r="B66">
            <v>5</v>
          </cell>
          <cell r="D66">
            <v>23.129486244305209</v>
          </cell>
          <cell r="G66">
            <v>5</v>
          </cell>
          <cell r="I66">
            <v>26.048468807311405</v>
          </cell>
        </row>
      </sheetData>
      <sheetData sheetId="10">
        <row r="22">
          <cell r="D22">
            <v>1E-10</v>
          </cell>
          <cell r="I22">
            <v>88.473838664227287</v>
          </cell>
        </row>
        <row r="23">
          <cell r="D23">
            <v>0.5</v>
          </cell>
          <cell r="I23">
            <v>86.234302274062458</v>
          </cell>
        </row>
        <row r="24">
          <cell r="D24">
            <v>1</v>
          </cell>
          <cell r="I24">
            <v>77.04368828598011</v>
          </cell>
        </row>
        <row r="25">
          <cell r="D25">
            <v>1.5</v>
          </cell>
          <cell r="I25">
            <v>65.479457513384062</v>
          </cell>
        </row>
        <row r="26">
          <cell r="D26">
            <v>2</v>
          </cell>
          <cell r="I26">
            <v>55.287602904204157</v>
          </cell>
        </row>
        <row r="27">
          <cell r="D27">
            <v>2.5</v>
          </cell>
          <cell r="I27">
            <v>47.179230331423526</v>
          </cell>
        </row>
        <row r="28">
          <cell r="D28">
            <v>3</v>
          </cell>
          <cell r="I28">
            <v>40.853851612534456</v>
          </cell>
        </row>
        <row r="29">
          <cell r="D29">
            <v>3.5</v>
          </cell>
          <cell r="I29">
            <v>35.883617155321282</v>
          </cell>
        </row>
        <row r="30">
          <cell r="D30">
            <v>4</v>
          </cell>
          <cell r="I30">
            <v>31.918141362109218</v>
          </cell>
        </row>
        <row r="31">
          <cell r="D31">
            <v>4.5</v>
          </cell>
          <cell r="I31">
            <v>28.700841107818217</v>
          </cell>
        </row>
        <row r="32">
          <cell r="D32">
            <v>5</v>
          </cell>
          <cell r="I32">
            <v>26.048468807311405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.TRA"/>
      <sheetName val="BDQH"/>
      <sheetName val="AASHTO92"/>
      <sheetName val="B_TRA"/>
    </sheetNames>
    <sheetDataSet>
      <sheetData sheetId="0" refreshError="1"/>
      <sheetData sheetId="1" refreshError="1"/>
      <sheetData sheetId="2" refreshError="1">
        <row r="10">
          <cell r="G10">
            <v>4.5238934211693023</v>
          </cell>
        </row>
        <row r="42">
          <cell r="H42">
            <v>2389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U34"/>
  <sheetViews>
    <sheetView view="pageBreakPreview" topLeftCell="B16" zoomScaleNormal="100" zoomScaleSheetLayoutView="100" workbookViewId="0">
      <selection activeCell="L23" sqref="L23"/>
    </sheetView>
  </sheetViews>
  <sheetFormatPr defaultRowHeight="15"/>
  <cols>
    <col min="1" max="5" width="9" style="3"/>
    <col min="6" max="6" width="9" style="3" customWidth="1"/>
    <col min="7" max="16384" width="9" style="3"/>
  </cols>
  <sheetData>
    <row r="2" spans="2:13" ht="17.2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</row>
    <row r="3" spans="2:13">
      <c r="E3" s="4" t="s">
        <v>1</v>
      </c>
    </row>
    <row r="4" spans="2:13" ht="16.5">
      <c r="B4" s="5"/>
      <c r="C4" s="5"/>
      <c r="D4" s="6" t="s">
        <v>2</v>
      </c>
      <c r="E4" s="7"/>
      <c r="F4" s="7"/>
      <c r="G4" s="8"/>
      <c r="H4" s="9"/>
      <c r="J4" s="10"/>
      <c r="K4" s="11" t="str">
        <f>IF(K10&gt;5,"TÝnh mãng b¨ng","TÝnh mãng ch÷ nhËt")</f>
        <v>TÝnh mãng ch÷ nhËt</v>
      </c>
      <c r="L4" s="12"/>
      <c r="M4" s="8"/>
    </row>
    <row r="5" spans="2:13">
      <c r="B5" s="5"/>
      <c r="C5" s="13" t="s">
        <v>3</v>
      </c>
      <c r="D5" s="14"/>
      <c r="E5" s="15"/>
      <c r="F5" s="15"/>
      <c r="G5" s="15"/>
      <c r="H5" s="16"/>
      <c r="I5" s="17"/>
      <c r="J5" s="18" t="s">
        <v>4</v>
      </c>
      <c r="K5" s="19">
        <f>'[1]US chu nhat kieu 1'!J20</f>
        <v>2.4</v>
      </c>
      <c r="L5" s="20" t="s">
        <v>5</v>
      </c>
      <c r="M5" s="21"/>
    </row>
    <row r="6" spans="2:13">
      <c r="B6" s="5"/>
      <c r="C6" s="13" t="s">
        <v>6</v>
      </c>
      <c r="D6" s="14"/>
      <c r="E6" s="15"/>
      <c r="F6" s="15"/>
      <c r="G6" s="15"/>
      <c r="H6" s="16"/>
      <c r="I6" s="17"/>
      <c r="J6" s="18" t="s">
        <v>7</v>
      </c>
      <c r="K6" s="19">
        <f>'[1]US chu nhat kieu 1'!J21</f>
        <v>10.25</v>
      </c>
      <c r="L6" s="20" t="s">
        <v>5</v>
      </c>
      <c r="M6" s="21"/>
    </row>
    <row r="7" spans="2:13">
      <c r="B7" s="22"/>
      <c r="C7" s="13" t="s">
        <v>8</v>
      </c>
      <c r="D7" s="23"/>
      <c r="E7" s="24"/>
      <c r="F7" s="24"/>
      <c r="G7" s="25"/>
      <c r="H7" s="24"/>
      <c r="I7" s="17"/>
      <c r="J7" s="26" t="s">
        <v>9</v>
      </c>
      <c r="K7" s="19">
        <f>'[1]US chu nhat kieu 1'!J22</f>
        <v>3.5</v>
      </c>
      <c r="L7" s="20" t="s">
        <v>5</v>
      </c>
      <c r="M7" s="27"/>
    </row>
    <row r="8" spans="2:13" ht="15.75">
      <c r="B8" s="22"/>
      <c r="C8" s="13" t="s">
        <v>10</v>
      </c>
      <c r="D8" s="23"/>
      <c r="E8" s="24"/>
      <c r="F8" s="24"/>
      <c r="G8" s="24"/>
      <c r="H8" s="24"/>
      <c r="I8" s="17"/>
      <c r="J8" s="28" t="s">
        <v>11</v>
      </c>
      <c r="K8" s="19">
        <f>'[1]US chu nhat kieu 1'!J23</f>
        <v>116.26006022813368</v>
      </c>
      <c r="L8" s="20" t="s">
        <v>12</v>
      </c>
      <c r="M8" s="27"/>
    </row>
    <row r="9" spans="2:13" ht="18">
      <c r="B9" s="22"/>
      <c r="C9" s="13" t="s">
        <v>13</v>
      </c>
      <c r="D9" s="23"/>
      <c r="E9" s="24"/>
      <c r="F9" s="29"/>
      <c r="G9" s="17"/>
      <c r="H9" s="30" t="s">
        <v>14</v>
      </c>
      <c r="I9" s="31"/>
      <c r="J9" s="28" t="s">
        <v>15</v>
      </c>
      <c r="K9" s="19">
        <f>'[1]US chu nhat kieu 1'!J24</f>
        <v>88.473838664227287</v>
      </c>
      <c r="L9" s="20" t="s">
        <v>12</v>
      </c>
      <c r="M9" s="27"/>
    </row>
    <row r="10" spans="2:13">
      <c r="B10" s="22"/>
      <c r="C10" s="13" t="s">
        <v>16</v>
      </c>
      <c r="D10" s="32"/>
      <c r="E10" s="32"/>
      <c r="F10" s="32"/>
      <c r="G10" s="32"/>
      <c r="H10" s="32"/>
      <c r="J10" s="33" t="s">
        <v>17</v>
      </c>
      <c r="K10" s="19">
        <f>K6/K5</f>
        <v>4.2708333333333339</v>
      </c>
      <c r="L10" s="34"/>
      <c r="M10" s="35"/>
    </row>
    <row r="11" spans="2:13">
      <c r="B11" s="22"/>
      <c r="C11" s="13"/>
      <c r="D11" s="32"/>
      <c r="E11" s="32"/>
      <c r="F11" s="32"/>
      <c r="G11" s="32"/>
      <c r="H11" s="32"/>
      <c r="J11" s="33"/>
      <c r="K11" s="19"/>
      <c r="L11" s="34"/>
      <c r="M11" s="35"/>
    </row>
    <row r="12" spans="2:13">
      <c r="B12" s="22"/>
      <c r="C12" s="13"/>
      <c r="D12" s="32"/>
      <c r="E12" s="32"/>
      <c r="F12" s="32"/>
      <c r="G12" s="32"/>
      <c r="H12" s="32"/>
      <c r="J12" s="33"/>
      <c r="K12" s="19"/>
      <c r="L12" s="34"/>
      <c r="M12" s="35"/>
    </row>
    <row r="13" spans="2:13" ht="15.75">
      <c r="B13" s="36" t="str">
        <f>IF(J16=0,"TÝnh øng suÊt t¹i trôc qua träng t©m ®¸y mãng","TÝnh øng suÊt t¹i trôc qua ®iÓm bÊt kú")</f>
        <v>TÝnh øng suÊt t¹i trôc qua träng t©m ®¸y mãng</v>
      </c>
      <c r="C13" s="32"/>
      <c r="D13" s="32"/>
      <c r="E13" s="32"/>
      <c r="F13" s="32"/>
      <c r="G13" s="32"/>
      <c r="H13" s="36" t="s">
        <v>18</v>
      </c>
      <c r="I13" s="32"/>
      <c r="J13" s="37" t="s">
        <v>1</v>
      </c>
      <c r="K13" s="32"/>
      <c r="L13" s="32"/>
      <c r="M13" s="32"/>
    </row>
    <row r="14" spans="2:13" ht="22.5" customHeight="1"/>
    <row r="15" spans="2:13" ht="22.5" customHeight="1">
      <c r="D15" s="38"/>
    </row>
    <row r="16" spans="2:13" ht="18">
      <c r="B16" s="39" t="s">
        <v>19</v>
      </c>
      <c r="C16" s="40">
        <f>K9</f>
        <v>88.473838664227287</v>
      </c>
      <c r="D16" s="41" t="s">
        <v>12</v>
      </c>
      <c r="F16" s="39" t="s">
        <v>20</v>
      </c>
      <c r="G16" s="42">
        <f>K5/2</f>
        <v>1.2</v>
      </c>
      <c r="H16" s="41" t="s">
        <v>5</v>
      </c>
      <c r="I16" s="39" t="s">
        <v>21</v>
      </c>
      <c r="J16" s="43">
        <v>0</v>
      </c>
      <c r="K16" s="41" t="s">
        <v>5</v>
      </c>
    </row>
    <row r="17" spans="4:13" ht="18">
      <c r="E17" s="44" t="s">
        <v>22</v>
      </c>
      <c r="F17" s="44"/>
      <c r="G17" s="41"/>
      <c r="H17" s="45" t="s">
        <v>23</v>
      </c>
      <c r="I17" s="45"/>
      <c r="J17" s="43"/>
      <c r="K17" s="41"/>
    </row>
    <row r="19" spans="4:13" ht="15.75" thickBot="1">
      <c r="G19" s="46"/>
      <c r="H19" s="47"/>
      <c r="I19" s="47"/>
      <c r="J19" s="47"/>
      <c r="K19" s="47"/>
      <c r="L19" s="48"/>
    </row>
    <row r="20" spans="4:13" ht="27" customHeight="1" thickBot="1">
      <c r="D20" s="49" t="s">
        <v>24</v>
      </c>
      <c r="E20" s="50"/>
      <c r="F20" s="50"/>
      <c r="G20" s="50"/>
      <c r="H20" s="50"/>
      <c r="I20" s="51"/>
      <c r="J20" s="52"/>
      <c r="K20" s="53"/>
      <c r="L20" s="48"/>
      <c r="M20" s="52"/>
    </row>
    <row r="21" spans="4:13" ht="28.5" thickBot="1">
      <c r="D21" s="54" t="s">
        <v>25</v>
      </c>
      <c r="E21" s="55" t="s">
        <v>26</v>
      </c>
      <c r="F21" s="55" t="s">
        <v>27</v>
      </c>
      <c r="G21" s="55" t="s">
        <v>28</v>
      </c>
      <c r="H21" s="56" t="s">
        <v>29</v>
      </c>
      <c r="I21" s="57" t="s">
        <v>30</v>
      </c>
      <c r="J21" s="58"/>
      <c r="K21" s="59"/>
      <c r="L21" s="60"/>
    </row>
    <row r="22" spans="4:13">
      <c r="D22" s="61">
        <f>10^-10</f>
        <v>1E-10</v>
      </c>
      <c r="E22" s="62">
        <f>ATAN($J$16/D22-$G$16/D22)</f>
        <v>-1.5707963267115632</v>
      </c>
      <c r="F22" s="63">
        <f>ATAN($J$16/D22+$G$16/D22)-E22</f>
        <v>3.1415926534231264</v>
      </c>
      <c r="G22" s="64">
        <f t="shared" ref="G22:G32" si="0">SIN(F22)</f>
        <v>1.6666680297157399E-10</v>
      </c>
      <c r="H22" s="62">
        <f>COS(2*E22+F22)</f>
        <v>1</v>
      </c>
      <c r="I22" s="65">
        <f t="shared" ref="I22:I32" si="1">$C$16/PI()*(F22+G22*H22)</f>
        <v>88.473838664227287</v>
      </c>
      <c r="J22" s="58"/>
      <c r="K22" s="59"/>
      <c r="L22" s="60"/>
    </row>
    <row r="23" spans="4:13">
      <c r="D23" s="66">
        <f>0.5</f>
        <v>0.5</v>
      </c>
      <c r="E23" s="67">
        <f>ATAN($J$16/D23-$G$16/D23)</f>
        <v>-1.176005207095135</v>
      </c>
      <c r="F23" s="68">
        <f>ATAN($J$16/D23+$G$16/D23)-E23</f>
        <v>2.35201041419027</v>
      </c>
      <c r="G23" s="69">
        <f t="shared" si="0"/>
        <v>0.71005917159763332</v>
      </c>
      <c r="H23" s="67">
        <f>COS(2*E23+F23)</f>
        <v>1</v>
      </c>
      <c r="I23" s="65">
        <f t="shared" si="1"/>
        <v>86.234302274062458</v>
      </c>
      <c r="J23" s="58"/>
      <c r="K23" s="59"/>
      <c r="L23" s="60"/>
    </row>
    <row r="24" spans="4:13">
      <c r="D24" s="66">
        <f>D23+0.5</f>
        <v>1</v>
      </c>
      <c r="E24" s="67">
        <f>ATAN($J$16/D24-$G$16/D24)</f>
        <v>-0.87605805059819342</v>
      </c>
      <c r="F24" s="68">
        <f t="shared" ref="F24:F32" si="2">ATAN($J$16/D24+$G$16/D24)-E24</f>
        <v>1.7521161011963868</v>
      </c>
      <c r="G24" s="69">
        <f t="shared" si="0"/>
        <v>0.98360655737704916</v>
      </c>
      <c r="H24" s="67">
        <f>COS(2*E24+F24)</f>
        <v>1</v>
      </c>
      <c r="I24" s="65">
        <f t="shared" si="1"/>
        <v>77.04368828598011</v>
      </c>
      <c r="J24" s="58"/>
      <c r="K24" s="59"/>
      <c r="L24" s="60"/>
    </row>
    <row r="25" spans="4:13">
      <c r="D25" s="66">
        <f t="shared" ref="D25:D32" si="3">D24+0.5</f>
        <v>1.5</v>
      </c>
      <c r="E25" s="70">
        <f t="shared" ref="E25:E32" si="4">ATAN($J$16/D25-$G$16/D25)</f>
        <v>-0.67474094222355263</v>
      </c>
      <c r="F25" s="71">
        <f t="shared" si="2"/>
        <v>1.3494818844471053</v>
      </c>
      <c r="G25" s="72">
        <f t="shared" si="0"/>
        <v>0.97560975609756095</v>
      </c>
      <c r="H25" s="70">
        <f t="shared" ref="H25:H32" si="5">COS(2*E25+F25)</f>
        <v>1</v>
      </c>
      <c r="I25" s="73">
        <f t="shared" si="1"/>
        <v>65.479457513384062</v>
      </c>
      <c r="J25" s="58"/>
      <c r="K25" s="59"/>
      <c r="L25" s="60"/>
    </row>
    <row r="26" spans="4:13">
      <c r="D26" s="66">
        <f t="shared" si="3"/>
        <v>2</v>
      </c>
      <c r="E26" s="67">
        <f t="shared" si="4"/>
        <v>-0.54041950027058416</v>
      </c>
      <c r="F26" s="68">
        <f t="shared" si="2"/>
        <v>1.0808390005411683</v>
      </c>
      <c r="G26" s="69">
        <f t="shared" si="0"/>
        <v>0.88235294117647056</v>
      </c>
      <c r="H26" s="67">
        <f t="shared" si="5"/>
        <v>1</v>
      </c>
      <c r="I26" s="65">
        <f t="shared" si="1"/>
        <v>55.287602904204157</v>
      </c>
      <c r="J26" s="58"/>
      <c r="K26" s="59"/>
      <c r="L26" s="60"/>
    </row>
    <row r="27" spans="4:13">
      <c r="D27" s="66">
        <f t="shared" si="3"/>
        <v>2.5</v>
      </c>
      <c r="E27" s="67">
        <f t="shared" si="4"/>
        <v>-0.44751997515716985</v>
      </c>
      <c r="F27" s="68">
        <f t="shared" si="2"/>
        <v>0.89503995031433969</v>
      </c>
      <c r="G27" s="69">
        <f t="shared" si="0"/>
        <v>0.78023407022106628</v>
      </c>
      <c r="H27" s="67">
        <f t="shared" si="5"/>
        <v>1</v>
      </c>
      <c r="I27" s="65">
        <f t="shared" si="1"/>
        <v>47.179230331423526</v>
      </c>
      <c r="J27" s="58"/>
      <c r="K27" s="59"/>
      <c r="L27" s="60"/>
    </row>
    <row r="28" spans="4:13">
      <c r="D28" s="66">
        <f t="shared" si="3"/>
        <v>3</v>
      </c>
      <c r="E28" s="67">
        <f t="shared" si="4"/>
        <v>-0.38050637711236485</v>
      </c>
      <c r="F28" s="68">
        <f t="shared" si="2"/>
        <v>0.76101275422472969</v>
      </c>
      <c r="G28" s="69">
        <f t="shared" si="0"/>
        <v>0.68965517241379304</v>
      </c>
      <c r="H28" s="67">
        <f t="shared" si="5"/>
        <v>1</v>
      </c>
      <c r="I28" s="65">
        <f t="shared" si="1"/>
        <v>40.853851612534456</v>
      </c>
      <c r="J28" s="58"/>
      <c r="K28" s="59"/>
      <c r="L28" s="60"/>
    </row>
    <row r="29" spans="4:13">
      <c r="D29" s="66">
        <f t="shared" si="3"/>
        <v>3.5</v>
      </c>
      <c r="E29" s="67">
        <f t="shared" si="4"/>
        <v>-0.33029735482925365</v>
      </c>
      <c r="F29" s="68">
        <f t="shared" si="2"/>
        <v>0.66059470965850731</v>
      </c>
      <c r="G29" s="69">
        <f t="shared" si="0"/>
        <v>0.6135865595325054</v>
      </c>
      <c r="H29" s="67">
        <f t="shared" si="5"/>
        <v>1</v>
      </c>
      <c r="I29" s="65">
        <f t="shared" si="1"/>
        <v>35.883617155321282</v>
      </c>
      <c r="J29" s="58"/>
      <c r="K29" s="59"/>
      <c r="L29" s="60"/>
    </row>
    <row r="30" spans="4:13">
      <c r="D30" s="66">
        <f t="shared" si="3"/>
        <v>4</v>
      </c>
      <c r="E30" s="67">
        <f t="shared" si="4"/>
        <v>-0.2914567944778671</v>
      </c>
      <c r="F30" s="68">
        <f t="shared" si="2"/>
        <v>0.5829135889557342</v>
      </c>
      <c r="G30" s="69">
        <f t="shared" si="0"/>
        <v>0.55045871559633031</v>
      </c>
      <c r="H30" s="67">
        <f t="shared" si="5"/>
        <v>1</v>
      </c>
      <c r="I30" s="65">
        <f t="shared" si="1"/>
        <v>31.918141362109218</v>
      </c>
      <c r="J30" s="58"/>
      <c r="K30" s="59"/>
      <c r="L30" s="60"/>
    </row>
    <row r="31" spans="4:13">
      <c r="D31" s="66">
        <f t="shared" si="3"/>
        <v>4.5</v>
      </c>
      <c r="E31" s="67">
        <f t="shared" si="4"/>
        <v>-0.26060239174734096</v>
      </c>
      <c r="F31" s="68">
        <f t="shared" si="2"/>
        <v>0.52120478349468191</v>
      </c>
      <c r="G31" s="69">
        <f t="shared" si="0"/>
        <v>0.49792531120331945</v>
      </c>
      <c r="H31" s="67">
        <f t="shared" si="5"/>
        <v>1</v>
      </c>
      <c r="I31" s="65">
        <f t="shared" si="1"/>
        <v>28.700841107818217</v>
      </c>
      <c r="J31" s="58"/>
      <c r="K31" s="74"/>
      <c r="L31" s="60"/>
    </row>
    <row r="32" spans="4:13" ht="15.75" thickBot="1">
      <c r="D32" s="75">
        <f t="shared" si="3"/>
        <v>5</v>
      </c>
      <c r="E32" s="76">
        <f t="shared" si="4"/>
        <v>-0.23554498072086333</v>
      </c>
      <c r="F32" s="77">
        <f t="shared" si="2"/>
        <v>0.47108996144172666</v>
      </c>
      <c r="G32" s="75">
        <f t="shared" si="0"/>
        <v>0.45385779122541603</v>
      </c>
      <c r="H32" s="76">
        <f t="shared" si="5"/>
        <v>1</v>
      </c>
      <c r="I32" s="78">
        <f t="shared" si="1"/>
        <v>26.048468807311405</v>
      </c>
    </row>
    <row r="34" spans="13:21">
      <c r="M34" s="39"/>
      <c r="N34" s="40"/>
      <c r="O34" s="41"/>
      <c r="U34" s="79"/>
    </row>
  </sheetData>
  <mergeCells count="4">
    <mergeCell ref="E17:F17"/>
    <mergeCell ref="H19:K19"/>
    <mergeCell ref="L19:L20"/>
    <mergeCell ref="D20:I20"/>
  </mergeCells>
  <pageMargins left="0.7" right="0.7" top="0.75" bottom="0.75" header="0.3" footer="0.3"/>
  <pageSetup paperSize="9" scale="70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4</xdr:col>
                <xdr:colOff>123825</xdr:colOff>
                <xdr:row>13</xdr:row>
                <xdr:rowOff>95250</xdr:rowOff>
              </from>
              <to>
                <xdr:col>6</xdr:col>
                <xdr:colOff>581025</xdr:colOff>
                <xdr:row>14</xdr:row>
                <xdr:rowOff>266700</xdr:rowOff>
              </to>
            </anchor>
          </objectPr>
        </oleObject>
      </mc:Choice>
      <mc:Fallback>
        <oleObject progId="Equation.3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6"/>
  <sheetViews>
    <sheetView tabSelected="1" view="pageBreakPreview" topLeftCell="A52" zoomScaleNormal="100" zoomScaleSheetLayoutView="100" workbookViewId="0">
      <selection activeCell="L82" sqref="L82"/>
    </sheetView>
  </sheetViews>
  <sheetFormatPr defaultRowHeight="15"/>
  <cols>
    <col min="1" max="4" width="9" style="3"/>
    <col min="5" max="5" width="9.25" style="3" bestFit="1" customWidth="1"/>
    <col min="6" max="6" width="9.875" style="3" customWidth="1"/>
    <col min="7" max="7" width="8.5" style="3" bestFit="1" customWidth="1"/>
    <col min="8" max="10" width="9" style="3"/>
    <col min="11" max="11" width="8.375" style="3" customWidth="1"/>
    <col min="12" max="12" width="6.375" style="3" customWidth="1"/>
    <col min="13" max="260" width="9" style="3"/>
    <col min="261" max="261" width="9.25" style="3" bestFit="1" customWidth="1"/>
    <col min="262" max="262" width="9" style="3"/>
    <col min="263" max="263" width="8.5" style="3" bestFit="1" customWidth="1"/>
    <col min="264" max="266" width="9" style="3"/>
    <col min="267" max="267" width="6.875" style="3" customWidth="1"/>
    <col min="268" max="268" width="6.375" style="3" customWidth="1"/>
    <col min="269" max="516" width="9" style="3"/>
    <col min="517" max="517" width="9.25" style="3" bestFit="1" customWidth="1"/>
    <col min="518" max="518" width="9" style="3"/>
    <col min="519" max="519" width="8.5" style="3" bestFit="1" customWidth="1"/>
    <col min="520" max="522" width="9" style="3"/>
    <col min="523" max="523" width="6.875" style="3" customWidth="1"/>
    <col min="524" max="524" width="6.375" style="3" customWidth="1"/>
    <col min="525" max="772" width="9" style="3"/>
    <col min="773" max="773" width="9.25" style="3" bestFit="1" customWidth="1"/>
    <col min="774" max="774" width="9" style="3"/>
    <col min="775" max="775" width="8.5" style="3" bestFit="1" customWidth="1"/>
    <col min="776" max="778" width="9" style="3"/>
    <col min="779" max="779" width="6.875" style="3" customWidth="1"/>
    <col min="780" max="780" width="6.375" style="3" customWidth="1"/>
    <col min="781" max="1028" width="9" style="3"/>
    <col min="1029" max="1029" width="9.25" style="3" bestFit="1" customWidth="1"/>
    <col min="1030" max="1030" width="9" style="3"/>
    <col min="1031" max="1031" width="8.5" style="3" bestFit="1" customWidth="1"/>
    <col min="1032" max="1034" width="9" style="3"/>
    <col min="1035" max="1035" width="6.875" style="3" customWidth="1"/>
    <col min="1036" max="1036" width="6.375" style="3" customWidth="1"/>
    <col min="1037" max="1284" width="9" style="3"/>
    <col min="1285" max="1285" width="9.25" style="3" bestFit="1" customWidth="1"/>
    <col min="1286" max="1286" width="9" style="3"/>
    <col min="1287" max="1287" width="8.5" style="3" bestFit="1" customWidth="1"/>
    <col min="1288" max="1290" width="9" style="3"/>
    <col min="1291" max="1291" width="6.875" style="3" customWidth="1"/>
    <col min="1292" max="1292" width="6.375" style="3" customWidth="1"/>
    <col min="1293" max="1540" width="9" style="3"/>
    <col min="1541" max="1541" width="9.25" style="3" bestFit="1" customWidth="1"/>
    <col min="1542" max="1542" width="9" style="3"/>
    <col min="1543" max="1543" width="8.5" style="3" bestFit="1" customWidth="1"/>
    <col min="1544" max="1546" width="9" style="3"/>
    <col min="1547" max="1547" width="6.875" style="3" customWidth="1"/>
    <col min="1548" max="1548" width="6.375" style="3" customWidth="1"/>
    <col min="1549" max="1796" width="9" style="3"/>
    <col min="1797" max="1797" width="9.25" style="3" bestFit="1" customWidth="1"/>
    <col min="1798" max="1798" width="9" style="3"/>
    <col min="1799" max="1799" width="8.5" style="3" bestFit="1" customWidth="1"/>
    <col min="1800" max="1802" width="9" style="3"/>
    <col min="1803" max="1803" width="6.875" style="3" customWidth="1"/>
    <col min="1804" max="1804" width="6.375" style="3" customWidth="1"/>
    <col min="1805" max="2052" width="9" style="3"/>
    <col min="2053" max="2053" width="9.25" style="3" bestFit="1" customWidth="1"/>
    <col min="2054" max="2054" width="9" style="3"/>
    <col min="2055" max="2055" width="8.5" style="3" bestFit="1" customWidth="1"/>
    <col min="2056" max="2058" width="9" style="3"/>
    <col min="2059" max="2059" width="6.875" style="3" customWidth="1"/>
    <col min="2060" max="2060" width="6.375" style="3" customWidth="1"/>
    <col min="2061" max="2308" width="9" style="3"/>
    <col min="2309" max="2309" width="9.25" style="3" bestFit="1" customWidth="1"/>
    <col min="2310" max="2310" width="9" style="3"/>
    <col min="2311" max="2311" width="8.5" style="3" bestFit="1" customWidth="1"/>
    <col min="2312" max="2314" width="9" style="3"/>
    <col min="2315" max="2315" width="6.875" style="3" customWidth="1"/>
    <col min="2316" max="2316" width="6.375" style="3" customWidth="1"/>
    <col min="2317" max="2564" width="9" style="3"/>
    <col min="2565" max="2565" width="9.25" style="3" bestFit="1" customWidth="1"/>
    <col min="2566" max="2566" width="9" style="3"/>
    <col min="2567" max="2567" width="8.5" style="3" bestFit="1" customWidth="1"/>
    <col min="2568" max="2570" width="9" style="3"/>
    <col min="2571" max="2571" width="6.875" style="3" customWidth="1"/>
    <col min="2572" max="2572" width="6.375" style="3" customWidth="1"/>
    <col min="2573" max="2820" width="9" style="3"/>
    <col min="2821" max="2821" width="9.25" style="3" bestFit="1" customWidth="1"/>
    <col min="2822" max="2822" width="9" style="3"/>
    <col min="2823" max="2823" width="8.5" style="3" bestFit="1" customWidth="1"/>
    <col min="2824" max="2826" width="9" style="3"/>
    <col min="2827" max="2827" width="6.875" style="3" customWidth="1"/>
    <col min="2828" max="2828" width="6.375" style="3" customWidth="1"/>
    <col min="2829" max="3076" width="9" style="3"/>
    <col min="3077" max="3077" width="9.25" style="3" bestFit="1" customWidth="1"/>
    <col min="3078" max="3078" width="9" style="3"/>
    <col min="3079" max="3079" width="8.5" style="3" bestFit="1" customWidth="1"/>
    <col min="3080" max="3082" width="9" style="3"/>
    <col min="3083" max="3083" width="6.875" style="3" customWidth="1"/>
    <col min="3084" max="3084" width="6.375" style="3" customWidth="1"/>
    <col min="3085" max="3332" width="9" style="3"/>
    <col min="3333" max="3333" width="9.25" style="3" bestFit="1" customWidth="1"/>
    <col min="3334" max="3334" width="9" style="3"/>
    <col min="3335" max="3335" width="8.5" style="3" bestFit="1" customWidth="1"/>
    <col min="3336" max="3338" width="9" style="3"/>
    <col min="3339" max="3339" width="6.875" style="3" customWidth="1"/>
    <col min="3340" max="3340" width="6.375" style="3" customWidth="1"/>
    <col min="3341" max="3588" width="9" style="3"/>
    <col min="3589" max="3589" width="9.25" style="3" bestFit="1" customWidth="1"/>
    <col min="3590" max="3590" width="9" style="3"/>
    <col min="3591" max="3591" width="8.5" style="3" bestFit="1" customWidth="1"/>
    <col min="3592" max="3594" width="9" style="3"/>
    <col min="3595" max="3595" width="6.875" style="3" customWidth="1"/>
    <col min="3596" max="3596" width="6.375" style="3" customWidth="1"/>
    <col min="3597" max="3844" width="9" style="3"/>
    <col min="3845" max="3845" width="9.25" style="3" bestFit="1" customWidth="1"/>
    <col min="3846" max="3846" width="9" style="3"/>
    <col min="3847" max="3847" width="8.5" style="3" bestFit="1" customWidth="1"/>
    <col min="3848" max="3850" width="9" style="3"/>
    <col min="3851" max="3851" width="6.875" style="3" customWidth="1"/>
    <col min="3852" max="3852" width="6.375" style="3" customWidth="1"/>
    <col min="3853" max="4100" width="9" style="3"/>
    <col min="4101" max="4101" width="9.25" style="3" bestFit="1" customWidth="1"/>
    <col min="4102" max="4102" width="9" style="3"/>
    <col min="4103" max="4103" width="8.5" style="3" bestFit="1" customWidth="1"/>
    <col min="4104" max="4106" width="9" style="3"/>
    <col min="4107" max="4107" width="6.875" style="3" customWidth="1"/>
    <col min="4108" max="4108" width="6.375" style="3" customWidth="1"/>
    <col min="4109" max="4356" width="9" style="3"/>
    <col min="4357" max="4357" width="9.25" style="3" bestFit="1" customWidth="1"/>
    <col min="4358" max="4358" width="9" style="3"/>
    <col min="4359" max="4359" width="8.5" style="3" bestFit="1" customWidth="1"/>
    <col min="4360" max="4362" width="9" style="3"/>
    <col min="4363" max="4363" width="6.875" style="3" customWidth="1"/>
    <col min="4364" max="4364" width="6.375" style="3" customWidth="1"/>
    <col min="4365" max="4612" width="9" style="3"/>
    <col min="4613" max="4613" width="9.25" style="3" bestFit="1" customWidth="1"/>
    <col min="4614" max="4614" width="9" style="3"/>
    <col min="4615" max="4615" width="8.5" style="3" bestFit="1" customWidth="1"/>
    <col min="4616" max="4618" width="9" style="3"/>
    <col min="4619" max="4619" width="6.875" style="3" customWidth="1"/>
    <col min="4620" max="4620" width="6.375" style="3" customWidth="1"/>
    <col min="4621" max="4868" width="9" style="3"/>
    <col min="4869" max="4869" width="9.25" style="3" bestFit="1" customWidth="1"/>
    <col min="4870" max="4870" width="9" style="3"/>
    <col min="4871" max="4871" width="8.5" style="3" bestFit="1" customWidth="1"/>
    <col min="4872" max="4874" width="9" style="3"/>
    <col min="4875" max="4875" width="6.875" style="3" customWidth="1"/>
    <col min="4876" max="4876" width="6.375" style="3" customWidth="1"/>
    <col min="4877" max="5124" width="9" style="3"/>
    <col min="5125" max="5125" width="9.25" style="3" bestFit="1" customWidth="1"/>
    <col min="5126" max="5126" width="9" style="3"/>
    <col min="5127" max="5127" width="8.5" style="3" bestFit="1" customWidth="1"/>
    <col min="5128" max="5130" width="9" style="3"/>
    <col min="5131" max="5131" width="6.875" style="3" customWidth="1"/>
    <col min="5132" max="5132" width="6.375" style="3" customWidth="1"/>
    <col min="5133" max="5380" width="9" style="3"/>
    <col min="5381" max="5381" width="9.25" style="3" bestFit="1" customWidth="1"/>
    <col min="5382" max="5382" width="9" style="3"/>
    <col min="5383" max="5383" width="8.5" style="3" bestFit="1" customWidth="1"/>
    <col min="5384" max="5386" width="9" style="3"/>
    <col min="5387" max="5387" width="6.875" style="3" customWidth="1"/>
    <col min="5388" max="5388" width="6.375" style="3" customWidth="1"/>
    <col min="5389" max="5636" width="9" style="3"/>
    <col min="5637" max="5637" width="9.25" style="3" bestFit="1" customWidth="1"/>
    <col min="5638" max="5638" width="9" style="3"/>
    <col min="5639" max="5639" width="8.5" style="3" bestFit="1" customWidth="1"/>
    <col min="5640" max="5642" width="9" style="3"/>
    <col min="5643" max="5643" width="6.875" style="3" customWidth="1"/>
    <col min="5644" max="5644" width="6.375" style="3" customWidth="1"/>
    <col min="5645" max="5892" width="9" style="3"/>
    <col min="5893" max="5893" width="9.25" style="3" bestFit="1" customWidth="1"/>
    <col min="5894" max="5894" width="9" style="3"/>
    <col min="5895" max="5895" width="8.5" style="3" bestFit="1" customWidth="1"/>
    <col min="5896" max="5898" width="9" style="3"/>
    <col min="5899" max="5899" width="6.875" style="3" customWidth="1"/>
    <col min="5900" max="5900" width="6.375" style="3" customWidth="1"/>
    <col min="5901" max="6148" width="9" style="3"/>
    <col min="6149" max="6149" width="9.25" style="3" bestFit="1" customWidth="1"/>
    <col min="6150" max="6150" width="9" style="3"/>
    <col min="6151" max="6151" width="8.5" style="3" bestFit="1" customWidth="1"/>
    <col min="6152" max="6154" width="9" style="3"/>
    <col min="6155" max="6155" width="6.875" style="3" customWidth="1"/>
    <col min="6156" max="6156" width="6.375" style="3" customWidth="1"/>
    <col min="6157" max="6404" width="9" style="3"/>
    <col min="6405" max="6405" width="9.25" style="3" bestFit="1" customWidth="1"/>
    <col min="6406" max="6406" width="9" style="3"/>
    <col min="6407" max="6407" width="8.5" style="3" bestFit="1" customWidth="1"/>
    <col min="6408" max="6410" width="9" style="3"/>
    <col min="6411" max="6411" width="6.875" style="3" customWidth="1"/>
    <col min="6412" max="6412" width="6.375" style="3" customWidth="1"/>
    <col min="6413" max="6660" width="9" style="3"/>
    <col min="6661" max="6661" width="9.25" style="3" bestFit="1" customWidth="1"/>
    <col min="6662" max="6662" width="9" style="3"/>
    <col min="6663" max="6663" width="8.5" style="3" bestFit="1" customWidth="1"/>
    <col min="6664" max="6666" width="9" style="3"/>
    <col min="6667" max="6667" width="6.875" style="3" customWidth="1"/>
    <col min="6668" max="6668" width="6.375" style="3" customWidth="1"/>
    <col min="6669" max="6916" width="9" style="3"/>
    <col min="6917" max="6917" width="9.25" style="3" bestFit="1" customWidth="1"/>
    <col min="6918" max="6918" width="9" style="3"/>
    <col min="6919" max="6919" width="8.5" style="3" bestFit="1" customWidth="1"/>
    <col min="6920" max="6922" width="9" style="3"/>
    <col min="6923" max="6923" width="6.875" style="3" customWidth="1"/>
    <col min="6924" max="6924" width="6.375" style="3" customWidth="1"/>
    <col min="6925" max="7172" width="9" style="3"/>
    <col min="7173" max="7173" width="9.25" style="3" bestFit="1" customWidth="1"/>
    <col min="7174" max="7174" width="9" style="3"/>
    <col min="7175" max="7175" width="8.5" style="3" bestFit="1" customWidth="1"/>
    <col min="7176" max="7178" width="9" style="3"/>
    <col min="7179" max="7179" width="6.875" style="3" customWidth="1"/>
    <col min="7180" max="7180" width="6.375" style="3" customWidth="1"/>
    <col min="7181" max="7428" width="9" style="3"/>
    <col min="7429" max="7429" width="9.25" style="3" bestFit="1" customWidth="1"/>
    <col min="7430" max="7430" width="9" style="3"/>
    <col min="7431" max="7431" width="8.5" style="3" bestFit="1" customWidth="1"/>
    <col min="7432" max="7434" width="9" style="3"/>
    <col min="7435" max="7435" width="6.875" style="3" customWidth="1"/>
    <col min="7436" max="7436" width="6.375" style="3" customWidth="1"/>
    <col min="7437" max="7684" width="9" style="3"/>
    <col min="7685" max="7685" width="9.25" style="3" bestFit="1" customWidth="1"/>
    <col min="7686" max="7686" width="9" style="3"/>
    <col min="7687" max="7687" width="8.5" style="3" bestFit="1" customWidth="1"/>
    <col min="7688" max="7690" width="9" style="3"/>
    <col min="7691" max="7691" width="6.875" style="3" customWidth="1"/>
    <col min="7692" max="7692" width="6.375" style="3" customWidth="1"/>
    <col min="7693" max="7940" width="9" style="3"/>
    <col min="7941" max="7941" width="9.25" style="3" bestFit="1" customWidth="1"/>
    <col min="7942" max="7942" width="9" style="3"/>
    <col min="7943" max="7943" width="8.5" style="3" bestFit="1" customWidth="1"/>
    <col min="7944" max="7946" width="9" style="3"/>
    <col min="7947" max="7947" width="6.875" style="3" customWidth="1"/>
    <col min="7948" max="7948" width="6.375" style="3" customWidth="1"/>
    <col min="7949" max="8196" width="9" style="3"/>
    <col min="8197" max="8197" width="9.25" style="3" bestFit="1" customWidth="1"/>
    <col min="8198" max="8198" width="9" style="3"/>
    <col min="8199" max="8199" width="8.5" style="3" bestFit="1" customWidth="1"/>
    <col min="8200" max="8202" width="9" style="3"/>
    <col min="8203" max="8203" width="6.875" style="3" customWidth="1"/>
    <col min="8204" max="8204" width="6.375" style="3" customWidth="1"/>
    <col min="8205" max="8452" width="9" style="3"/>
    <col min="8453" max="8453" width="9.25" style="3" bestFit="1" customWidth="1"/>
    <col min="8454" max="8454" width="9" style="3"/>
    <col min="8455" max="8455" width="8.5" style="3" bestFit="1" customWidth="1"/>
    <col min="8456" max="8458" width="9" style="3"/>
    <col min="8459" max="8459" width="6.875" style="3" customWidth="1"/>
    <col min="8460" max="8460" width="6.375" style="3" customWidth="1"/>
    <col min="8461" max="8708" width="9" style="3"/>
    <col min="8709" max="8709" width="9.25" style="3" bestFit="1" customWidth="1"/>
    <col min="8710" max="8710" width="9" style="3"/>
    <col min="8711" max="8711" width="8.5" style="3" bestFit="1" customWidth="1"/>
    <col min="8712" max="8714" width="9" style="3"/>
    <col min="8715" max="8715" width="6.875" style="3" customWidth="1"/>
    <col min="8716" max="8716" width="6.375" style="3" customWidth="1"/>
    <col min="8717" max="8964" width="9" style="3"/>
    <col min="8965" max="8965" width="9.25" style="3" bestFit="1" customWidth="1"/>
    <col min="8966" max="8966" width="9" style="3"/>
    <col min="8967" max="8967" width="8.5" style="3" bestFit="1" customWidth="1"/>
    <col min="8968" max="8970" width="9" style="3"/>
    <col min="8971" max="8971" width="6.875" style="3" customWidth="1"/>
    <col min="8972" max="8972" width="6.375" style="3" customWidth="1"/>
    <col min="8973" max="9220" width="9" style="3"/>
    <col min="9221" max="9221" width="9.25" style="3" bestFit="1" customWidth="1"/>
    <col min="9222" max="9222" width="9" style="3"/>
    <col min="9223" max="9223" width="8.5" style="3" bestFit="1" customWidth="1"/>
    <col min="9224" max="9226" width="9" style="3"/>
    <col min="9227" max="9227" width="6.875" style="3" customWidth="1"/>
    <col min="9228" max="9228" width="6.375" style="3" customWidth="1"/>
    <col min="9229" max="9476" width="9" style="3"/>
    <col min="9477" max="9477" width="9.25" style="3" bestFit="1" customWidth="1"/>
    <col min="9478" max="9478" width="9" style="3"/>
    <col min="9479" max="9479" width="8.5" style="3" bestFit="1" customWidth="1"/>
    <col min="9480" max="9482" width="9" style="3"/>
    <col min="9483" max="9483" width="6.875" style="3" customWidth="1"/>
    <col min="9484" max="9484" width="6.375" style="3" customWidth="1"/>
    <col min="9485" max="9732" width="9" style="3"/>
    <col min="9733" max="9733" width="9.25" style="3" bestFit="1" customWidth="1"/>
    <col min="9734" max="9734" width="9" style="3"/>
    <col min="9735" max="9735" width="8.5" style="3" bestFit="1" customWidth="1"/>
    <col min="9736" max="9738" width="9" style="3"/>
    <col min="9739" max="9739" width="6.875" style="3" customWidth="1"/>
    <col min="9740" max="9740" width="6.375" style="3" customWidth="1"/>
    <col min="9741" max="9988" width="9" style="3"/>
    <col min="9989" max="9989" width="9.25" style="3" bestFit="1" customWidth="1"/>
    <col min="9990" max="9990" width="9" style="3"/>
    <col min="9991" max="9991" width="8.5" style="3" bestFit="1" customWidth="1"/>
    <col min="9992" max="9994" width="9" style="3"/>
    <col min="9995" max="9995" width="6.875" style="3" customWidth="1"/>
    <col min="9996" max="9996" width="6.375" style="3" customWidth="1"/>
    <col min="9997" max="10244" width="9" style="3"/>
    <col min="10245" max="10245" width="9.25" style="3" bestFit="1" customWidth="1"/>
    <col min="10246" max="10246" width="9" style="3"/>
    <col min="10247" max="10247" width="8.5" style="3" bestFit="1" customWidth="1"/>
    <col min="10248" max="10250" width="9" style="3"/>
    <col min="10251" max="10251" width="6.875" style="3" customWidth="1"/>
    <col min="10252" max="10252" width="6.375" style="3" customWidth="1"/>
    <col min="10253" max="10500" width="9" style="3"/>
    <col min="10501" max="10501" width="9.25" style="3" bestFit="1" customWidth="1"/>
    <col min="10502" max="10502" width="9" style="3"/>
    <col min="10503" max="10503" width="8.5" style="3" bestFit="1" customWidth="1"/>
    <col min="10504" max="10506" width="9" style="3"/>
    <col min="10507" max="10507" width="6.875" style="3" customWidth="1"/>
    <col min="10508" max="10508" width="6.375" style="3" customWidth="1"/>
    <col min="10509" max="10756" width="9" style="3"/>
    <col min="10757" max="10757" width="9.25" style="3" bestFit="1" customWidth="1"/>
    <col min="10758" max="10758" width="9" style="3"/>
    <col min="10759" max="10759" width="8.5" style="3" bestFit="1" customWidth="1"/>
    <col min="10760" max="10762" width="9" style="3"/>
    <col min="10763" max="10763" width="6.875" style="3" customWidth="1"/>
    <col min="10764" max="10764" width="6.375" style="3" customWidth="1"/>
    <col min="10765" max="11012" width="9" style="3"/>
    <col min="11013" max="11013" width="9.25" style="3" bestFit="1" customWidth="1"/>
    <col min="11014" max="11014" width="9" style="3"/>
    <col min="11015" max="11015" width="8.5" style="3" bestFit="1" customWidth="1"/>
    <col min="11016" max="11018" width="9" style="3"/>
    <col min="11019" max="11019" width="6.875" style="3" customWidth="1"/>
    <col min="11020" max="11020" width="6.375" style="3" customWidth="1"/>
    <col min="11021" max="11268" width="9" style="3"/>
    <col min="11269" max="11269" width="9.25" style="3" bestFit="1" customWidth="1"/>
    <col min="11270" max="11270" width="9" style="3"/>
    <col min="11271" max="11271" width="8.5" style="3" bestFit="1" customWidth="1"/>
    <col min="11272" max="11274" width="9" style="3"/>
    <col min="11275" max="11275" width="6.875" style="3" customWidth="1"/>
    <col min="11276" max="11276" width="6.375" style="3" customWidth="1"/>
    <col min="11277" max="11524" width="9" style="3"/>
    <col min="11525" max="11525" width="9.25" style="3" bestFit="1" customWidth="1"/>
    <col min="11526" max="11526" width="9" style="3"/>
    <col min="11527" max="11527" width="8.5" style="3" bestFit="1" customWidth="1"/>
    <col min="11528" max="11530" width="9" style="3"/>
    <col min="11531" max="11531" width="6.875" style="3" customWidth="1"/>
    <col min="11532" max="11532" width="6.375" style="3" customWidth="1"/>
    <col min="11533" max="11780" width="9" style="3"/>
    <col min="11781" max="11781" width="9.25" style="3" bestFit="1" customWidth="1"/>
    <col min="11782" max="11782" width="9" style="3"/>
    <col min="11783" max="11783" width="8.5" style="3" bestFit="1" customWidth="1"/>
    <col min="11784" max="11786" width="9" style="3"/>
    <col min="11787" max="11787" width="6.875" style="3" customWidth="1"/>
    <col min="11788" max="11788" width="6.375" style="3" customWidth="1"/>
    <col min="11789" max="12036" width="9" style="3"/>
    <col min="12037" max="12037" width="9.25" style="3" bestFit="1" customWidth="1"/>
    <col min="12038" max="12038" width="9" style="3"/>
    <col min="12039" max="12039" width="8.5" style="3" bestFit="1" customWidth="1"/>
    <col min="12040" max="12042" width="9" style="3"/>
    <col min="12043" max="12043" width="6.875" style="3" customWidth="1"/>
    <col min="12044" max="12044" width="6.375" style="3" customWidth="1"/>
    <col min="12045" max="12292" width="9" style="3"/>
    <col min="12293" max="12293" width="9.25" style="3" bestFit="1" customWidth="1"/>
    <col min="12294" max="12294" width="9" style="3"/>
    <col min="12295" max="12295" width="8.5" style="3" bestFit="1" customWidth="1"/>
    <col min="12296" max="12298" width="9" style="3"/>
    <col min="12299" max="12299" width="6.875" style="3" customWidth="1"/>
    <col min="12300" max="12300" width="6.375" style="3" customWidth="1"/>
    <col min="12301" max="12548" width="9" style="3"/>
    <col min="12549" max="12549" width="9.25" style="3" bestFit="1" customWidth="1"/>
    <col min="12550" max="12550" width="9" style="3"/>
    <col min="12551" max="12551" width="8.5" style="3" bestFit="1" customWidth="1"/>
    <col min="12552" max="12554" width="9" style="3"/>
    <col min="12555" max="12555" width="6.875" style="3" customWidth="1"/>
    <col min="12556" max="12556" width="6.375" style="3" customWidth="1"/>
    <col min="12557" max="12804" width="9" style="3"/>
    <col min="12805" max="12805" width="9.25" style="3" bestFit="1" customWidth="1"/>
    <col min="12806" max="12806" width="9" style="3"/>
    <col min="12807" max="12807" width="8.5" style="3" bestFit="1" customWidth="1"/>
    <col min="12808" max="12810" width="9" style="3"/>
    <col min="12811" max="12811" width="6.875" style="3" customWidth="1"/>
    <col min="12812" max="12812" width="6.375" style="3" customWidth="1"/>
    <col min="12813" max="13060" width="9" style="3"/>
    <col min="13061" max="13061" width="9.25" style="3" bestFit="1" customWidth="1"/>
    <col min="13062" max="13062" width="9" style="3"/>
    <col min="13063" max="13063" width="8.5" style="3" bestFit="1" customWidth="1"/>
    <col min="13064" max="13066" width="9" style="3"/>
    <col min="13067" max="13067" width="6.875" style="3" customWidth="1"/>
    <col min="13068" max="13068" width="6.375" style="3" customWidth="1"/>
    <col min="13069" max="13316" width="9" style="3"/>
    <col min="13317" max="13317" width="9.25" style="3" bestFit="1" customWidth="1"/>
    <col min="13318" max="13318" width="9" style="3"/>
    <col min="13319" max="13319" width="8.5" style="3" bestFit="1" customWidth="1"/>
    <col min="13320" max="13322" width="9" style="3"/>
    <col min="13323" max="13323" width="6.875" style="3" customWidth="1"/>
    <col min="13324" max="13324" width="6.375" style="3" customWidth="1"/>
    <col min="13325" max="13572" width="9" style="3"/>
    <col min="13573" max="13573" width="9.25" style="3" bestFit="1" customWidth="1"/>
    <col min="13574" max="13574" width="9" style="3"/>
    <col min="13575" max="13575" width="8.5" style="3" bestFit="1" customWidth="1"/>
    <col min="13576" max="13578" width="9" style="3"/>
    <col min="13579" max="13579" width="6.875" style="3" customWidth="1"/>
    <col min="13580" max="13580" width="6.375" style="3" customWidth="1"/>
    <col min="13581" max="13828" width="9" style="3"/>
    <col min="13829" max="13829" width="9.25" style="3" bestFit="1" customWidth="1"/>
    <col min="13830" max="13830" width="9" style="3"/>
    <col min="13831" max="13831" width="8.5" style="3" bestFit="1" customWidth="1"/>
    <col min="13832" max="13834" width="9" style="3"/>
    <col min="13835" max="13835" width="6.875" style="3" customWidth="1"/>
    <col min="13836" max="13836" width="6.375" style="3" customWidth="1"/>
    <col min="13837" max="14084" width="9" style="3"/>
    <col min="14085" max="14085" width="9.25" style="3" bestFit="1" customWidth="1"/>
    <col min="14086" max="14086" width="9" style="3"/>
    <col min="14087" max="14087" width="8.5" style="3" bestFit="1" customWidth="1"/>
    <col min="14088" max="14090" width="9" style="3"/>
    <col min="14091" max="14091" width="6.875" style="3" customWidth="1"/>
    <col min="14092" max="14092" width="6.375" style="3" customWidth="1"/>
    <col min="14093" max="14340" width="9" style="3"/>
    <col min="14341" max="14341" width="9.25" style="3" bestFit="1" customWidth="1"/>
    <col min="14342" max="14342" width="9" style="3"/>
    <col min="14343" max="14343" width="8.5" style="3" bestFit="1" customWidth="1"/>
    <col min="14344" max="14346" width="9" style="3"/>
    <col min="14347" max="14347" width="6.875" style="3" customWidth="1"/>
    <col min="14348" max="14348" width="6.375" style="3" customWidth="1"/>
    <col min="14349" max="14596" width="9" style="3"/>
    <col min="14597" max="14597" width="9.25" style="3" bestFit="1" customWidth="1"/>
    <col min="14598" max="14598" width="9" style="3"/>
    <col min="14599" max="14599" width="8.5" style="3" bestFit="1" customWidth="1"/>
    <col min="14600" max="14602" width="9" style="3"/>
    <col min="14603" max="14603" width="6.875" style="3" customWidth="1"/>
    <col min="14604" max="14604" width="6.375" style="3" customWidth="1"/>
    <col min="14605" max="14852" width="9" style="3"/>
    <col min="14853" max="14853" width="9.25" style="3" bestFit="1" customWidth="1"/>
    <col min="14854" max="14854" width="9" style="3"/>
    <col min="14855" max="14855" width="8.5" style="3" bestFit="1" customWidth="1"/>
    <col min="14856" max="14858" width="9" style="3"/>
    <col min="14859" max="14859" width="6.875" style="3" customWidth="1"/>
    <col min="14860" max="14860" width="6.375" style="3" customWidth="1"/>
    <col min="14861" max="15108" width="9" style="3"/>
    <col min="15109" max="15109" width="9.25" style="3" bestFit="1" customWidth="1"/>
    <col min="15110" max="15110" width="9" style="3"/>
    <col min="15111" max="15111" width="8.5" style="3" bestFit="1" customWidth="1"/>
    <col min="15112" max="15114" width="9" style="3"/>
    <col min="15115" max="15115" width="6.875" style="3" customWidth="1"/>
    <col min="15116" max="15116" width="6.375" style="3" customWidth="1"/>
    <col min="15117" max="15364" width="9" style="3"/>
    <col min="15365" max="15365" width="9.25" style="3" bestFit="1" customWidth="1"/>
    <col min="15366" max="15366" width="9" style="3"/>
    <col min="15367" max="15367" width="8.5" style="3" bestFit="1" customWidth="1"/>
    <col min="15368" max="15370" width="9" style="3"/>
    <col min="15371" max="15371" width="6.875" style="3" customWidth="1"/>
    <col min="15372" max="15372" width="6.375" style="3" customWidth="1"/>
    <col min="15373" max="15620" width="9" style="3"/>
    <col min="15621" max="15621" width="9.25" style="3" bestFit="1" customWidth="1"/>
    <col min="15622" max="15622" width="9" style="3"/>
    <col min="15623" max="15623" width="8.5" style="3" bestFit="1" customWidth="1"/>
    <col min="15624" max="15626" width="9" style="3"/>
    <col min="15627" max="15627" width="6.875" style="3" customWidth="1"/>
    <col min="15628" max="15628" width="6.375" style="3" customWidth="1"/>
    <col min="15629" max="15876" width="9" style="3"/>
    <col min="15877" max="15877" width="9.25" style="3" bestFit="1" customWidth="1"/>
    <col min="15878" max="15878" width="9" style="3"/>
    <col min="15879" max="15879" width="8.5" style="3" bestFit="1" customWidth="1"/>
    <col min="15880" max="15882" width="9" style="3"/>
    <col min="15883" max="15883" width="6.875" style="3" customWidth="1"/>
    <col min="15884" max="15884" width="6.375" style="3" customWidth="1"/>
    <col min="15885" max="16132" width="9" style="3"/>
    <col min="16133" max="16133" width="9.25" style="3" bestFit="1" customWidth="1"/>
    <col min="16134" max="16134" width="9" style="3"/>
    <col min="16135" max="16135" width="8.5" style="3" bestFit="1" customWidth="1"/>
    <col min="16136" max="16138" width="9" style="3"/>
    <col min="16139" max="16139" width="6.875" style="3" customWidth="1"/>
    <col min="16140" max="16140" width="6.375" style="3" customWidth="1"/>
    <col min="16141" max="16384" width="9" style="3"/>
  </cols>
  <sheetData>
    <row r="1" spans="1:12">
      <c r="A1" s="32"/>
      <c r="B1" s="32"/>
      <c r="C1" s="80" t="s">
        <v>31</v>
      </c>
      <c r="D1" s="81"/>
      <c r="E1" s="81"/>
      <c r="F1" s="81"/>
      <c r="G1" s="81"/>
      <c r="H1" s="81"/>
      <c r="I1" s="81"/>
      <c r="J1" s="81"/>
      <c r="K1" s="32"/>
      <c r="L1" s="32"/>
    </row>
    <row r="2" spans="1:12" ht="26.25" customHeight="1">
      <c r="A2" s="82" t="s">
        <v>32</v>
      </c>
    </row>
    <row r="3" spans="1:12" ht="15.75">
      <c r="A3" s="83" t="s">
        <v>33</v>
      </c>
    </row>
    <row r="4" spans="1:12" ht="15.75">
      <c r="A4" s="84" t="s">
        <v>34</v>
      </c>
      <c r="B4" s="85"/>
      <c r="C4" s="85"/>
    </row>
    <row r="19" spans="1:13" ht="16.5">
      <c r="A19" s="5"/>
      <c r="B19" s="5"/>
      <c r="C19" s="6" t="s">
        <v>2</v>
      </c>
      <c r="D19" s="7"/>
      <c r="E19" s="7"/>
      <c r="F19" s="8"/>
      <c r="G19" s="9"/>
      <c r="I19" s="86"/>
      <c r="J19" s="87" t="str">
        <f>IF(J25&gt;5,"TÝnh mãng b¨ng","TÝnh mãng ch÷ nhËt")</f>
        <v>TÝnh mãng ch÷ nhËt</v>
      </c>
      <c r="K19" s="88"/>
      <c r="L19" s="8"/>
    </row>
    <row r="20" spans="1:13">
      <c r="A20" s="5"/>
      <c r="B20" s="13" t="s">
        <v>3</v>
      </c>
      <c r="C20" s="14"/>
      <c r="D20" s="15"/>
      <c r="E20" s="15"/>
      <c r="F20" s="15"/>
      <c r="G20" s="16"/>
      <c r="H20" s="17"/>
      <c r="I20" s="18" t="s">
        <v>4</v>
      </c>
      <c r="J20" s="19">
        <f>'[1]khong, co coc tre'!G747</f>
        <v>2.4</v>
      </c>
      <c r="K20" s="20" t="s">
        <v>5</v>
      </c>
      <c r="L20" s="21"/>
    </row>
    <row r="21" spans="1:13">
      <c r="A21" s="5"/>
      <c r="B21" s="13" t="s">
        <v>6</v>
      </c>
      <c r="C21" s="14"/>
      <c r="D21" s="15"/>
      <c r="E21" s="15"/>
      <c r="F21" s="15"/>
      <c r="G21" s="16"/>
      <c r="H21" s="17"/>
      <c r="I21" s="18" t="s">
        <v>7</v>
      </c>
      <c r="J21" s="19">
        <f>Lf</f>
        <v>10.25</v>
      </c>
      <c r="K21" s="20" t="s">
        <v>5</v>
      </c>
      <c r="L21" s="21"/>
    </row>
    <row r="22" spans="1:13">
      <c r="A22" s="22"/>
      <c r="B22" s="13" t="s">
        <v>8</v>
      </c>
      <c r="C22" s="23"/>
      <c r="D22" s="24"/>
      <c r="E22" s="24"/>
      <c r="F22" s="25"/>
      <c r="G22" s="24"/>
      <c r="H22" s="17"/>
      <c r="I22" s="26" t="s">
        <v>9</v>
      </c>
      <c r="J22" s="19">
        <f>'[1]khong, co coc tre'!K910</f>
        <v>3.5</v>
      </c>
      <c r="K22" s="20" t="s">
        <v>5</v>
      </c>
      <c r="L22" s="27"/>
    </row>
    <row r="23" spans="1:13" ht="15.75">
      <c r="A23" s="22"/>
      <c r="B23" s="13" t="s">
        <v>10</v>
      </c>
      <c r="C23" s="23"/>
      <c r="D23" s="24"/>
      <c r="E23" s="24"/>
      <c r="F23" s="24"/>
      <c r="G23" s="24"/>
      <c r="H23" s="17"/>
      <c r="I23" s="28" t="s">
        <v>11</v>
      </c>
      <c r="J23" s="19">
        <f>'[1]khong, co coc tre'!J769</f>
        <v>116.26006022813368</v>
      </c>
      <c r="K23" s="20" t="s">
        <v>12</v>
      </c>
      <c r="L23" s="27"/>
    </row>
    <row r="24" spans="1:13" ht="18">
      <c r="A24" s="22"/>
      <c r="B24" s="13" t="s">
        <v>13</v>
      </c>
      <c r="C24" s="23"/>
      <c r="D24" s="24"/>
      <c r="E24" s="29"/>
      <c r="F24" s="17"/>
      <c r="G24" s="30" t="s">
        <v>14</v>
      </c>
      <c r="H24" s="31"/>
      <c r="I24" s="28" t="s">
        <v>15</v>
      </c>
      <c r="J24" s="19">
        <f>'[1]khong, co coc tre'!D769</f>
        <v>88.473838664227287</v>
      </c>
      <c r="K24" s="20" t="s">
        <v>12</v>
      </c>
      <c r="L24" s="27"/>
    </row>
    <row r="25" spans="1:13">
      <c r="A25" s="22"/>
      <c r="B25" s="35" t="s">
        <v>16</v>
      </c>
      <c r="C25" s="32"/>
      <c r="D25" s="32"/>
      <c r="E25" s="32"/>
      <c r="F25" s="32"/>
      <c r="G25" s="32"/>
      <c r="I25" s="33" t="s">
        <v>17</v>
      </c>
      <c r="J25" s="19">
        <f>J21/J20</f>
        <v>4.2708333333333339</v>
      </c>
      <c r="K25" s="34"/>
      <c r="L25" s="35"/>
    </row>
    <row r="26" spans="1:13" ht="15.75">
      <c r="A26" s="38" t="s">
        <v>35</v>
      </c>
      <c r="B26" s="89"/>
      <c r="C26" s="89"/>
      <c r="D26" s="89"/>
      <c r="E26" s="89"/>
      <c r="F26" s="89"/>
      <c r="G26" s="89"/>
      <c r="H26" s="89"/>
    </row>
    <row r="27" spans="1:13">
      <c r="J27" s="89"/>
      <c r="K27" s="89"/>
      <c r="L27" s="89"/>
      <c r="M27" s="89"/>
    </row>
    <row r="28" spans="1:13">
      <c r="A28" s="90" t="s">
        <v>36</v>
      </c>
      <c r="B28" s="90"/>
      <c r="C28" s="90"/>
      <c r="D28" s="90"/>
      <c r="E28" s="90"/>
      <c r="F28" s="89"/>
      <c r="G28" s="89"/>
      <c r="H28" s="89"/>
      <c r="K28" s="89"/>
      <c r="L28" s="89"/>
      <c r="M28" s="89"/>
    </row>
    <row r="29" spans="1:13">
      <c r="B29" s="91" t="s">
        <v>37</v>
      </c>
      <c r="C29" s="92">
        <f>J20/2</f>
        <v>1.2</v>
      </c>
      <c r="D29" s="91" t="s">
        <v>5</v>
      </c>
      <c r="F29" s="91" t="s">
        <v>38</v>
      </c>
      <c r="G29" s="93">
        <f>J21/2</f>
        <v>5.125</v>
      </c>
      <c r="H29" s="91" t="s">
        <v>5</v>
      </c>
      <c r="J29" s="89"/>
      <c r="K29" s="89"/>
      <c r="L29" s="89"/>
      <c r="M29" s="89"/>
    </row>
    <row r="30" spans="1:13">
      <c r="B30" s="91" t="s">
        <v>39</v>
      </c>
      <c r="C30" s="92">
        <f>C29</f>
        <v>1.2</v>
      </c>
      <c r="D30" s="91" t="s">
        <v>5</v>
      </c>
      <c r="F30" s="91" t="s">
        <v>40</v>
      </c>
      <c r="G30" s="93">
        <f>G29</f>
        <v>5.125</v>
      </c>
      <c r="H30" s="91" t="s">
        <v>5</v>
      </c>
      <c r="J30" s="89"/>
      <c r="K30" s="89"/>
      <c r="L30" s="89"/>
      <c r="M30" s="89"/>
    </row>
    <row r="31" spans="1:13">
      <c r="B31" s="91" t="s">
        <v>41</v>
      </c>
      <c r="F31" s="94" t="s">
        <v>42</v>
      </c>
      <c r="G31" s="95">
        <f>G29/C29</f>
        <v>4.2708333333333339</v>
      </c>
      <c r="H31" s="89"/>
      <c r="J31" s="89"/>
      <c r="K31" s="89"/>
      <c r="L31" s="89"/>
      <c r="M31" s="89"/>
    </row>
    <row r="32" spans="1:13">
      <c r="B32" s="91" t="s">
        <v>43</v>
      </c>
      <c r="C32" s="91" t="s">
        <v>44</v>
      </c>
      <c r="D32" s="91"/>
      <c r="F32" s="91" t="s">
        <v>45</v>
      </c>
      <c r="G32" s="91" t="s">
        <v>46</v>
      </c>
      <c r="H32" s="91"/>
      <c r="J32" s="89"/>
      <c r="K32" s="89"/>
      <c r="L32" s="89"/>
      <c r="M32" s="89"/>
    </row>
    <row r="33" spans="1:15">
      <c r="B33" s="91" t="s">
        <v>47</v>
      </c>
      <c r="C33" s="91" t="s">
        <v>48</v>
      </c>
      <c r="D33" s="91"/>
      <c r="F33" s="91" t="s">
        <v>49</v>
      </c>
      <c r="G33" s="91" t="s">
        <v>50</v>
      </c>
      <c r="H33" s="91"/>
      <c r="K33" s="89"/>
      <c r="L33" s="89"/>
      <c r="M33" s="89"/>
    </row>
    <row r="34" spans="1:15">
      <c r="B34" s="91" t="s">
        <v>51</v>
      </c>
      <c r="C34" s="91" t="s">
        <v>52</v>
      </c>
      <c r="D34" s="91"/>
      <c r="F34" s="91" t="s">
        <v>53</v>
      </c>
      <c r="G34" s="91" t="s">
        <v>54</v>
      </c>
      <c r="H34" s="91"/>
      <c r="K34" s="89"/>
      <c r="L34" s="89"/>
      <c r="M34" s="89"/>
    </row>
    <row r="35" spans="1:15" ht="17.25">
      <c r="B35" s="96" t="s">
        <v>55</v>
      </c>
      <c r="C35" s="96" t="s">
        <v>56</v>
      </c>
      <c r="D35" s="97"/>
      <c r="F35" s="91" t="s">
        <v>57</v>
      </c>
      <c r="G35" s="91" t="s">
        <v>58</v>
      </c>
      <c r="H35" s="91"/>
      <c r="K35" s="89"/>
      <c r="L35" s="89"/>
      <c r="M35" s="89"/>
    </row>
    <row r="36" spans="1:15">
      <c r="A36" s="89"/>
      <c r="K36" s="89"/>
      <c r="L36" s="89"/>
      <c r="M36" s="89"/>
    </row>
    <row r="37" spans="1:15">
      <c r="A37" s="89"/>
      <c r="G37" s="89"/>
      <c r="H37" s="89"/>
      <c r="I37" s="89"/>
      <c r="J37" s="89"/>
      <c r="K37" s="89"/>
      <c r="L37" s="89"/>
      <c r="M37" s="89"/>
    </row>
    <row r="38" spans="1:15" ht="15.75" thickBot="1">
      <c r="A38" s="98"/>
      <c r="B38" s="99" t="s">
        <v>59</v>
      </c>
      <c r="C38" s="100"/>
      <c r="D38" s="99"/>
      <c r="E38" s="99"/>
      <c r="F38" s="101"/>
      <c r="G38" s="101"/>
      <c r="H38" s="101"/>
      <c r="I38" s="101"/>
      <c r="J38" s="101"/>
      <c r="K38" s="101"/>
      <c r="L38" s="98"/>
      <c r="M38" s="89"/>
    </row>
    <row r="39" spans="1:15" ht="27" customHeight="1">
      <c r="B39" s="102" t="s">
        <v>60</v>
      </c>
      <c r="C39" s="103"/>
      <c r="D39" s="103"/>
      <c r="E39" s="103"/>
      <c r="F39" s="103"/>
      <c r="G39" s="103"/>
      <c r="H39" s="103"/>
      <c r="I39" s="103"/>
      <c r="J39" s="103"/>
      <c r="K39" s="104" t="s">
        <v>61</v>
      </c>
      <c r="M39" s="46"/>
      <c r="N39" s="105"/>
      <c r="O39" s="46"/>
    </row>
    <row r="40" spans="1:15" ht="36" customHeight="1">
      <c r="B40" s="106" t="s">
        <v>62</v>
      </c>
      <c r="C40" s="107" t="s">
        <v>63</v>
      </c>
      <c r="D40" s="107" t="s">
        <v>64</v>
      </c>
      <c r="E40" s="107" t="s">
        <v>65</v>
      </c>
      <c r="F40" s="107" t="s">
        <v>66</v>
      </c>
      <c r="G40" s="107" t="s">
        <v>67</v>
      </c>
      <c r="H40" s="107" t="s">
        <v>68</v>
      </c>
      <c r="I40" s="107" t="s">
        <v>69</v>
      </c>
      <c r="J40" s="107" t="s">
        <v>70</v>
      </c>
      <c r="K40" s="108"/>
      <c r="M40" s="46"/>
      <c r="N40" s="105"/>
      <c r="O40" s="46"/>
    </row>
    <row r="41" spans="1:15">
      <c r="B41" s="109">
        <f>10^-6</f>
        <v>9.9999999999999995E-7</v>
      </c>
      <c r="C41" s="110">
        <f t="shared" ref="C41:C51" si="0">B41/$C$29</f>
        <v>8.3333333333333333E-7</v>
      </c>
      <c r="D41" s="111">
        <f>$G$31*C41*(1+$G$31^2+2*C41^2)</f>
        <v>6.8475756233126126E-5</v>
      </c>
      <c r="E41" s="111">
        <f>($G$31^2+C41^2)*(1+C41^2)</f>
        <v>18.240017361124476</v>
      </c>
      <c r="F41" s="112">
        <f>(1+$G$31^2+C41^2)^0.5</f>
        <v>4.3863444188882168</v>
      </c>
      <c r="G41" s="113">
        <f>D41/(E41*F41)</f>
        <v>8.5587208173369028E-7</v>
      </c>
      <c r="H41" s="110">
        <f>C41*F41</f>
        <v>3.6552870157401806E-6</v>
      </c>
      <c r="I41" s="114">
        <f>ATAN($G$31/H41)</f>
        <v>1.5707954709228149</v>
      </c>
      <c r="J41" s="115">
        <f>1/(2*PI())*(G41+I41)</f>
        <v>0.25</v>
      </c>
      <c r="K41" s="116">
        <f>J24</f>
        <v>88.473838664227287</v>
      </c>
      <c r="M41" s="46"/>
      <c r="N41" s="117"/>
      <c r="O41" s="46"/>
    </row>
    <row r="42" spans="1:15">
      <c r="B42" s="118">
        <f>0.5</f>
        <v>0.5</v>
      </c>
      <c r="C42" s="119">
        <f t="shared" si="0"/>
        <v>0.41666666666666669</v>
      </c>
      <c r="D42" s="120">
        <f t="shared" ref="D42:D51" si="1">$G$31*C42*(1+$G$31^2+2*C42^2)</f>
        <v>34.855764883535898</v>
      </c>
      <c r="E42" s="120">
        <f t="shared" ref="E42:E51" si="2">($G$31^2+C42^2)*(1+C42^2)</f>
        <v>21.610438970871922</v>
      </c>
      <c r="F42" s="121">
        <f t="shared" ref="F42:F51" si="3">(1+$G$31^2+C42^2)^0.5</f>
        <v>4.406089930110622</v>
      </c>
      <c r="G42" s="122">
        <f t="shared" ref="G42:G51" si="4">D42/(E42*F42)</f>
        <v>0.36606454846394515</v>
      </c>
      <c r="H42" s="119">
        <f t="shared" ref="H42:H51" si="5">C42*F42</f>
        <v>1.8358708042127592</v>
      </c>
      <c r="I42" s="123">
        <f t="shared" ref="I42:I51" si="6">ATAN($G$31/H42)</f>
        <v>1.164814375036191</v>
      </c>
      <c r="J42" s="124">
        <f t="shared" ref="J42:J51" si="7">1/(2*PI())*(G42+I42)</f>
        <v>0.24364694795024616</v>
      </c>
      <c r="K42" s="125">
        <f t="shared" ref="K42:K51" si="8">4*J42*$J$24</f>
        <v>86.225523055925848</v>
      </c>
      <c r="M42" s="46"/>
      <c r="N42" s="117"/>
      <c r="O42" s="46"/>
    </row>
    <row r="43" spans="1:15" ht="15.75" customHeight="1">
      <c r="B43" s="118">
        <f>B42+0.5</f>
        <v>1</v>
      </c>
      <c r="C43" s="119">
        <f t="shared" si="0"/>
        <v>0.83333333333333337</v>
      </c>
      <c r="D43" s="120">
        <f t="shared" si="1"/>
        <v>73.418850368923657</v>
      </c>
      <c r="E43" s="120">
        <f t="shared" si="2"/>
        <v>32.083393614969147</v>
      </c>
      <c r="F43" s="121">
        <f t="shared" si="3"/>
        <v>4.4648025494477981</v>
      </c>
      <c r="G43" s="122">
        <f t="shared" si="4"/>
        <v>0.51253676434010365</v>
      </c>
      <c r="H43" s="119">
        <f t="shared" si="5"/>
        <v>3.7206687912064984</v>
      </c>
      <c r="I43" s="123">
        <f t="shared" si="6"/>
        <v>0.85413340702302354</v>
      </c>
      <c r="J43" s="124">
        <f t="shared" si="7"/>
        <v>0.2175123133486894</v>
      </c>
      <c r="K43" s="125">
        <f t="shared" si="8"/>
        <v>76.976597274779181</v>
      </c>
      <c r="M43" s="46"/>
      <c r="N43" s="117"/>
      <c r="O43" s="46"/>
    </row>
    <row r="44" spans="1:15">
      <c r="B44" s="118">
        <f t="shared" ref="B44:B51" si="9">B43+0.5</f>
        <v>1.5</v>
      </c>
      <c r="C44" s="119">
        <f t="shared" si="0"/>
        <v>1.25</v>
      </c>
      <c r="D44" s="120">
        <f t="shared" si="1"/>
        <v>119.39657705801511</v>
      </c>
      <c r="E44" s="120">
        <f t="shared" si="2"/>
        <v>50.743950737847243</v>
      </c>
      <c r="F44" s="121">
        <f t="shared" si="3"/>
        <v>4.5609776760154306</v>
      </c>
      <c r="G44" s="122">
        <f t="shared" si="4"/>
        <v>0.51588114250205852</v>
      </c>
      <c r="H44" s="119">
        <f t="shared" si="5"/>
        <v>5.701222095019288</v>
      </c>
      <c r="I44" s="123">
        <f t="shared" si="6"/>
        <v>0.64293023736108512</v>
      </c>
      <c r="J44" s="124">
        <f t="shared" si="7"/>
        <v>0.18443055921635934</v>
      </c>
      <c r="K44" s="125">
        <f t="shared" si="8"/>
        <v>65.269118163445569</v>
      </c>
      <c r="M44" s="46"/>
      <c r="N44" s="117"/>
      <c r="O44" s="46"/>
    </row>
    <row r="45" spans="1:15">
      <c r="B45" s="118">
        <f t="shared" si="9"/>
        <v>2</v>
      </c>
      <c r="C45" s="119">
        <f t="shared" si="0"/>
        <v>1.6666666666666667</v>
      </c>
      <c r="D45" s="120">
        <f t="shared" si="1"/>
        <v>176.49626555266212</v>
      </c>
      <c r="E45" s="120">
        <f t="shared" si="2"/>
        <v>79.400559413580282</v>
      </c>
      <c r="F45" s="121">
        <f t="shared" si="3"/>
        <v>4.6923123445577337</v>
      </c>
      <c r="G45" s="122">
        <f t="shared" si="4"/>
        <v>0.47372362635124843</v>
      </c>
      <c r="H45" s="119">
        <f t="shared" si="5"/>
        <v>7.8205205742628898</v>
      </c>
      <c r="I45" s="123">
        <f t="shared" si="6"/>
        <v>0.49984867288305801</v>
      </c>
      <c r="J45" s="124">
        <f t="shared" si="7"/>
        <v>0.15494884388048175</v>
      </c>
      <c r="K45" s="125">
        <f t="shared" si="8"/>
        <v>54.835676058761138</v>
      </c>
      <c r="M45" s="46"/>
      <c r="N45" s="117"/>
      <c r="O45" s="46"/>
    </row>
    <row r="46" spans="1:15">
      <c r="B46" s="118">
        <f t="shared" si="9"/>
        <v>2.5</v>
      </c>
      <c r="C46" s="119">
        <f t="shared" si="0"/>
        <v>2.0833333333333335</v>
      </c>
      <c r="D46" s="120">
        <f t="shared" si="1"/>
        <v>248.42523645471655</v>
      </c>
      <c r="E46" s="120">
        <f t="shared" si="2"/>
        <v>120.58504834587197</v>
      </c>
      <c r="F46" s="121">
        <f t="shared" si="3"/>
        <v>4.8559546063455841</v>
      </c>
      <c r="G46" s="122">
        <f t="shared" si="4"/>
        <v>0.42425564708626506</v>
      </c>
      <c r="H46" s="119">
        <f t="shared" si="5"/>
        <v>10.1165720965533</v>
      </c>
      <c r="I46" s="123">
        <f t="shared" si="6"/>
        <v>0.39946446815253445</v>
      </c>
      <c r="J46" s="124">
        <f t="shared" si="7"/>
        <v>0.13109912806448062</v>
      </c>
      <c r="K46" s="125">
        <f t="shared" si="8"/>
        <v>46.39537242159092</v>
      </c>
      <c r="M46" s="46"/>
      <c r="N46" s="117"/>
      <c r="O46" s="46"/>
    </row>
    <row r="47" spans="1:15">
      <c r="B47" s="118">
        <f t="shared" si="9"/>
        <v>3</v>
      </c>
      <c r="C47" s="119">
        <f t="shared" si="0"/>
        <v>2.5</v>
      </c>
      <c r="D47" s="120">
        <f t="shared" si="1"/>
        <v>338.89081036603022</v>
      </c>
      <c r="E47" s="120">
        <f t="shared" si="2"/>
        <v>177.5526258680556</v>
      </c>
      <c r="F47" s="121">
        <f t="shared" si="3"/>
        <v>5.048763943888753</v>
      </c>
      <c r="G47" s="122">
        <f t="shared" si="4"/>
        <v>0.3780485939143105</v>
      </c>
      <c r="H47" s="119">
        <f t="shared" si="5"/>
        <v>12.621909859721882</v>
      </c>
      <c r="I47" s="123">
        <f t="shared" si="6"/>
        <v>0.32627367700951132</v>
      </c>
      <c r="J47" s="124">
        <f t="shared" si="7"/>
        <v>0.11209637094723536</v>
      </c>
      <c r="K47" s="125">
        <f t="shared" si="8"/>
        <v>39.670384952124301</v>
      </c>
      <c r="M47" s="46"/>
      <c r="N47" s="117"/>
      <c r="O47" s="46"/>
    </row>
    <row r="48" spans="1:15">
      <c r="B48" s="118">
        <f t="shared" si="9"/>
        <v>3.5</v>
      </c>
      <c r="C48" s="119">
        <f t="shared" si="0"/>
        <v>2.916666666666667</v>
      </c>
      <c r="D48" s="120">
        <f t="shared" si="1"/>
        <v>451.60030788845512</v>
      </c>
      <c r="E48" s="120">
        <f t="shared" si="2"/>
        <v>254.28187994309428</v>
      </c>
      <c r="F48" s="121">
        <f t="shared" si="3"/>
        <v>5.2675384958778961</v>
      </c>
      <c r="G48" s="122">
        <f t="shared" si="4"/>
        <v>0.33715615902837093</v>
      </c>
      <c r="H48" s="119">
        <f t="shared" si="5"/>
        <v>15.363653946310531</v>
      </c>
      <c r="I48" s="123">
        <f t="shared" si="6"/>
        <v>0.27113728430829487</v>
      </c>
      <c r="J48" s="124">
        <f t="shared" si="7"/>
        <v>9.681290835742011E-2</v>
      </c>
      <c r="K48" s="125">
        <f t="shared" si="8"/>
        <v>34.261638538516031</v>
      </c>
      <c r="M48" s="126"/>
      <c r="N48" s="117"/>
      <c r="O48" s="127"/>
    </row>
    <row r="49" spans="1:15">
      <c r="B49" s="118">
        <f t="shared" si="9"/>
        <v>4</v>
      </c>
      <c r="C49" s="119">
        <f t="shared" si="0"/>
        <v>3.3333333333333335</v>
      </c>
      <c r="D49" s="120">
        <f t="shared" si="1"/>
        <v>590.26104962384284</v>
      </c>
      <c r="E49" s="120">
        <f t="shared" si="2"/>
        <v>355.47477816358037</v>
      </c>
      <c r="F49" s="121">
        <f t="shared" si="3"/>
        <v>5.5091858266192322</v>
      </c>
      <c r="G49" s="122">
        <f t="shared" si="4"/>
        <v>0.3014032371182217</v>
      </c>
      <c r="H49" s="119">
        <f t="shared" si="5"/>
        <v>18.363952755397442</v>
      </c>
      <c r="I49" s="123">
        <f t="shared" si="6"/>
        <v>0.22850421509106447</v>
      </c>
      <c r="J49" s="124">
        <f t="shared" si="7"/>
        <v>8.433739040034019E-2</v>
      </c>
      <c r="K49" s="125">
        <f t="shared" si="8"/>
        <v>29.846610686566596</v>
      </c>
      <c r="M49" s="46"/>
      <c r="N49" s="117"/>
      <c r="O49" s="46"/>
    </row>
    <row r="50" spans="1:15">
      <c r="B50" s="118">
        <f t="shared" si="9"/>
        <v>4.5</v>
      </c>
      <c r="C50" s="119">
        <f t="shared" si="0"/>
        <v>3.75</v>
      </c>
      <c r="D50" s="120">
        <f t="shared" si="1"/>
        <v>758.58035617404539</v>
      </c>
      <c r="E50" s="120">
        <f t="shared" si="2"/>
        <v>486.55666775173614</v>
      </c>
      <c r="F50" s="121">
        <f t="shared" si="3"/>
        <v>5.7708333333333339</v>
      </c>
      <c r="G50" s="122">
        <f t="shared" si="4"/>
        <v>0.27016534013945542</v>
      </c>
      <c r="H50" s="119">
        <f t="shared" si="5"/>
        <v>21.640625000000004</v>
      </c>
      <c r="I50" s="123">
        <f t="shared" si="6"/>
        <v>0.19484867950355253</v>
      </c>
      <c r="J50" s="124">
        <f t="shared" si="7"/>
        <v>7.4009279833216438E-2</v>
      </c>
      <c r="K50" s="125">
        <f t="shared" si="8"/>
        <v>26.191540334478564</v>
      </c>
      <c r="M50" s="46"/>
      <c r="N50" s="117"/>
      <c r="O50" s="46"/>
    </row>
    <row r="51" spans="1:15" ht="15.75" thickBot="1">
      <c r="B51" s="128">
        <f t="shared" si="9"/>
        <v>5</v>
      </c>
      <c r="C51" s="129">
        <f t="shared" si="0"/>
        <v>4.166666666666667</v>
      </c>
      <c r="D51" s="130">
        <f t="shared" si="1"/>
        <v>960.26554814091469</v>
      </c>
      <c r="E51" s="130">
        <f t="shared" si="2"/>
        <v>653.67627555941385</v>
      </c>
      <c r="F51" s="131">
        <f t="shared" si="3"/>
        <v>6.0498866495350327</v>
      </c>
      <c r="G51" s="132">
        <f t="shared" si="4"/>
        <v>0.24281828474074527</v>
      </c>
      <c r="H51" s="129">
        <f t="shared" si="5"/>
        <v>25.207861039729305</v>
      </c>
      <c r="I51" s="133">
        <f t="shared" si="6"/>
        <v>0.1678309261643281</v>
      </c>
      <c r="J51" s="134">
        <f t="shared" si="7"/>
        <v>6.5356851792328682E-2</v>
      </c>
      <c r="K51" s="135">
        <f t="shared" si="8"/>
        <v>23.129486244305209</v>
      </c>
      <c r="M51" s="46"/>
      <c r="N51" s="117"/>
      <c r="O51" s="46"/>
    </row>
    <row r="52" spans="1:15" ht="15.75" thickBot="1">
      <c r="B52" s="136"/>
      <c r="C52" s="136"/>
      <c r="D52" s="137"/>
      <c r="E52" s="137"/>
      <c r="F52" s="138"/>
      <c r="G52" s="139"/>
      <c r="H52" s="136"/>
      <c r="I52" s="126"/>
      <c r="J52" s="140"/>
      <c r="K52" s="60"/>
      <c r="M52" s="46"/>
      <c r="N52" s="117"/>
      <c r="O52" s="46"/>
    </row>
    <row r="53" spans="1:15" ht="26.25" customHeight="1" thickBot="1">
      <c r="A53" s="141" t="s">
        <v>71</v>
      </c>
      <c r="B53" s="142" t="s">
        <v>72</v>
      </c>
      <c r="C53" s="143"/>
      <c r="D53" s="144"/>
      <c r="F53" s="141" t="s">
        <v>71</v>
      </c>
      <c r="G53" s="142" t="s">
        <v>73</v>
      </c>
      <c r="H53" s="143"/>
      <c r="I53" s="144"/>
      <c r="J53" s="145"/>
      <c r="K53" s="146" t="s">
        <v>74</v>
      </c>
    </row>
    <row r="54" spans="1:15" ht="28.5" thickBot="1">
      <c r="A54" s="147" t="s">
        <v>75</v>
      </c>
      <c r="B54" s="148" t="s">
        <v>76</v>
      </c>
      <c r="C54" s="148" t="s">
        <v>77</v>
      </c>
      <c r="D54" s="149" t="s">
        <v>78</v>
      </c>
      <c r="F54" s="150" t="s">
        <v>25</v>
      </c>
      <c r="G54" s="151" t="s">
        <v>76</v>
      </c>
      <c r="H54" s="151" t="s">
        <v>77</v>
      </c>
      <c r="I54" s="152" t="s">
        <v>30</v>
      </c>
      <c r="J54" s="153"/>
      <c r="K54" s="154"/>
    </row>
    <row r="55" spans="1:15" ht="15.75" thickBot="1">
      <c r="A55" s="155">
        <v>1</v>
      </c>
      <c r="B55" s="151">
        <v>2</v>
      </c>
      <c r="C55" s="151">
        <v>3</v>
      </c>
      <c r="D55" s="156">
        <v>4</v>
      </c>
      <c r="F55" s="157" t="s">
        <v>79</v>
      </c>
      <c r="G55" s="158" t="s">
        <v>80</v>
      </c>
      <c r="H55" s="158" t="s">
        <v>81</v>
      </c>
      <c r="I55" s="159" t="s">
        <v>82</v>
      </c>
      <c r="J55" s="153"/>
      <c r="K55" s="160"/>
    </row>
    <row r="56" spans="1:15">
      <c r="A56" s="161">
        <f t="shared" ref="A56:A66" si="10">B41</f>
        <v>9.9999999999999995E-7</v>
      </c>
      <c r="B56" s="161">
        <f t="shared" ref="B56:B66" si="11">B41</f>
        <v>9.9999999999999995E-7</v>
      </c>
      <c r="C56" s="161">
        <f t="shared" ref="C56:C66" si="12">$J$25</f>
        <v>4.2708333333333339</v>
      </c>
      <c r="D56" s="162">
        <f t="shared" ref="D56:D66" si="13">K41</f>
        <v>88.473838664227287</v>
      </c>
      <c r="F56" s="163">
        <f>'[1]US bang kieu 1'!D22</f>
        <v>1E-10</v>
      </c>
      <c r="G56" s="61">
        <f>F56</f>
        <v>1E-10</v>
      </c>
      <c r="H56" s="164">
        <f>5.1</f>
        <v>5.0999999999999996</v>
      </c>
      <c r="I56" s="165">
        <f>'[1]US bang kieu 1'!I22</f>
        <v>88.473838664227287</v>
      </c>
      <c r="J56" s="139"/>
      <c r="K56" s="166">
        <f t="shared" ref="K56:K66" si="14">IF(J25&lt;5,D56,I56)</f>
        <v>88.473838664227287</v>
      </c>
    </row>
    <row r="57" spans="1:15">
      <c r="A57" s="167">
        <f t="shared" si="10"/>
        <v>0.5</v>
      </c>
      <c r="B57" s="167">
        <f t="shared" si="11"/>
        <v>0.5</v>
      </c>
      <c r="C57" s="167">
        <f t="shared" si="12"/>
        <v>4.2708333333333339</v>
      </c>
      <c r="D57" s="167">
        <f t="shared" si="13"/>
        <v>86.225523055925848</v>
      </c>
      <c r="F57" s="163">
        <f>'[1]US bang kieu 1'!D23</f>
        <v>0.5</v>
      </c>
      <c r="G57" s="61">
        <f t="shared" ref="G57:G66" si="15">F57</f>
        <v>0.5</v>
      </c>
      <c r="H57" s="164">
        <f t="shared" ref="H57:H66" si="16">5.1</f>
        <v>5.0999999999999996</v>
      </c>
      <c r="I57" s="165">
        <f>'[1]US bang kieu 1'!I23</f>
        <v>86.234302274062458</v>
      </c>
      <c r="J57" s="139"/>
      <c r="K57" s="168">
        <f t="shared" si="14"/>
        <v>86.225523055925848</v>
      </c>
    </row>
    <row r="58" spans="1:15">
      <c r="A58" s="167">
        <f t="shared" si="10"/>
        <v>1</v>
      </c>
      <c r="B58" s="167">
        <f t="shared" si="11"/>
        <v>1</v>
      </c>
      <c r="C58" s="167">
        <f t="shared" si="12"/>
        <v>4.2708333333333339</v>
      </c>
      <c r="D58" s="167">
        <f t="shared" si="13"/>
        <v>76.976597274779181</v>
      </c>
      <c r="F58" s="163">
        <f>'[1]US bang kieu 1'!D24</f>
        <v>1</v>
      </c>
      <c r="G58" s="61">
        <f t="shared" si="15"/>
        <v>1</v>
      </c>
      <c r="H58" s="164">
        <f t="shared" si="16"/>
        <v>5.0999999999999996</v>
      </c>
      <c r="I58" s="165">
        <f>'[1]US bang kieu 1'!I24</f>
        <v>77.04368828598011</v>
      </c>
      <c r="J58" s="139"/>
      <c r="K58" s="168">
        <f t="shared" si="14"/>
        <v>76.976597274779181</v>
      </c>
    </row>
    <row r="59" spans="1:15">
      <c r="A59" s="169">
        <f t="shared" si="10"/>
        <v>1.5</v>
      </c>
      <c r="B59" s="169">
        <f t="shared" si="11"/>
        <v>1.5</v>
      </c>
      <c r="C59" s="169">
        <f t="shared" si="12"/>
        <v>4.2708333333333339</v>
      </c>
      <c r="D59" s="169">
        <f t="shared" si="13"/>
        <v>65.269118163445569</v>
      </c>
      <c r="E59" s="10"/>
      <c r="F59" s="170">
        <f>'[1]US bang kieu 1'!D25</f>
        <v>1.5</v>
      </c>
      <c r="G59" s="171">
        <f t="shared" si="15"/>
        <v>1.5</v>
      </c>
      <c r="H59" s="172">
        <f t="shared" si="16"/>
        <v>5.0999999999999996</v>
      </c>
      <c r="I59" s="173">
        <f>'[1]US bang kieu 1'!I25</f>
        <v>65.479457513384062</v>
      </c>
      <c r="J59" s="174"/>
      <c r="K59" s="175">
        <f t="shared" si="14"/>
        <v>65.269118163445569</v>
      </c>
    </row>
    <row r="60" spans="1:15">
      <c r="A60" s="167">
        <f t="shared" si="10"/>
        <v>2</v>
      </c>
      <c r="B60" s="167">
        <f t="shared" si="11"/>
        <v>2</v>
      </c>
      <c r="C60" s="167">
        <f t="shared" si="12"/>
        <v>4.2708333333333339</v>
      </c>
      <c r="D60" s="167">
        <f t="shared" si="13"/>
        <v>54.835676058761138</v>
      </c>
      <c r="F60" s="163">
        <f>'[1]US bang kieu 1'!D26</f>
        <v>2</v>
      </c>
      <c r="G60" s="61">
        <f t="shared" si="15"/>
        <v>2</v>
      </c>
      <c r="H60" s="164">
        <f t="shared" si="16"/>
        <v>5.0999999999999996</v>
      </c>
      <c r="I60" s="165">
        <f>'[1]US bang kieu 1'!I26</f>
        <v>55.287602904204157</v>
      </c>
      <c r="J60" s="139"/>
      <c r="K60" s="168">
        <f t="shared" si="14"/>
        <v>54.835676058761138</v>
      </c>
    </row>
    <row r="61" spans="1:15">
      <c r="A61" s="167">
        <f t="shared" si="10"/>
        <v>2.5</v>
      </c>
      <c r="B61" s="167">
        <f t="shared" si="11"/>
        <v>2.5</v>
      </c>
      <c r="C61" s="167">
        <f t="shared" si="12"/>
        <v>4.2708333333333339</v>
      </c>
      <c r="D61" s="167">
        <f t="shared" si="13"/>
        <v>46.39537242159092</v>
      </c>
      <c r="F61" s="163">
        <f>'[1]US bang kieu 1'!D27</f>
        <v>2.5</v>
      </c>
      <c r="G61" s="61">
        <f t="shared" si="15"/>
        <v>2.5</v>
      </c>
      <c r="H61" s="164">
        <f t="shared" si="16"/>
        <v>5.0999999999999996</v>
      </c>
      <c r="I61" s="165">
        <f>'[1]US bang kieu 1'!I27</f>
        <v>47.179230331423526</v>
      </c>
      <c r="J61" s="139"/>
      <c r="K61" s="168">
        <f t="shared" si="14"/>
        <v>46.39537242159092</v>
      </c>
    </row>
    <row r="62" spans="1:15">
      <c r="A62" s="167">
        <f t="shared" si="10"/>
        <v>3</v>
      </c>
      <c r="B62" s="167">
        <f t="shared" si="11"/>
        <v>3</v>
      </c>
      <c r="C62" s="167">
        <f t="shared" si="12"/>
        <v>4.2708333333333339</v>
      </c>
      <c r="D62" s="167">
        <f t="shared" si="13"/>
        <v>39.670384952124301</v>
      </c>
      <c r="F62" s="163">
        <f>'[1]US bang kieu 1'!D28</f>
        <v>3</v>
      </c>
      <c r="G62" s="61">
        <f t="shared" si="15"/>
        <v>3</v>
      </c>
      <c r="H62" s="164">
        <f t="shared" si="16"/>
        <v>5.0999999999999996</v>
      </c>
      <c r="I62" s="165">
        <f>'[1]US bang kieu 1'!I28</f>
        <v>40.853851612534456</v>
      </c>
      <c r="J62" s="139"/>
      <c r="K62" s="168">
        <f t="shared" si="14"/>
        <v>39.670384952124301</v>
      </c>
    </row>
    <row r="63" spans="1:15">
      <c r="A63" s="176">
        <f t="shared" si="10"/>
        <v>3.5</v>
      </c>
      <c r="B63" s="176">
        <f t="shared" si="11"/>
        <v>3.5</v>
      </c>
      <c r="C63" s="176">
        <f t="shared" si="12"/>
        <v>4.2708333333333339</v>
      </c>
      <c r="D63" s="176">
        <f t="shared" si="13"/>
        <v>34.261638538516031</v>
      </c>
      <c r="E63" s="32"/>
      <c r="F63" s="163">
        <f>'[1]US bang kieu 1'!D29</f>
        <v>3.5</v>
      </c>
      <c r="G63" s="61">
        <f t="shared" si="15"/>
        <v>3.5</v>
      </c>
      <c r="H63" s="177">
        <f t="shared" si="16"/>
        <v>5.0999999999999996</v>
      </c>
      <c r="I63" s="165">
        <f>'[1]US bang kieu 1'!I29</f>
        <v>35.883617155321282</v>
      </c>
      <c r="J63" s="139"/>
      <c r="K63" s="168">
        <f t="shared" si="14"/>
        <v>34.261638538516031</v>
      </c>
    </row>
    <row r="64" spans="1:15">
      <c r="A64" s="178">
        <f t="shared" si="10"/>
        <v>4</v>
      </c>
      <c r="B64" s="178">
        <f t="shared" si="11"/>
        <v>4</v>
      </c>
      <c r="C64" s="178">
        <f t="shared" si="12"/>
        <v>4.2708333333333339</v>
      </c>
      <c r="D64" s="178">
        <f t="shared" si="13"/>
        <v>29.846610686566596</v>
      </c>
      <c r="E64" s="86"/>
      <c r="F64" s="179">
        <f>'[1]US bang kieu 1'!D30</f>
        <v>4</v>
      </c>
      <c r="G64" s="180">
        <f t="shared" si="15"/>
        <v>4</v>
      </c>
      <c r="H64" s="181">
        <f t="shared" si="16"/>
        <v>5.0999999999999996</v>
      </c>
      <c r="I64" s="182">
        <f>'[1]US bang kieu 1'!I30</f>
        <v>31.918141362109218</v>
      </c>
      <c r="J64" s="183"/>
      <c r="K64" s="184">
        <f t="shared" si="14"/>
        <v>29.846610686566596</v>
      </c>
    </row>
    <row r="65" spans="1:14">
      <c r="A65" s="167">
        <f t="shared" si="10"/>
        <v>4.5</v>
      </c>
      <c r="B65" s="167">
        <f t="shared" si="11"/>
        <v>4.5</v>
      </c>
      <c r="C65" s="167">
        <f t="shared" si="12"/>
        <v>4.2708333333333339</v>
      </c>
      <c r="D65" s="185">
        <f t="shared" si="13"/>
        <v>26.191540334478564</v>
      </c>
      <c r="F65" s="163">
        <f>'[1]US bang kieu 1'!D31</f>
        <v>4.5</v>
      </c>
      <c r="G65" s="61">
        <f t="shared" si="15"/>
        <v>4.5</v>
      </c>
      <c r="H65" s="164">
        <f t="shared" si="16"/>
        <v>5.0999999999999996</v>
      </c>
      <c r="I65" s="165">
        <f>'[1]US bang kieu 1'!I31</f>
        <v>28.700841107818217</v>
      </c>
      <c r="J65" s="139"/>
      <c r="K65" s="168">
        <f t="shared" si="14"/>
        <v>26.191540334478564</v>
      </c>
    </row>
    <row r="66" spans="1:14" ht="15.75" thickBot="1">
      <c r="A66" s="186">
        <f t="shared" si="10"/>
        <v>5</v>
      </c>
      <c r="B66" s="186">
        <f t="shared" si="11"/>
        <v>5</v>
      </c>
      <c r="C66" s="186">
        <f t="shared" si="12"/>
        <v>4.2708333333333339</v>
      </c>
      <c r="D66" s="186">
        <f t="shared" si="13"/>
        <v>23.129486244305209</v>
      </c>
      <c r="F66" s="187">
        <f>'[1]US bang kieu 1'!D32</f>
        <v>5</v>
      </c>
      <c r="G66" s="188">
        <f t="shared" si="15"/>
        <v>5</v>
      </c>
      <c r="H66" s="189">
        <f t="shared" si="16"/>
        <v>5.0999999999999996</v>
      </c>
      <c r="I66" s="190">
        <f>'[1]US bang kieu 1'!I32</f>
        <v>26.048468807311405</v>
      </c>
      <c r="J66" s="139"/>
      <c r="K66" s="191">
        <f t="shared" si="14"/>
        <v>23.129486244305209</v>
      </c>
    </row>
    <row r="67" spans="1:14" s="32" customFormat="1">
      <c r="A67" s="192"/>
      <c r="D67" s="193"/>
      <c r="E67" s="193"/>
      <c r="F67" s="193"/>
      <c r="H67" s="193"/>
      <c r="I67" s="193"/>
      <c r="J67" s="193"/>
      <c r="K67" s="194"/>
      <c r="L67" s="194"/>
      <c r="N67" s="195"/>
    </row>
    <row r="68" spans="1:14" s="32" customFormat="1">
      <c r="A68" s="192"/>
      <c r="D68" s="193"/>
      <c r="E68" s="193"/>
      <c r="F68" s="193"/>
      <c r="H68" s="193"/>
      <c r="I68" s="193"/>
      <c r="J68" s="193"/>
      <c r="K68" s="194"/>
      <c r="L68" s="194"/>
      <c r="N68" s="195"/>
    </row>
    <row r="69" spans="1:14" s="32" customFormat="1">
      <c r="A69" s="192"/>
      <c r="D69" s="193"/>
      <c r="E69" s="193"/>
      <c r="F69" s="193"/>
      <c r="H69" s="193"/>
      <c r="I69" s="193"/>
      <c r="J69" s="193"/>
      <c r="K69" s="194"/>
      <c r="L69" s="194"/>
      <c r="N69" s="195"/>
    </row>
    <row r="70" spans="1:14" s="32" customFormat="1">
      <c r="A70" s="192"/>
      <c r="D70" s="193"/>
      <c r="E70" s="193"/>
      <c r="F70" s="193"/>
      <c r="H70" s="193"/>
      <c r="I70" s="193"/>
      <c r="J70" s="193"/>
      <c r="K70" s="194"/>
      <c r="L70" s="194"/>
      <c r="N70" s="195"/>
    </row>
    <row r="71" spans="1:14" s="32" customFormat="1">
      <c r="A71" s="192"/>
      <c r="D71" s="193"/>
      <c r="E71" s="193"/>
      <c r="F71" s="193"/>
      <c r="H71" s="193"/>
      <c r="I71" s="193"/>
      <c r="J71" s="193"/>
      <c r="K71" s="194"/>
      <c r="L71" s="194"/>
      <c r="N71" s="195"/>
    </row>
    <row r="72" spans="1:14" s="32" customFormat="1">
      <c r="A72" s="192"/>
      <c r="D72" s="193"/>
      <c r="E72" s="193"/>
      <c r="F72" s="193"/>
      <c r="H72" s="193"/>
      <c r="I72" s="193"/>
      <c r="J72" s="193"/>
      <c r="K72" s="194"/>
      <c r="L72" s="194"/>
      <c r="N72" s="195"/>
    </row>
    <row r="73" spans="1:14" s="32" customFormat="1">
      <c r="A73" s="192"/>
      <c r="D73" s="193"/>
      <c r="E73" s="193"/>
      <c r="F73" s="193"/>
      <c r="H73" s="193"/>
      <c r="I73" s="193"/>
      <c r="J73" s="193"/>
      <c r="K73" s="194"/>
      <c r="L73" s="194"/>
      <c r="N73" s="195"/>
    </row>
    <row r="74" spans="1:14" s="32" customFormat="1">
      <c r="A74" s="192"/>
      <c r="D74" s="193"/>
      <c r="E74" s="193"/>
      <c r="F74" s="193"/>
      <c r="H74" s="193"/>
      <c r="I74" s="193"/>
      <c r="J74" s="193"/>
      <c r="K74" s="194"/>
      <c r="L74" s="194"/>
      <c r="N74" s="195"/>
    </row>
    <row r="75" spans="1:14" s="32" customFormat="1">
      <c r="A75" s="192"/>
      <c r="D75" s="193"/>
      <c r="E75" s="193"/>
      <c r="F75" s="193"/>
      <c r="H75" s="193"/>
      <c r="I75" s="193"/>
      <c r="J75" s="193"/>
      <c r="K75" s="194"/>
      <c r="L75" s="194"/>
      <c r="N75" s="195"/>
    </row>
    <row r="76" spans="1:14" s="32" customFormat="1">
      <c r="A76" s="192"/>
      <c r="D76" s="193"/>
      <c r="E76" s="193"/>
      <c r="F76" s="193"/>
      <c r="H76" s="193"/>
      <c r="I76" s="193"/>
      <c r="J76" s="193"/>
      <c r="K76" s="194"/>
      <c r="L76" s="194"/>
      <c r="N76" s="195"/>
    </row>
    <row r="77" spans="1:14" s="32" customFormat="1">
      <c r="A77" s="192"/>
      <c r="D77" s="193"/>
      <c r="E77" s="193"/>
      <c r="F77" s="193"/>
      <c r="H77" s="193"/>
      <c r="I77" s="193"/>
      <c r="J77" s="193"/>
      <c r="K77" s="194"/>
      <c r="L77" s="194"/>
      <c r="N77" s="195"/>
    </row>
    <row r="78" spans="1:14" s="32" customFormat="1">
      <c r="A78" s="192"/>
      <c r="D78" s="193"/>
      <c r="E78" s="193"/>
      <c r="F78" s="193"/>
      <c r="H78" s="193"/>
      <c r="I78" s="193"/>
      <c r="J78" s="193"/>
      <c r="K78" s="194"/>
      <c r="L78" s="194"/>
      <c r="N78" s="195"/>
    </row>
    <row r="79" spans="1:14" s="32" customFormat="1">
      <c r="A79" s="192"/>
      <c r="D79" s="193"/>
      <c r="E79" s="193"/>
      <c r="F79" s="193"/>
      <c r="H79" s="193"/>
      <c r="I79" s="193"/>
      <c r="J79" s="193"/>
      <c r="K79" s="194"/>
      <c r="L79" s="194"/>
      <c r="N79" s="195"/>
    </row>
    <row r="80" spans="1:14" s="32" customFormat="1">
      <c r="A80" s="192"/>
      <c r="D80" s="193"/>
      <c r="E80" s="193"/>
      <c r="F80" s="193"/>
      <c r="H80" s="193"/>
      <c r="I80" s="193"/>
      <c r="J80" s="193"/>
      <c r="K80" s="194"/>
      <c r="L80" s="194"/>
      <c r="N80" s="195"/>
    </row>
    <row r="81" spans="1:14" s="32" customFormat="1">
      <c r="A81" s="192"/>
      <c r="D81" s="193"/>
      <c r="E81" s="193"/>
      <c r="F81" s="193"/>
      <c r="H81" s="193"/>
      <c r="I81" s="193"/>
      <c r="J81" s="193"/>
      <c r="K81" s="194"/>
      <c r="L81" s="194"/>
      <c r="N81" s="195"/>
    </row>
    <row r="82" spans="1:14" s="32" customFormat="1">
      <c r="A82" s="192"/>
      <c r="D82" s="193"/>
      <c r="E82" s="193"/>
      <c r="F82" s="193"/>
      <c r="H82" s="193"/>
      <c r="I82" s="193"/>
      <c r="J82" s="193"/>
      <c r="K82" s="194"/>
      <c r="L82" s="194"/>
      <c r="N82" s="195"/>
    </row>
    <row r="83" spans="1:14" s="32" customFormat="1">
      <c r="A83" s="192"/>
      <c r="D83" s="193"/>
      <c r="E83" s="193"/>
      <c r="F83" s="193"/>
      <c r="H83" s="193"/>
      <c r="I83" s="193"/>
      <c r="J83" s="193"/>
      <c r="K83" s="194"/>
      <c r="L83" s="194"/>
      <c r="N83" s="195"/>
    </row>
    <row r="84" spans="1:14" s="32" customFormat="1">
      <c r="A84" s="192"/>
      <c r="D84" s="193"/>
      <c r="E84" s="193"/>
      <c r="F84" s="193"/>
      <c r="H84" s="193"/>
      <c r="I84" s="193"/>
      <c r="J84" s="193"/>
      <c r="K84" s="194"/>
      <c r="L84" s="194"/>
      <c r="N84" s="195"/>
    </row>
    <row r="85" spans="1:14" s="32" customFormat="1">
      <c r="A85" s="192"/>
      <c r="D85" s="193"/>
      <c r="E85" s="193"/>
      <c r="F85" s="193"/>
      <c r="H85" s="193"/>
      <c r="I85" s="193"/>
      <c r="J85" s="193"/>
      <c r="K85" s="194"/>
      <c r="L85" s="194"/>
      <c r="N85" s="195"/>
    </row>
    <row r="86" spans="1:14" s="32" customFormat="1">
      <c r="A86" s="192"/>
      <c r="D86" s="193"/>
      <c r="E86" s="193"/>
      <c r="F86" s="193"/>
      <c r="H86" s="193"/>
      <c r="I86" s="193"/>
      <c r="J86" s="193"/>
      <c r="K86" s="194"/>
      <c r="L86" s="194"/>
      <c r="N86" s="195"/>
    </row>
    <row r="87" spans="1:14" s="32" customFormat="1">
      <c r="A87" s="192"/>
      <c r="D87" s="193"/>
      <c r="E87" s="193"/>
      <c r="F87" s="193"/>
      <c r="H87" s="193"/>
      <c r="I87" s="193"/>
      <c r="J87" s="193"/>
      <c r="K87" s="194"/>
      <c r="L87" s="194"/>
      <c r="N87" s="195"/>
    </row>
    <row r="88" spans="1:14" s="32" customFormat="1">
      <c r="A88" s="192"/>
      <c r="D88" s="193"/>
      <c r="E88" s="193"/>
      <c r="F88" s="193"/>
      <c r="H88" s="193"/>
      <c r="I88" s="193"/>
      <c r="J88" s="193"/>
      <c r="K88" s="194"/>
      <c r="L88" s="194"/>
      <c r="N88" s="195"/>
    </row>
    <row r="89" spans="1:14" s="32" customFormat="1">
      <c r="A89" s="192"/>
      <c r="D89" s="193"/>
      <c r="E89" s="193"/>
      <c r="F89" s="193"/>
      <c r="H89" s="193"/>
      <c r="I89" s="193"/>
      <c r="J89" s="193"/>
      <c r="K89" s="194"/>
      <c r="L89" s="194"/>
      <c r="N89" s="195"/>
    </row>
    <row r="90" spans="1:14" s="32" customFormat="1">
      <c r="A90" s="192"/>
      <c r="D90" s="193"/>
      <c r="E90" s="193"/>
      <c r="F90" s="193"/>
      <c r="H90" s="193"/>
      <c r="I90" s="193"/>
      <c r="J90" s="193"/>
      <c r="K90" s="194"/>
      <c r="L90" s="194"/>
      <c r="N90" s="195"/>
    </row>
    <row r="91" spans="1:14" s="32" customFormat="1">
      <c r="A91" s="192"/>
      <c r="D91" s="193"/>
      <c r="E91" s="193"/>
      <c r="F91" s="193"/>
      <c r="H91" s="193"/>
      <c r="I91" s="193"/>
      <c r="J91" s="193"/>
      <c r="K91" s="194"/>
      <c r="L91" s="194"/>
      <c r="N91" s="195"/>
    </row>
    <row r="92" spans="1:14" s="32" customFormat="1">
      <c r="A92" s="192"/>
      <c r="D92" s="193"/>
      <c r="E92" s="193"/>
      <c r="F92" s="193"/>
      <c r="H92" s="193"/>
      <c r="I92" s="193"/>
      <c r="J92" s="193"/>
      <c r="K92" s="194"/>
      <c r="L92" s="194"/>
      <c r="N92" s="195"/>
    </row>
    <row r="93" spans="1:14">
      <c r="A93" s="138"/>
      <c r="B93" s="136"/>
      <c r="C93" s="137"/>
      <c r="D93" s="137"/>
      <c r="E93" s="138"/>
      <c r="F93" s="139"/>
      <c r="G93" s="136"/>
      <c r="H93" s="126"/>
      <c r="I93" s="196"/>
      <c r="J93" s="60"/>
      <c r="K93" s="197"/>
      <c r="L93" s="198"/>
      <c r="N93" s="117"/>
    </row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</sheetData>
  <mergeCells count="6">
    <mergeCell ref="B39:J39"/>
    <mergeCell ref="K39:K40"/>
    <mergeCell ref="N39:N40"/>
    <mergeCell ref="B53:D53"/>
    <mergeCell ref="G53:I53"/>
    <mergeCell ref="K54:K55"/>
  </mergeCells>
  <pageMargins left="0.7" right="0.7" top="0.75" bottom="0.75" header="0.3" footer="0.3"/>
  <pageSetup paperSize="9" scale="7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US bang kieu 1</vt:lpstr>
      <vt:lpstr>US chu nhat kieu 1</vt:lpstr>
      <vt:lpstr>'US bang kieu 1'!Print_Area</vt:lpstr>
      <vt:lpstr>'US chu nhat kieu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Cop.</dc:creator>
  <cp:lastModifiedBy>Microsoft Cop.</cp:lastModifiedBy>
  <dcterms:created xsi:type="dcterms:W3CDTF">2019-05-14T01:53:30Z</dcterms:created>
  <dcterms:modified xsi:type="dcterms:W3CDTF">2019-05-14T01:56:37Z</dcterms:modified>
</cp:coreProperties>
</file>