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uan Hien 568\Desktop\"/>
    </mc:Choice>
  </mc:AlternateContent>
  <bookViews>
    <workbookView xWindow="120" yWindow="15" windowWidth="15195" windowHeight="8190" firstSheet="2" activeTab="2"/>
  </bookViews>
  <sheets>
    <sheet name="Data" sheetId="17" state="hidden" r:id="rId1"/>
    <sheet name="Thoi gian NT" sheetId="20" state="hidden" r:id="rId2"/>
    <sheet name="KTHH mong ranh" sheetId="18" r:id="rId3"/>
  </sheets>
  <definedNames>
    <definedName name="____a1" hidden="1">{"'Sheet1'!$L$16"}</definedName>
    <definedName name="____Coc39" hidden="1">{"'Sheet1'!$L$16"}</definedName>
    <definedName name="____Goi8" hidden="1">{"'Sheet1'!$L$16"}</definedName>
    <definedName name="____Lan1" hidden="1">{"'Sheet1'!$L$16"}</definedName>
    <definedName name="____LAN3" hidden="1">{"'Sheet1'!$L$16"}</definedName>
    <definedName name="____lk2" hidden="1">{"'Sheet1'!$L$16"}</definedName>
    <definedName name="____PA3" hidden="1">{"'Sheet1'!$L$16"}</definedName>
    <definedName name="____tt3" hidden="1">{"'Sheet1'!$L$16"}</definedName>
    <definedName name="___a1" hidden="1">{"'Sheet1'!$L$16"}</definedName>
    <definedName name="___Coc39" hidden="1">{"'Sheet1'!$L$16"}</definedName>
    <definedName name="___Goi8" hidden="1">{"'Sheet1'!$L$16"}</definedName>
    <definedName name="___Lan1" hidden="1">{"'Sheet1'!$L$16"}</definedName>
    <definedName name="___LAN3" hidden="1">{"'Sheet1'!$L$16"}</definedName>
    <definedName name="___lk2" hidden="1">{"'Sheet1'!$L$16"}</definedName>
    <definedName name="___PA3" hidden="1">{"'Sheet1'!$L$16"}</definedName>
    <definedName name="___tt3" hidden="1">{"'Sheet1'!$L$16"}</definedName>
    <definedName name="___THt7">{"Book1","Bang chia luong.xls"}</definedName>
    <definedName name="__a129" hidden="1">{"Offgrid",#N/A,FALSE,"OFFGRID";"Region",#N/A,FALSE,"REGION";"Offgrid -2",#N/A,FALSE,"OFFGRID";"WTP",#N/A,FALSE,"WTP";"WTP -2",#N/A,FALSE,"WTP";"Project",#N/A,FALSE,"PROJECT";"Summary -2",#N/A,FALSE,"SUMMARY"}</definedName>
    <definedName name="__a130" hidden="1">{"Offgrid",#N/A,FALSE,"OFFGRID";"Region",#N/A,FALSE,"REGION";"Offgrid -2",#N/A,FALSE,"OFFGRID";"WTP",#N/A,FALSE,"WTP";"WTP -2",#N/A,FALSE,"WTP";"Project",#N/A,FALSE,"PROJECT";"Summary -2",#N/A,FALSE,"SUMMARY"}</definedName>
    <definedName name="__hsm2">1.1289</definedName>
    <definedName name="_a1" localSheetId="1" hidden="1">{"'Sheet1'!$L$16"}</definedName>
    <definedName name="_a1" hidden="1">{"'Sheet1'!$L$16"}</definedName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Builtin155" hidden="1">#N/A</definedName>
    <definedName name="_Coc39" localSheetId="1" hidden="1">{"'Sheet1'!$L$16"}</definedName>
    <definedName name="_Coc39" hidden="1">{"'Sheet1'!$L$16"}</definedName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'KTHH mong ranh'!$C$16:$L$57</definedName>
    <definedName name="_xlnm._FilterDatabase" localSheetId="1" hidden="1">#REF!</definedName>
    <definedName name="_xlnm._FilterDatabase" hidden="1">#REF!</definedName>
    <definedName name="_Goi8" localSheetId="1" hidden="1">{"'Sheet1'!$L$16"}</definedName>
    <definedName name="_Goi8" hidden="1">{"'Sheet1'!$L$16"}</definedName>
    <definedName name="_hsm2">1.1289</definedName>
    <definedName name="_Key1" localSheetId="2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hidden="1">#REF!</definedName>
    <definedName name="_Lan1" localSheetId="1" hidden="1">{"'Sheet1'!$L$16"}</definedName>
    <definedName name="_Lan1" hidden="1">{"'Sheet1'!$L$16"}</definedName>
    <definedName name="_LAN3" localSheetId="1" hidden="1">{"'Sheet1'!$L$16"}</definedName>
    <definedName name="_LAN3" hidden="1">{"'Sheet1'!$L$16"}</definedName>
    <definedName name="_lk2" localSheetId="1" hidden="1">{"'Sheet1'!$L$16"}</definedName>
    <definedName name="_lk2" hidden="1">{"'Sheet1'!$L$16"}</definedName>
    <definedName name="_Order1" hidden="1">255</definedName>
    <definedName name="_Order2" hidden="1">255</definedName>
    <definedName name="_PA3" localSheetId="1" hidden="1">{"'Sheet1'!$L$16"}</definedName>
    <definedName name="_PA3" hidden="1">{"'Sheet1'!$L$16"}</definedName>
    <definedName name="_Sort" localSheetId="2" hidden="1">#REF!</definedName>
    <definedName name="_Sort" localSheetId="1" hidden="1">#REF!</definedName>
    <definedName name="_Sort" hidden="1">#REF!</definedName>
    <definedName name="_tt3" localSheetId="1" hidden="1">{"'Sheet1'!$L$16"}</definedName>
    <definedName name="_tt3" hidden="1">{"'Sheet1'!$L$16"}</definedName>
    <definedName name="_THt7" localSheetId="1">{"Book1","Bang chia luong.xls"}</definedName>
    <definedName name="_THt7">{"Book1","Bang chia luong.xls"}</definedName>
    <definedName name="anscount" hidden="1">1</definedName>
    <definedName name="bùc" localSheetId="1">{"Book1","Dt tonghop.xls"}</definedName>
    <definedName name="bùc">{"Book1","Dt tonghop.xls"}</definedName>
    <definedName name="CLVC3">0.1</definedName>
    <definedName name="Coc_60" localSheetId="1" hidden="1">{"'Sheet1'!$L$16"}</definedName>
    <definedName name="Coc_60" hidden="1">{"'Sheet1'!$L$16"}</definedName>
    <definedName name="CTCT1" localSheetId="1" hidden="1">{"'Sheet1'!$L$16"}</definedName>
    <definedName name="CTCT1" hidden="1">{"'Sheet1'!$L$16"}</definedName>
    <definedName name="cuoibase">#REF!</definedName>
    <definedName name="cuoikhuon">#REF!</definedName>
    <definedName name="cuoisubbase">#REF!</definedName>
    <definedName name="cuoisubbase2">#REF!</definedName>
    <definedName name="chung">66</definedName>
    <definedName name="dam">78000</definedName>
    <definedName name="daubase">#REF!</definedName>
    <definedName name="daukhuon">#REF!</definedName>
    <definedName name="dausubbase">#REF!</definedName>
    <definedName name="dausubbase2">#REF!</definedName>
    <definedName name="Document_array" localSheetId="1">{"Thuxm2.xls","Sheet1"}</definedName>
    <definedName name="Document_array">{"Thuxm2.xls","Sheet1"}</definedName>
    <definedName name="dsfgv" localSheetId="1" hidden="1">{"'Sheet1'!$L$16"}</definedName>
    <definedName name="dsfgv" hidden="1">{"'Sheet1'!$L$16"}</definedName>
    <definedName name="DSTD_Clear" localSheetId="2">#N/A</definedName>
    <definedName name="DSTD_Clear">[0]!DSTD_Clear</definedName>
    <definedName name="fbsdggdsf" localSheetId="1">{"DZ-TDTB2.XLS","Dcksat.xls"}</definedName>
    <definedName name="fbsdggdsf">{"DZ-TDTB2.XLS","Dcksat.xls"}</definedName>
    <definedName name="fdfsf" localSheetId="1" hidden="1">{#N/A,#N/A,FALSE,"Chi tiÆt"}</definedName>
    <definedName name="fdfsf" hidden="1">{#N/A,#N/A,FALSE,"Chi tiÆt"}</definedName>
    <definedName name="fg" localSheetId="1" hidden="1">{"'Sheet1'!$L$16"}</definedName>
    <definedName name="fg" hidden="1">{"'Sheet1'!$L$16"}</definedName>
    <definedName name="fsdfdsf" localSheetId="1" hidden="1">{"'Sheet1'!$L$16"}</definedName>
    <definedName name="fsdfdsf" hidden="1">{"'Sheet1'!$L$16"}</definedName>
    <definedName name="giobase">#REF!</definedName>
    <definedName name="giobase_kthuc">#REF!</definedName>
    <definedName name="giokhuon">#REF!</definedName>
    <definedName name="giokhuon_kthuc">#REF!</definedName>
    <definedName name="giosubbase">#REF!</definedName>
    <definedName name="giosubbase_kthuc">#REF!</definedName>
    <definedName name="giosubbase_kthuc2">#REF!</definedName>
    <definedName name="giosubbase2">#REF!</definedName>
    <definedName name="Heä_soá_laép_xaø_H">1.7</definedName>
    <definedName name="hoc">55000</definedName>
    <definedName name="HSCT3">0.1</definedName>
    <definedName name="HSDN">2.5</definedName>
    <definedName name="HSLXH">1.7</definedName>
    <definedName name="hsnc_cau2">1.626</definedName>
    <definedName name="hsnc_d">1.6356</definedName>
    <definedName name="hsnc_d2">1.6356</definedName>
    <definedName name="HTML_CodePage" hidden="1">950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ng" localSheetId="1" hidden="1">{"'Sheet1'!$L$16"}</definedName>
    <definedName name="hung" hidden="1">{"'Sheet1'!$L$16"}</definedName>
    <definedName name="huy" localSheetId="1" hidden="1">{"'Sheet1'!$L$16"}</definedName>
    <definedName name="huy" hidden="1">{"'Sheet1'!$L$16"}</definedName>
    <definedName name="KLduonggiaods" localSheetId="1" hidden="1">{"'Sheet1'!$L$16"}</definedName>
    <definedName name="KLduonggiaods" hidden="1">{"'Sheet1'!$L$16"}</definedName>
    <definedName name="khac">2</definedName>
    <definedName name="KhuyenmaiUPS">"AutoShape 264"</definedName>
    <definedName name="Lan" localSheetId="1">{"Thuxm2.xls","Sheet1"}</definedName>
    <definedName name="Lan">{"Thuxm2.xls","Sheet1"}</definedName>
    <definedName name="mocbase">#REF!</definedName>
    <definedName name="mockhuo">#REF!</definedName>
    <definedName name="mocsubbase">#REF!</definedName>
    <definedName name="mocsubbase2">#REF!</definedName>
    <definedName name="NCga" localSheetId="1" hidden="1">{"'Sheet1'!$L$16"}</definedName>
    <definedName name="NCga" hidden="1">{"'Sheet1'!$L$16"}</definedName>
    <definedName name="ngaybase">#REF!</definedName>
    <definedName name="ngaykhuon">#REF!</definedName>
    <definedName name="ngaysubbase">#REF!</definedName>
    <definedName name="ngaysubbase2">#REF!</definedName>
    <definedName name="NHAÂN_COÂNG">BTRAM</definedName>
    <definedName name="Nhan_xet_cua_dai">"Picture 1"</definedName>
    <definedName name="nhfffd" localSheetId="1">{"DZ-TDTB2.XLS","Dcksat.xls"}</definedName>
    <definedName name="nhfffd">{"DZ-TDTB2.XLS","Dcksat.xls"}</definedName>
    <definedName name="pmh">phm</definedName>
    <definedName name="_xlnm.Print_Area" localSheetId="0">Data!$B$1:$U$1228</definedName>
    <definedName name="_xlnm.Print_Area" localSheetId="2">'KTHH mong ranh'!$C$1:$L$69</definedName>
    <definedName name="_xlnm.Print_Area" localSheetId="1">'Thoi gian NT'!$A$1:$U$41</definedName>
    <definedName name="_xlnm.Print_Titles">#REF!</definedName>
    <definedName name="PtichDTL" localSheetId="2">#N/A</definedName>
    <definedName name="PtichDTL">[0]!PtichDTL</definedName>
    <definedName name="rate">14000</definedName>
    <definedName name="Sosanh2" localSheetId="1" hidden="1">{"'Sheet1'!$L$16"}</definedName>
    <definedName name="Sosanh2" hidden="1">{"'Sheet1'!$L$16"}</definedName>
    <definedName name="Spanner_Auto_File">"C:\My Documents\tinh cdo.x2a"</definedName>
    <definedName name="TaxTV">10%</definedName>
    <definedName name="TaxXL">5%</definedName>
    <definedName name="tenmocbase">#REF!</definedName>
    <definedName name="tenmockhuo">#REF!</definedName>
    <definedName name="tenmocsubbase">#REF!</definedName>
    <definedName name="tenmocsubbase2">#REF!</definedName>
    <definedName name="thanh" localSheetId="1" hidden="1">{"'Sheet1'!$L$16"}</definedName>
    <definedName name="thanh" hidden="1">{"'Sheet1'!$L$16"}</definedName>
    <definedName name="thu" localSheetId="1" hidden="1">{"'Sheet1'!$L$16"}</definedName>
    <definedName name="thu" hidden="1">{"'Sheet1'!$L$16"}</definedName>
    <definedName name="thue">6</definedName>
    <definedName name="VAÄT_LIEÄU">"nhandongia"</definedName>
    <definedName name="VATM" localSheetId="1" hidden="1">{"'Sheet1'!$L$16"}</definedName>
    <definedName name="VATM" hidden="1">{"'Sheet1'!$L$16"}</definedName>
    <definedName name="wrn.aaa." localSheetId="1" hidden="1">{#N/A,#N/A,FALSE,"Sheet1";#N/A,#N/A,FALSE,"Sheet1";#N/A,#N/A,FALSE,"Sheet1"}</definedName>
    <definedName name="wrn.aaa." hidden="1">{#N/A,#N/A,FALSE,"Sheet1";#N/A,#N/A,FALSE,"Sheet1";#N/A,#N/A,FALSE,"Sheet1"}</definedName>
    <definedName name="wrn.cong." localSheetId="1" hidden="1">{#N/A,#N/A,FALSE,"Sheet1"}</definedName>
    <definedName name="wrn.cong." hidden="1">{#N/A,#N/A,FALSE,"Sheet1"}</definedName>
    <definedName name="wrn.chi._.tiÆt." localSheetId="1" hidden="1">{#N/A,#N/A,FALSE,"Chi tiÆt"}</definedName>
    <definedName name="wrn.chi._.tiÆt." hidden="1">{#N/A,#N/A,FALSE,"Chi tiÆt"}</definedName>
    <definedName name="wrn.Report.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f.report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XCCT">0.5</definedName>
    <definedName name="XDCBT10" localSheetId="1">{"Book1","Bang chia luong.xls"}</definedName>
    <definedName name="XDCBT10">{"Book1","Bang chia luong.xls"}</definedName>
  </definedNames>
  <calcPr calcId="152511"/>
</workbook>
</file>

<file path=xl/calcChain.xml><?xml version="1.0" encoding="utf-8"?>
<calcChain xmlns="http://schemas.openxmlformats.org/spreadsheetml/2006/main">
  <c r="K17" i="18" l="1"/>
  <c r="K18" i="18"/>
  <c r="K19" i="18"/>
  <c r="K20" i="18"/>
  <c r="K21" i="18"/>
  <c r="K22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57" i="18"/>
  <c r="K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46" i="18"/>
  <c r="J47" i="18"/>
  <c r="J48" i="18"/>
  <c r="J49" i="18"/>
  <c r="J50" i="18"/>
  <c r="J51" i="18"/>
  <c r="J52" i="18"/>
  <c r="J53" i="18"/>
  <c r="J54" i="18"/>
  <c r="J55" i="18"/>
  <c r="J56" i="18"/>
  <c r="J57" i="18"/>
  <c r="J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16" i="18"/>
  <c r="D55" i="18"/>
  <c r="D5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16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A9" i="18" l="1"/>
  <c r="I8" i="18" s="1"/>
  <c r="D12" i="18" l="1"/>
  <c r="I12" i="18"/>
  <c r="D10" i="18"/>
  <c r="N28" i="20"/>
  <c r="O28" i="20" s="1"/>
  <c r="M28" i="20"/>
  <c r="M27" i="20"/>
  <c r="N27" i="20" s="1"/>
  <c r="O27" i="20" s="1"/>
  <c r="N26" i="20"/>
  <c r="O26" i="20" s="1"/>
  <c r="M26" i="20"/>
  <c r="M25" i="20"/>
  <c r="N25" i="20" s="1"/>
  <c r="O25" i="20" s="1"/>
  <c r="N24" i="20"/>
  <c r="O24" i="20" s="1"/>
  <c r="M24" i="20"/>
  <c r="M23" i="20"/>
  <c r="N23" i="20" s="1"/>
  <c r="O23" i="20" s="1"/>
  <c r="N22" i="20"/>
  <c r="O22" i="20" s="1"/>
  <c r="M22" i="20"/>
  <c r="M21" i="20"/>
  <c r="N21" i="20" s="1"/>
  <c r="O21" i="20" s="1"/>
  <c r="N20" i="20"/>
  <c r="O20" i="20" s="1"/>
  <c r="M20" i="20"/>
  <c r="M19" i="20"/>
  <c r="N19" i="20" s="1"/>
  <c r="O19" i="20" s="1"/>
  <c r="N18" i="20"/>
  <c r="O18" i="20" s="1"/>
  <c r="M18" i="20"/>
  <c r="M17" i="20"/>
  <c r="N17" i="20" s="1"/>
  <c r="O17" i="20" s="1"/>
  <c r="N16" i="20"/>
  <c r="O16" i="20" s="1"/>
  <c r="M16" i="20"/>
  <c r="M15" i="20"/>
  <c r="N15" i="20" s="1"/>
  <c r="O15" i="20" s="1"/>
  <c r="N14" i="20"/>
  <c r="O14" i="20" s="1"/>
  <c r="M14" i="20"/>
  <c r="M13" i="20"/>
  <c r="N13" i="20" s="1"/>
  <c r="O13" i="20" s="1"/>
  <c r="N12" i="20"/>
  <c r="O12" i="20" s="1"/>
  <c r="M12" i="20"/>
  <c r="M11" i="20"/>
  <c r="N11" i="20" s="1"/>
  <c r="O11" i="20" s="1"/>
  <c r="N10" i="20"/>
  <c r="O10" i="20" s="1"/>
  <c r="M10" i="20"/>
  <c r="M9" i="20"/>
  <c r="N9" i="20" s="1"/>
  <c r="O9" i="20" s="1"/>
  <c r="N8" i="20"/>
  <c r="O8" i="20" s="1"/>
  <c r="M8" i="20"/>
  <c r="M7" i="20"/>
  <c r="N7" i="20" s="1"/>
  <c r="O7" i="20" s="1"/>
  <c r="N6" i="20"/>
  <c r="O6" i="20" s="1"/>
  <c r="M6" i="20"/>
  <c r="M5" i="20"/>
  <c r="N5" i="20" s="1"/>
  <c r="O5" i="20" s="1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5" i="20"/>
  <c r="D6" i="20"/>
  <c r="D7" i="20"/>
  <c r="D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5" i="20"/>
  <c r="AA6" i="20" l="1"/>
  <c r="AA7" i="20"/>
  <c r="AA9" i="20"/>
  <c r="AA11" i="20"/>
  <c r="AA13" i="20"/>
  <c r="AA14" i="20"/>
  <c r="AA22" i="20"/>
  <c r="AA23" i="20"/>
  <c r="AA25" i="20"/>
  <c r="AA27" i="20"/>
  <c r="AB28" i="20"/>
  <c r="AA28" i="20" s="1"/>
  <c r="Z28" i="20" s="1"/>
  <c r="AC28" i="20" s="1"/>
  <c r="AB26" i="20"/>
  <c r="AA26" i="20" s="1"/>
  <c r="AB24" i="20"/>
  <c r="AA24" i="20" s="1"/>
  <c r="AB21" i="20"/>
  <c r="AA21" i="20" s="1"/>
  <c r="AB20" i="20"/>
  <c r="AA20" i="20" s="1"/>
  <c r="AB19" i="20"/>
  <c r="AA19" i="20" s="1"/>
  <c r="AB18" i="20"/>
  <c r="AA18" i="20" s="1"/>
  <c r="AB17" i="20"/>
  <c r="AA17" i="20" s="1"/>
  <c r="AB16" i="20"/>
  <c r="AA16" i="20" s="1"/>
  <c r="AB15" i="20"/>
  <c r="AA15" i="20" s="1"/>
  <c r="AB13" i="20"/>
  <c r="AB12" i="20"/>
  <c r="AA12" i="20" s="1"/>
  <c r="AB11" i="20"/>
  <c r="AB10" i="20"/>
  <c r="AA10" i="20" s="1"/>
  <c r="Z10" i="20" s="1"/>
  <c r="AC10" i="20" s="1"/>
  <c r="AB9" i="20"/>
  <c r="AB8" i="20"/>
  <c r="AA8" i="20" s="1"/>
  <c r="AB7" i="20"/>
  <c r="AB5" i="20"/>
  <c r="AA5" i="20" s="1"/>
  <c r="Y6" i="20"/>
  <c r="Z6" i="20" s="1"/>
  <c r="AC6" i="20" s="1"/>
  <c r="Y7" i="20"/>
  <c r="Z7" i="20" s="1"/>
  <c r="AC7" i="20" s="1"/>
  <c r="Y8" i="20"/>
  <c r="Y9" i="20"/>
  <c r="Z9" i="20" s="1"/>
  <c r="AC9" i="20" s="1"/>
  <c r="Y10" i="20"/>
  <c r="Y11" i="20"/>
  <c r="Z11" i="20" s="1"/>
  <c r="AC11" i="20" s="1"/>
  <c r="Y12" i="20"/>
  <c r="Y13" i="20"/>
  <c r="Z13" i="20" s="1"/>
  <c r="AC13" i="20" s="1"/>
  <c r="Y14" i="20"/>
  <c r="Z14" i="20" s="1"/>
  <c r="AC14" i="20" s="1"/>
  <c r="Y15" i="20"/>
  <c r="Y16" i="20"/>
  <c r="Y17" i="20"/>
  <c r="Z17" i="20" s="1"/>
  <c r="AC17" i="20" s="1"/>
  <c r="Y18" i="20"/>
  <c r="Y19" i="20"/>
  <c r="Y20" i="20"/>
  <c r="Y21" i="20"/>
  <c r="Z21" i="20" s="1"/>
  <c r="AC21" i="20" s="1"/>
  <c r="Y22" i="20"/>
  <c r="Z22" i="20" s="1"/>
  <c r="AC22" i="20" s="1"/>
  <c r="Y23" i="20"/>
  <c r="Z23" i="20" s="1"/>
  <c r="AC23" i="20" s="1"/>
  <c r="Y24" i="20"/>
  <c r="Y25" i="20"/>
  <c r="Z25" i="20" s="1"/>
  <c r="AC25" i="20" s="1"/>
  <c r="Y26" i="20"/>
  <c r="Y27" i="20"/>
  <c r="Z27" i="20" s="1"/>
  <c r="AC27" i="20" s="1"/>
  <c r="Y28" i="20"/>
  <c r="Y5" i="20"/>
  <c r="Q25" i="20" l="1"/>
  <c r="S25" i="20"/>
  <c r="R25" i="20"/>
  <c r="R10" i="20"/>
  <c r="Q10" i="20"/>
  <c r="S10" i="20"/>
  <c r="Q6" i="20"/>
  <c r="S6" i="20"/>
  <c r="R6" i="20"/>
  <c r="R28" i="20"/>
  <c r="Q28" i="20"/>
  <c r="S28" i="20"/>
  <c r="Z5" i="20"/>
  <c r="AC5" i="20" s="1"/>
  <c r="Z19" i="20"/>
  <c r="AC19" i="20" s="1"/>
  <c r="S19" i="20" s="1"/>
  <c r="Z15" i="20"/>
  <c r="AC15" i="20" s="1"/>
  <c r="Z26" i="20"/>
  <c r="AC26" i="20" s="1"/>
  <c r="S26" i="20" s="1"/>
  <c r="Z24" i="20"/>
  <c r="AC24" i="20" s="1"/>
  <c r="Z20" i="20"/>
  <c r="AC20" i="20" s="1"/>
  <c r="R20" i="20" s="1"/>
  <c r="Z18" i="20"/>
  <c r="AC18" i="20" s="1"/>
  <c r="Z16" i="20"/>
  <c r="AC16" i="20" s="1"/>
  <c r="Q16" i="20" s="1"/>
  <c r="Z12" i="20"/>
  <c r="AC12" i="20" s="1"/>
  <c r="Z8" i="20"/>
  <c r="AC8" i="20" s="1"/>
  <c r="S8" i="20" s="1"/>
  <c r="Q27" i="20"/>
  <c r="S27" i="20"/>
  <c r="R27" i="20"/>
  <c r="Q26" i="20"/>
  <c r="R26" i="20"/>
  <c r="Q24" i="20"/>
  <c r="S24" i="20"/>
  <c r="R24" i="20"/>
  <c r="R23" i="20"/>
  <c r="Q23" i="20"/>
  <c r="S23" i="20"/>
  <c r="R22" i="20"/>
  <c r="Q22" i="20"/>
  <c r="S22" i="20"/>
  <c r="Q21" i="20"/>
  <c r="S21" i="20"/>
  <c r="R21" i="20"/>
  <c r="Q20" i="20"/>
  <c r="Q19" i="20"/>
  <c r="R19" i="20"/>
  <c r="R18" i="20"/>
  <c r="Q18" i="20"/>
  <c r="S18" i="20"/>
  <c r="R17" i="20"/>
  <c r="Q17" i="20"/>
  <c r="S17" i="20"/>
  <c r="R12" i="20"/>
  <c r="Q12" i="20"/>
  <c r="S12" i="20"/>
  <c r="R11" i="20"/>
  <c r="Q11" i="20"/>
  <c r="S11" i="20"/>
  <c r="R9" i="20"/>
  <c r="Q9" i="20"/>
  <c r="S9" i="20"/>
  <c r="Q8" i="20"/>
  <c r="R8" i="20"/>
  <c r="Q7" i="20"/>
  <c r="S7" i="20"/>
  <c r="R7" i="20"/>
  <c r="R16" i="20"/>
  <c r="S16" i="20"/>
  <c r="Q15" i="20"/>
  <c r="S15" i="20"/>
  <c r="R15" i="20"/>
  <c r="Q14" i="20"/>
  <c r="S14" i="20"/>
  <c r="R14" i="20"/>
  <c r="R13" i="20"/>
  <c r="Q13" i="20"/>
  <c r="S13" i="20"/>
  <c r="S20" i="20" l="1"/>
  <c r="S5" i="20"/>
  <c r="Q5" i="20"/>
  <c r="R5" i="20"/>
  <c r="I1186" i="17"/>
  <c r="J1186" i="17"/>
  <c r="K1186" i="17"/>
  <c r="L1186" i="17"/>
  <c r="M1186" i="17"/>
  <c r="U1186" i="17" s="1"/>
  <c r="N1186" i="17"/>
  <c r="O1186" i="17"/>
  <c r="T1186" i="17"/>
  <c r="Q1186" i="17" s="1"/>
  <c r="I1190" i="17"/>
  <c r="J1190" i="17"/>
  <c r="K1190" i="17"/>
  <c r="L1190" i="17"/>
  <c r="M1190" i="17"/>
  <c r="N1190" i="17"/>
  <c r="O1190" i="17"/>
  <c r="T1190" i="17"/>
  <c r="S1190" i="17" s="1"/>
  <c r="U1190" i="17"/>
  <c r="I1194" i="17"/>
  <c r="J1194" i="17"/>
  <c r="K1194" i="17"/>
  <c r="L1194" i="17"/>
  <c r="M1194" i="17"/>
  <c r="N1194" i="17"/>
  <c r="O1194" i="17"/>
  <c r="S1194" i="17"/>
  <c r="T1194" i="17"/>
  <c r="Q1194" i="17" s="1"/>
  <c r="U1194" i="17"/>
  <c r="I1198" i="17"/>
  <c r="J1198" i="17"/>
  <c r="K1198" i="17"/>
  <c r="L1198" i="17"/>
  <c r="M1198" i="17"/>
  <c r="N1198" i="17"/>
  <c r="O1198" i="17"/>
  <c r="T1198" i="17"/>
  <c r="S1198" i="17" s="1"/>
  <c r="U1198" i="17"/>
  <c r="I1202" i="17"/>
  <c r="J1202" i="17"/>
  <c r="K1202" i="17"/>
  <c r="L1202" i="17"/>
  <c r="M1202" i="17"/>
  <c r="U1202" i="17" s="1"/>
  <c r="N1202" i="17"/>
  <c r="O1202" i="17"/>
  <c r="T1202" i="17"/>
  <c r="Q1202" i="17" s="1"/>
  <c r="I1206" i="17"/>
  <c r="J1206" i="17"/>
  <c r="K1206" i="17"/>
  <c r="L1206" i="17"/>
  <c r="M1206" i="17"/>
  <c r="N1206" i="17"/>
  <c r="O1206" i="17"/>
  <c r="T1206" i="17"/>
  <c r="S1206" i="17" s="1"/>
  <c r="U1206" i="17"/>
  <c r="I1210" i="17"/>
  <c r="J1210" i="17"/>
  <c r="K1210" i="17"/>
  <c r="L1210" i="17"/>
  <c r="M1210" i="17"/>
  <c r="N1210" i="17"/>
  <c r="O1210" i="17"/>
  <c r="S1210" i="17"/>
  <c r="T1210" i="17"/>
  <c r="Q1210" i="17" s="1"/>
  <c r="U1210" i="17"/>
  <c r="I1214" i="17"/>
  <c r="J1214" i="17"/>
  <c r="K1214" i="17"/>
  <c r="L1214" i="17"/>
  <c r="M1214" i="17"/>
  <c r="N1214" i="17"/>
  <c r="O1214" i="17"/>
  <c r="T1214" i="17"/>
  <c r="S1214" i="17" s="1"/>
  <c r="U1214" i="17"/>
  <c r="I1182" i="17"/>
  <c r="J1182" i="17"/>
  <c r="K1182" i="17"/>
  <c r="L1182" i="17"/>
  <c r="M1182" i="17"/>
  <c r="N1182" i="17"/>
  <c r="O1182" i="17"/>
  <c r="T1182" i="17"/>
  <c r="S1182" i="17" s="1"/>
  <c r="U1182" i="17"/>
  <c r="T1178" i="17"/>
  <c r="S1178" i="17" s="1"/>
  <c r="N1178" i="17"/>
  <c r="M1178" i="17"/>
  <c r="U1178" i="17" s="1"/>
  <c r="L1178" i="17"/>
  <c r="K1178" i="17"/>
  <c r="J1178" i="17"/>
  <c r="I1178" i="17"/>
  <c r="O1178" i="17" s="1"/>
  <c r="I1142" i="17"/>
  <c r="J1142" i="17"/>
  <c r="K1142" i="17"/>
  <c r="L1142" i="17"/>
  <c r="M1142" i="17"/>
  <c r="U1142" i="17" s="1"/>
  <c r="N1142" i="17"/>
  <c r="O1142" i="17"/>
  <c r="T1142" i="17"/>
  <c r="Q1142" i="17" s="1"/>
  <c r="I1114" i="17"/>
  <c r="J1114" i="17"/>
  <c r="K1114" i="17"/>
  <c r="L1114" i="17"/>
  <c r="M1114" i="17"/>
  <c r="U1114" i="17" s="1"/>
  <c r="N1114" i="17"/>
  <c r="O1114" i="17"/>
  <c r="T1114" i="17"/>
  <c r="Q1114" i="17" s="1"/>
  <c r="I1118" i="17"/>
  <c r="J1118" i="17"/>
  <c r="K1118" i="17"/>
  <c r="L1118" i="17"/>
  <c r="M1118" i="17"/>
  <c r="N1118" i="17"/>
  <c r="O1118" i="17"/>
  <c r="T1118" i="17"/>
  <c r="S1118" i="17" s="1"/>
  <c r="U1118" i="17"/>
  <c r="I1122" i="17"/>
  <c r="J1122" i="17"/>
  <c r="K1122" i="17"/>
  <c r="L1122" i="17"/>
  <c r="M1122" i="17"/>
  <c r="N1122" i="17"/>
  <c r="O1122" i="17"/>
  <c r="S1122" i="17"/>
  <c r="T1122" i="17"/>
  <c r="Q1122" i="17" s="1"/>
  <c r="U1122" i="17"/>
  <c r="I1126" i="17"/>
  <c r="J1126" i="17"/>
  <c r="K1126" i="17"/>
  <c r="L1126" i="17"/>
  <c r="M1126" i="17"/>
  <c r="N1126" i="17"/>
  <c r="O1126" i="17"/>
  <c r="T1126" i="17"/>
  <c r="S1126" i="17" s="1"/>
  <c r="U1126" i="17"/>
  <c r="I1130" i="17"/>
  <c r="J1130" i="17"/>
  <c r="K1130" i="17"/>
  <c r="L1130" i="17"/>
  <c r="M1130" i="17"/>
  <c r="U1130" i="17" s="1"/>
  <c r="N1130" i="17"/>
  <c r="O1130" i="17"/>
  <c r="T1130" i="17"/>
  <c r="Q1130" i="17" s="1"/>
  <c r="I1134" i="17"/>
  <c r="J1134" i="17"/>
  <c r="K1134" i="17"/>
  <c r="L1134" i="17"/>
  <c r="M1134" i="17"/>
  <c r="N1134" i="17"/>
  <c r="O1134" i="17"/>
  <c r="T1134" i="17"/>
  <c r="S1134" i="17" s="1"/>
  <c r="U1134" i="17"/>
  <c r="I1138" i="17"/>
  <c r="J1138" i="17"/>
  <c r="K1138" i="17"/>
  <c r="L1138" i="17"/>
  <c r="M1138" i="17"/>
  <c r="N1138" i="17"/>
  <c r="O1138" i="17"/>
  <c r="S1138" i="17"/>
  <c r="T1138" i="17"/>
  <c r="Q1138" i="17" s="1"/>
  <c r="U1138" i="17"/>
  <c r="I1146" i="17"/>
  <c r="J1146" i="17"/>
  <c r="K1146" i="17"/>
  <c r="L1146" i="17"/>
  <c r="M1146" i="17"/>
  <c r="N1146" i="17"/>
  <c r="O1146" i="17"/>
  <c r="S1146" i="17"/>
  <c r="T1146" i="17"/>
  <c r="Q1146" i="17" s="1"/>
  <c r="U1146" i="17"/>
  <c r="I1150" i="17"/>
  <c r="J1150" i="17"/>
  <c r="K1150" i="17"/>
  <c r="L1150" i="17"/>
  <c r="M1150" i="17"/>
  <c r="N1150" i="17"/>
  <c r="O1150" i="17"/>
  <c r="T1150" i="17"/>
  <c r="S1150" i="17" s="1"/>
  <c r="U1150" i="17"/>
  <c r="I1154" i="17"/>
  <c r="J1154" i="17"/>
  <c r="K1154" i="17"/>
  <c r="L1154" i="17"/>
  <c r="M1154" i="17"/>
  <c r="U1154" i="17" s="1"/>
  <c r="N1154" i="17"/>
  <c r="O1154" i="17"/>
  <c r="T1154" i="17"/>
  <c r="Q1154" i="17" s="1"/>
  <c r="I1158" i="17"/>
  <c r="J1158" i="17"/>
  <c r="K1158" i="17"/>
  <c r="L1158" i="17"/>
  <c r="M1158" i="17"/>
  <c r="N1158" i="17"/>
  <c r="O1158" i="17"/>
  <c r="T1158" i="17"/>
  <c r="S1158" i="17" s="1"/>
  <c r="U1158" i="17"/>
  <c r="I1162" i="17"/>
  <c r="J1162" i="17"/>
  <c r="K1162" i="17"/>
  <c r="L1162" i="17"/>
  <c r="M1162" i="17"/>
  <c r="N1162" i="17"/>
  <c r="O1162" i="17"/>
  <c r="S1162" i="17"/>
  <c r="T1162" i="17"/>
  <c r="Q1162" i="17" s="1"/>
  <c r="U1162" i="17"/>
  <c r="I1166" i="17"/>
  <c r="J1166" i="17"/>
  <c r="K1166" i="17"/>
  <c r="L1166" i="17"/>
  <c r="M1166" i="17"/>
  <c r="N1166" i="17"/>
  <c r="O1166" i="17"/>
  <c r="T1166" i="17"/>
  <c r="S1166" i="17" s="1"/>
  <c r="U1166" i="17"/>
  <c r="I1170" i="17"/>
  <c r="J1170" i="17"/>
  <c r="K1170" i="17"/>
  <c r="L1170" i="17"/>
  <c r="M1170" i="17"/>
  <c r="U1170" i="17" s="1"/>
  <c r="N1170" i="17"/>
  <c r="O1170" i="17"/>
  <c r="T1170" i="17"/>
  <c r="Q1170" i="17" s="1"/>
  <c r="I1174" i="17"/>
  <c r="J1174" i="17"/>
  <c r="K1174" i="17"/>
  <c r="L1174" i="17"/>
  <c r="M1174" i="17"/>
  <c r="N1174" i="17"/>
  <c r="O1174" i="17"/>
  <c r="T1174" i="17"/>
  <c r="S1174" i="17" s="1"/>
  <c r="U1174" i="17"/>
  <c r="V1131" i="17"/>
  <c r="V1132" i="17" s="1"/>
  <c r="B1134" i="17"/>
  <c r="B1138" i="17" s="1"/>
  <c r="B1146" i="17"/>
  <c r="B1150" i="17"/>
  <c r="B1154" i="17" s="1"/>
  <c r="B1158" i="17" s="1"/>
  <c r="B1162" i="17" s="1"/>
  <c r="B1170" i="17" s="1"/>
  <c r="B1174" i="17" s="1"/>
  <c r="B1182" i="17" s="1"/>
  <c r="B1186" i="17" s="1"/>
  <c r="B1190" i="17" s="1"/>
  <c r="B1194" i="17" s="1"/>
  <c r="B1198" i="17" s="1"/>
  <c r="B1202" i="17" s="1"/>
  <c r="B1206" i="17" s="1"/>
  <c r="B1210" i="17" s="1"/>
  <c r="B1214" i="17" s="1"/>
  <c r="T1110" i="17"/>
  <c r="S1110" i="17" s="1"/>
  <c r="Q1110" i="17"/>
  <c r="N1110" i="17"/>
  <c r="M1110" i="17"/>
  <c r="U1110" i="17" s="1"/>
  <c r="L1110" i="17"/>
  <c r="K1110" i="17"/>
  <c r="J1110" i="17"/>
  <c r="I1110" i="17"/>
  <c r="O1110" i="17" s="1"/>
  <c r="S1170" i="17" l="1"/>
  <c r="S1154" i="17"/>
  <c r="S1130" i="17"/>
  <c r="S1114" i="17"/>
  <c r="S1142" i="17"/>
  <c r="Q1178" i="17"/>
  <c r="S1202" i="17"/>
  <c r="S1186" i="17"/>
  <c r="Q1214" i="17"/>
  <c r="Q1206" i="17"/>
  <c r="Q1198" i="17"/>
  <c r="Q1190" i="17"/>
  <c r="Q1182" i="17"/>
  <c r="Q1174" i="17"/>
  <c r="Q1166" i="17"/>
  <c r="Q1158" i="17"/>
  <c r="Q1150" i="17"/>
  <c r="Q1134" i="17"/>
  <c r="Q1126" i="17"/>
  <c r="Q1118" i="17"/>
  <c r="V1133" i="17"/>
  <c r="V1134" i="17" s="1"/>
  <c r="V1135" i="17" s="1"/>
  <c r="V1136" i="17" s="1"/>
  <c r="V1137" i="17" l="1"/>
  <c r="V1138" i="17" s="1"/>
  <c r="B262" i="17"/>
  <c r="I478" i="17"/>
  <c r="J478" i="17"/>
  <c r="K478" i="17"/>
  <c r="L478" i="17"/>
  <c r="M478" i="17"/>
  <c r="U478" i="17" s="1"/>
  <c r="N478" i="17"/>
  <c r="O478" i="17"/>
  <c r="T478" i="17"/>
  <c r="Q478" i="17" s="1"/>
  <c r="I482" i="17"/>
  <c r="J482" i="17"/>
  <c r="K482" i="17"/>
  <c r="L482" i="17"/>
  <c r="M482" i="17"/>
  <c r="N482" i="17"/>
  <c r="O482" i="17"/>
  <c r="T482" i="17"/>
  <c r="S482" i="17" s="1"/>
  <c r="U482" i="17"/>
  <c r="I486" i="17"/>
  <c r="J486" i="17"/>
  <c r="K486" i="17"/>
  <c r="L486" i="17"/>
  <c r="M486" i="17"/>
  <c r="U486" i="17" s="1"/>
  <c r="N486" i="17"/>
  <c r="O486" i="17"/>
  <c r="T486" i="17"/>
  <c r="I490" i="17"/>
  <c r="J490" i="17"/>
  <c r="K490" i="17"/>
  <c r="L490" i="17"/>
  <c r="M490" i="17"/>
  <c r="N490" i="17"/>
  <c r="O490" i="17"/>
  <c r="T490" i="17"/>
  <c r="S490" i="17" s="1"/>
  <c r="U490" i="17"/>
  <c r="I10" i="17"/>
  <c r="J10" i="17"/>
  <c r="K10" i="17"/>
  <c r="L10" i="17"/>
  <c r="M10" i="17"/>
  <c r="N10" i="17"/>
  <c r="O10" i="17"/>
  <c r="T10" i="17"/>
  <c r="S10" i="17" s="1"/>
  <c r="U10" i="17"/>
  <c r="I14" i="17"/>
  <c r="J14" i="17"/>
  <c r="K14" i="17"/>
  <c r="L14" i="17"/>
  <c r="M14" i="17"/>
  <c r="N14" i="17"/>
  <c r="O14" i="17"/>
  <c r="S14" i="17"/>
  <c r="T14" i="17"/>
  <c r="Q14" i="17" s="1"/>
  <c r="U14" i="17"/>
  <c r="I18" i="17"/>
  <c r="J18" i="17"/>
  <c r="K18" i="17"/>
  <c r="L18" i="17"/>
  <c r="M18" i="17"/>
  <c r="N18" i="17"/>
  <c r="O18" i="17"/>
  <c r="T18" i="17"/>
  <c r="S18" i="17" s="1"/>
  <c r="U18" i="17"/>
  <c r="I22" i="17"/>
  <c r="J22" i="17"/>
  <c r="K22" i="17"/>
  <c r="L22" i="17"/>
  <c r="M22" i="17"/>
  <c r="U22" i="17" s="1"/>
  <c r="N22" i="17"/>
  <c r="O22" i="17"/>
  <c r="T22" i="17"/>
  <c r="I26" i="17"/>
  <c r="J26" i="17"/>
  <c r="K26" i="17"/>
  <c r="L26" i="17"/>
  <c r="M26" i="17"/>
  <c r="N26" i="17"/>
  <c r="O26" i="17"/>
  <c r="T26" i="17"/>
  <c r="S26" i="17" s="1"/>
  <c r="U26" i="17"/>
  <c r="I30" i="17"/>
  <c r="J30" i="17"/>
  <c r="K30" i="17"/>
  <c r="L30" i="17"/>
  <c r="M30" i="17"/>
  <c r="N30" i="17"/>
  <c r="O30" i="17"/>
  <c r="S30" i="17"/>
  <c r="T30" i="17"/>
  <c r="Q30" i="17" s="1"/>
  <c r="U30" i="17"/>
  <c r="I34" i="17"/>
  <c r="J34" i="17"/>
  <c r="K34" i="17"/>
  <c r="L34" i="17"/>
  <c r="M34" i="17"/>
  <c r="N34" i="17"/>
  <c r="O34" i="17"/>
  <c r="T34" i="17"/>
  <c r="S34" i="17" s="1"/>
  <c r="U34" i="17"/>
  <c r="I38" i="17"/>
  <c r="J38" i="17"/>
  <c r="K38" i="17"/>
  <c r="L38" i="17"/>
  <c r="M38" i="17"/>
  <c r="U38" i="17" s="1"/>
  <c r="N38" i="17"/>
  <c r="O38" i="17"/>
  <c r="T38" i="17"/>
  <c r="I42" i="17"/>
  <c r="J42" i="17"/>
  <c r="K42" i="17"/>
  <c r="L42" i="17"/>
  <c r="M42" i="17"/>
  <c r="N42" i="17"/>
  <c r="O42" i="17"/>
  <c r="T42" i="17"/>
  <c r="S42" i="17" s="1"/>
  <c r="U42" i="17"/>
  <c r="I46" i="17"/>
  <c r="J46" i="17"/>
  <c r="K46" i="17"/>
  <c r="L46" i="17"/>
  <c r="M46" i="17"/>
  <c r="N46" i="17"/>
  <c r="O46" i="17"/>
  <c r="S46" i="17"/>
  <c r="T46" i="17"/>
  <c r="Q46" i="17" s="1"/>
  <c r="U46" i="17"/>
  <c r="I50" i="17"/>
  <c r="J50" i="17"/>
  <c r="K50" i="17"/>
  <c r="L50" i="17"/>
  <c r="M50" i="17"/>
  <c r="N50" i="17"/>
  <c r="O50" i="17"/>
  <c r="T50" i="17"/>
  <c r="S50" i="17" s="1"/>
  <c r="U50" i="17"/>
  <c r="I54" i="17"/>
  <c r="J54" i="17"/>
  <c r="K54" i="17"/>
  <c r="L54" i="17"/>
  <c r="M54" i="17"/>
  <c r="U54" i="17" s="1"/>
  <c r="N54" i="17"/>
  <c r="O54" i="17"/>
  <c r="T54" i="17"/>
  <c r="I58" i="17"/>
  <c r="J58" i="17"/>
  <c r="K58" i="17"/>
  <c r="L58" i="17"/>
  <c r="M58" i="17"/>
  <c r="N58" i="17"/>
  <c r="O58" i="17"/>
  <c r="T58" i="17"/>
  <c r="S58" i="17" s="1"/>
  <c r="U58" i="17"/>
  <c r="I62" i="17"/>
  <c r="J62" i="17"/>
  <c r="K62" i="17"/>
  <c r="L62" i="17"/>
  <c r="M62" i="17"/>
  <c r="N62" i="17"/>
  <c r="O62" i="17"/>
  <c r="S62" i="17"/>
  <c r="T62" i="17"/>
  <c r="Q62" i="17" s="1"/>
  <c r="U62" i="17"/>
  <c r="I66" i="17"/>
  <c r="J66" i="17"/>
  <c r="K66" i="17"/>
  <c r="L66" i="17"/>
  <c r="M66" i="17"/>
  <c r="N66" i="17"/>
  <c r="O66" i="17"/>
  <c r="T66" i="17"/>
  <c r="S66" i="17" s="1"/>
  <c r="U66" i="17"/>
  <c r="I70" i="17"/>
  <c r="J70" i="17"/>
  <c r="K70" i="17"/>
  <c r="L70" i="17"/>
  <c r="M70" i="17"/>
  <c r="U70" i="17" s="1"/>
  <c r="N70" i="17"/>
  <c r="O70" i="17"/>
  <c r="T70" i="17"/>
  <c r="I74" i="17"/>
  <c r="J74" i="17"/>
  <c r="K74" i="17"/>
  <c r="L74" i="17"/>
  <c r="M74" i="17"/>
  <c r="N74" i="17"/>
  <c r="O74" i="17"/>
  <c r="T74" i="17"/>
  <c r="S74" i="17" s="1"/>
  <c r="U74" i="17"/>
  <c r="I78" i="17"/>
  <c r="J78" i="17"/>
  <c r="K78" i="17"/>
  <c r="L78" i="17"/>
  <c r="M78" i="17"/>
  <c r="N78" i="17"/>
  <c r="O78" i="17"/>
  <c r="T78" i="17"/>
  <c r="Q78" i="17" s="1"/>
  <c r="U78" i="17"/>
  <c r="I82" i="17"/>
  <c r="J82" i="17"/>
  <c r="K82" i="17"/>
  <c r="L82" i="17"/>
  <c r="M82" i="17"/>
  <c r="N82" i="17"/>
  <c r="O82" i="17"/>
  <c r="T82" i="17"/>
  <c r="S82" i="17" s="1"/>
  <c r="U82" i="17"/>
  <c r="I802" i="17"/>
  <c r="J802" i="17"/>
  <c r="K802" i="17"/>
  <c r="L802" i="17"/>
  <c r="M802" i="17"/>
  <c r="U802" i="17" s="1"/>
  <c r="N802" i="17"/>
  <c r="O802" i="17"/>
  <c r="S802" i="17"/>
  <c r="T802" i="17"/>
  <c r="Q802" i="17" s="1"/>
  <c r="I806" i="17"/>
  <c r="J806" i="17"/>
  <c r="K806" i="17"/>
  <c r="L806" i="17"/>
  <c r="M806" i="17"/>
  <c r="U806" i="17" s="1"/>
  <c r="N806" i="17"/>
  <c r="O806" i="17"/>
  <c r="T806" i="17"/>
  <c r="I810" i="17"/>
  <c r="J810" i="17"/>
  <c r="K810" i="17"/>
  <c r="L810" i="17"/>
  <c r="M810" i="17"/>
  <c r="U810" i="17" s="1"/>
  <c r="N810" i="17"/>
  <c r="O810" i="17"/>
  <c r="T810" i="17"/>
  <c r="Q810" i="17" s="1"/>
  <c r="I814" i="17"/>
  <c r="J814" i="17"/>
  <c r="K814" i="17"/>
  <c r="L814" i="17"/>
  <c r="M814" i="17"/>
  <c r="U814" i="17" s="1"/>
  <c r="N814" i="17"/>
  <c r="O814" i="17"/>
  <c r="T814" i="17"/>
  <c r="I818" i="17"/>
  <c r="J818" i="17"/>
  <c r="K818" i="17"/>
  <c r="L818" i="17"/>
  <c r="M818" i="17"/>
  <c r="U818" i="17" s="1"/>
  <c r="N818" i="17"/>
  <c r="O818" i="17"/>
  <c r="T818" i="17"/>
  <c r="I822" i="17"/>
  <c r="J822" i="17"/>
  <c r="K822" i="17"/>
  <c r="L822" i="17"/>
  <c r="M822" i="17"/>
  <c r="U822" i="17" s="1"/>
  <c r="N822" i="17"/>
  <c r="O822" i="17"/>
  <c r="S822" i="17"/>
  <c r="T822" i="17"/>
  <c r="Q822" i="17" s="1"/>
  <c r="I826" i="17"/>
  <c r="J826" i="17"/>
  <c r="K826" i="17"/>
  <c r="L826" i="17"/>
  <c r="M826" i="17"/>
  <c r="U826" i="17" s="1"/>
  <c r="N826" i="17"/>
  <c r="O826" i="17"/>
  <c r="T826" i="17"/>
  <c r="Q826" i="17" s="1"/>
  <c r="I830" i="17"/>
  <c r="J830" i="17"/>
  <c r="K830" i="17"/>
  <c r="L830" i="17"/>
  <c r="M830" i="17"/>
  <c r="U830" i="17" s="1"/>
  <c r="N830" i="17"/>
  <c r="O830" i="17"/>
  <c r="T830" i="17"/>
  <c r="Q830" i="17" s="1"/>
  <c r="I834" i="17"/>
  <c r="J834" i="17"/>
  <c r="K834" i="17"/>
  <c r="L834" i="17"/>
  <c r="M834" i="17"/>
  <c r="U834" i="17" s="1"/>
  <c r="N834" i="17"/>
  <c r="O834" i="17"/>
  <c r="S834" i="17"/>
  <c r="T834" i="17"/>
  <c r="Q834" i="17" s="1"/>
  <c r="I838" i="17"/>
  <c r="J838" i="17"/>
  <c r="K838" i="17"/>
  <c r="L838" i="17"/>
  <c r="M838" i="17"/>
  <c r="U838" i="17" s="1"/>
  <c r="N838" i="17"/>
  <c r="O838" i="17"/>
  <c r="T838" i="17"/>
  <c r="I842" i="17"/>
  <c r="J842" i="17"/>
  <c r="K842" i="17"/>
  <c r="L842" i="17"/>
  <c r="M842" i="17"/>
  <c r="U842" i="17" s="1"/>
  <c r="N842" i="17"/>
  <c r="O842" i="17"/>
  <c r="T842" i="17"/>
  <c r="I846" i="17"/>
  <c r="J846" i="17"/>
  <c r="K846" i="17"/>
  <c r="L846" i="17"/>
  <c r="M846" i="17"/>
  <c r="U846" i="17" s="1"/>
  <c r="N846" i="17"/>
  <c r="O846" i="17"/>
  <c r="T846" i="17"/>
  <c r="I850" i="17"/>
  <c r="J850" i="17"/>
  <c r="K850" i="17"/>
  <c r="L850" i="17"/>
  <c r="M850" i="17"/>
  <c r="U850" i="17" s="1"/>
  <c r="N850" i="17"/>
  <c r="O850" i="17"/>
  <c r="T850" i="17"/>
  <c r="I854" i="17"/>
  <c r="J854" i="17"/>
  <c r="K854" i="17"/>
  <c r="L854" i="17"/>
  <c r="M854" i="17"/>
  <c r="U854" i="17" s="1"/>
  <c r="N854" i="17"/>
  <c r="O854" i="17"/>
  <c r="T854" i="17"/>
  <c r="Q854" i="17" s="1"/>
  <c r="I858" i="17"/>
  <c r="J858" i="17"/>
  <c r="K858" i="17"/>
  <c r="L858" i="17"/>
  <c r="M858" i="17"/>
  <c r="N858" i="17"/>
  <c r="O858" i="17"/>
  <c r="S858" i="17"/>
  <c r="T858" i="17"/>
  <c r="Q858" i="17" s="1"/>
  <c r="U858" i="17"/>
  <c r="I862" i="17"/>
  <c r="J862" i="17"/>
  <c r="K862" i="17"/>
  <c r="L862" i="17"/>
  <c r="M862" i="17"/>
  <c r="U862" i="17" s="1"/>
  <c r="N862" i="17"/>
  <c r="O862" i="17"/>
  <c r="S862" i="17"/>
  <c r="T862" i="17"/>
  <c r="Q862" i="17" s="1"/>
  <c r="I866" i="17"/>
  <c r="J866" i="17"/>
  <c r="K866" i="17"/>
  <c r="L866" i="17"/>
  <c r="M866" i="17"/>
  <c r="U866" i="17" s="1"/>
  <c r="N866" i="17"/>
  <c r="O866" i="17"/>
  <c r="T866" i="17"/>
  <c r="Q866" i="17" s="1"/>
  <c r="I870" i="17"/>
  <c r="J870" i="17"/>
  <c r="K870" i="17"/>
  <c r="L870" i="17"/>
  <c r="M870" i="17"/>
  <c r="U870" i="17" s="1"/>
  <c r="N870" i="17"/>
  <c r="O870" i="17"/>
  <c r="T870" i="17"/>
  <c r="I874" i="17"/>
  <c r="J874" i="17"/>
  <c r="K874" i="17"/>
  <c r="L874" i="17"/>
  <c r="M874" i="17"/>
  <c r="N874" i="17"/>
  <c r="O874" i="17"/>
  <c r="T874" i="17"/>
  <c r="U874" i="17"/>
  <c r="I878" i="17"/>
  <c r="J878" i="17"/>
  <c r="K878" i="17"/>
  <c r="L878" i="17"/>
  <c r="M878" i="17"/>
  <c r="U878" i="17" s="1"/>
  <c r="N878" i="17"/>
  <c r="O878" i="17"/>
  <c r="T878" i="17"/>
  <c r="I882" i="17"/>
  <c r="J882" i="17"/>
  <c r="K882" i="17"/>
  <c r="L882" i="17"/>
  <c r="M882" i="17"/>
  <c r="N882" i="17"/>
  <c r="O882" i="17"/>
  <c r="T882" i="17"/>
  <c r="U882" i="17"/>
  <c r="I886" i="17"/>
  <c r="J886" i="17"/>
  <c r="K886" i="17"/>
  <c r="L886" i="17"/>
  <c r="M886" i="17"/>
  <c r="U886" i="17" s="1"/>
  <c r="N886" i="17"/>
  <c r="O886" i="17"/>
  <c r="T886" i="17"/>
  <c r="I890" i="17"/>
  <c r="J890" i="17"/>
  <c r="K890" i="17"/>
  <c r="L890" i="17"/>
  <c r="M890" i="17"/>
  <c r="N890" i="17"/>
  <c r="O890" i="17"/>
  <c r="T890" i="17"/>
  <c r="U890" i="17"/>
  <c r="I894" i="17"/>
  <c r="J894" i="17"/>
  <c r="K894" i="17"/>
  <c r="L894" i="17"/>
  <c r="M894" i="17"/>
  <c r="U894" i="17" s="1"/>
  <c r="N894" i="17"/>
  <c r="O894" i="17"/>
  <c r="T894" i="17"/>
  <c r="I898" i="17"/>
  <c r="J898" i="17"/>
  <c r="K898" i="17"/>
  <c r="L898" i="17"/>
  <c r="M898" i="17"/>
  <c r="N898" i="17"/>
  <c r="O898" i="17"/>
  <c r="T898" i="17"/>
  <c r="U898" i="17"/>
  <c r="I902" i="17"/>
  <c r="J902" i="17"/>
  <c r="K902" i="17"/>
  <c r="L902" i="17"/>
  <c r="M902" i="17"/>
  <c r="U902" i="17" s="1"/>
  <c r="N902" i="17"/>
  <c r="O902" i="17"/>
  <c r="T902" i="17"/>
  <c r="I906" i="17"/>
  <c r="J906" i="17"/>
  <c r="K906" i="17"/>
  <c r="L906" i="17"/>
  <c r="M906" i="17"/>
  <c r="N906" i="17"/>
  <c r="O906" i="17"/>
  <c r="T906" i="17"/>
  <c r="U906" i="17"/>
  <c r="I910" i="17"/>
  <c r="J910" i="17"/>
  <c r="K910" i="17"/>
  <c r="L910" i="17"/>
  <c r="M910" i="17"/>
  <c r="U910" i="17" s="1"/>
  <c r="N910" i="17"/>
  <c r="O910" i="17"/>
  <c r="T910" i="17"/>
  <c r="I914" i="17"/>
  <c r="J914" i="17"/>
  <c r="K914" i="17"/>
  <c r="L914" i="17"/>
  <c r="M914" i="17"/>
  <c r="N914" i="17"/>
  <c r="O914" i="17"/>
  <c r="T914" i="17"/>
  <c r="U914" i="17"/>
  <c r="I918" i="17"/>
  <c r="J918" i="17"/>
  <c r="K918" i="17"/>
  <c r="L918" i="17"/>
  <c r="M918" i="17"/>
  <c r="U918" i="17" s="1"/>
  <c r="N918" i="17"/>
  <c r="O918" i="17"/>
  <c r="T918" i="17"/>
  <c r="I922" i="17"/>
  <c r="J922" i="17"/>
  <c r="K922" i="17"/>
  <c r="L922" i="17"/>
  <c r="M922" i="17"/>
  <c r="N922" i="17"/>
  <c r="O922" i="17"/>
  <c r="T922" i="17"/>
  <c r="U922" i="17"/>
  <c r="I926" i="17"/>
  <c r="J926" i="17"/>
  <c r="K926" i="17"/>
  <c r="L926" i="17"/>
  <c r="M926" i="17"/>
  <c r="U926" i="17" s="1"/>
  <c r="N926" i="17"/>
  <c r="O926" i="17"/>
  <c r="T926" i="17"/>
  <c r="I930" i="17"/>
  <c r="J930" i="17"/>
  <c r="K930" i="17"/>
  <c r="L930" i="17"/>
  <c r="M930" i="17"/>
  <c r="N930" i="17"/>
  <c r="O930" i="17"/>
  <c r="T930" i="17"/>
  <c r="U930" i="17"/>
  <c r="I934" i="17"/>
  <c r="J934" i="17"/>
  <c r="K934" i="17"/>
  <c r="L934" i="17"/>
  <c r="M934" i="17"/>
  <c r="U934" i="17" s="1"/>
  <c r="N934" i="17"/>
  <c r="O934" i="17"/>
  <c r="T934" i="17"/>
  <c r="I938" i="17"/>
  <c r="J938" i="17"/>
  <c r="K938" i="17"/>
  <c r="L938" i="17"/>
  <c r="M938" i="17"/>
  <c r="U938" i="17" s="1"/>
  <c r="N938" i="17"/>
  <c r="O938" i="17"/>
  <c r="T938" i="17"/>
  <c r="I942" i="17"/>
  <c r="J942" i="17"/>
  <c r="K942" i="17"/>
  <c r="L942" i="17"/>
  <c r="M942" i="17"/>
  <c r="U942" i="17" s="1"/>
  <c r="N942" i="17"/>
  <c r="O942" i="17"/>
  <c r="T942" i="17"/>
  <c r="Q942" i="17" s="1"/>
  <c r="I946" i="17"/>
  <c r="J946" i="17"/>
  <c r="K946" i="17"/>
  <c r="L946" i="17"/>
  <c r="M946" i="17"/>
  <c r="N946" i="17"/>
  <c r="O946" i="17"/>
  <c r="S946" i="17"/>
  <c r="T946" i="17"/>
  <c r="Q946" i="17" s="1"/>
  <c r="U946" i="17"/>
  <c r="I950" i="17"/>
  <c r="J950" i="17"/>
  <c r="K950" i="17"/>
  <c r="L950" i="17"/>
  <c r="M950" i="17"/>
  <c r="U950" i="17" s="1"/>
  <c r="N950" i="17"/>
  <c r="O950" i="17"/>
  <c r="T950" i="17"/>
  <c r="Q950" i="17" s="1"/>
  <c r="I954" i="17"/>
  <c r="J954" i="17"/>
  <c r="K954" i="17"/>
  <c r="L954" i="17"/>
  <c r="M954" i="17"/>
  <c r="N954" i="17"/>
  <c r="O954" i="17"/>
  <c r="S954" i="17"/>
  <c r="T954" i="17"/>
  <c r="Q954" i="17" s="1"/>
  <c r="U954" i="17"/>
  <c r="I958" i="17"/>
  <c r="J958" i="17"/>
  <c r="K958" i="17"/>
  <c r="L958" i="17"/>
  <c r="M958" i="17"/>
  <c r="U958" i="17" s="1"/>
  <c r="N958" i="17"/>
  <c r="O958" i="17"/>
  <c r="T958" i="17"/>
  <c r="Q958" i="17" s="1"/>
  <c r="I962" i="17"/>
  <c r="J962" i="17"/>
  <c r="K962" i="17"/>
  <c r="L962" i="17"/>
  <c r="M962" i="17"/>
  <c r="N962" i="17"/>
  <c r="O962" i="17"/>
  <c r="S962" i="17"/>
  <c r="T962" i="17"/>
  <c r="Q962" i="17" s="1"/>
  <c r="U962" i="17"/>
  <c r="I966" i="17"/>
  <c r="J966" i="17"/>
  <c r="K966" i="17"/>
  <c r="L966" i="17"/>
  <c r="M966" i="17"/>
  <c r="U966" i="17" s="1"/>
  <c r="N966" i="17"/>
  <c r="O966" i="17"/>
  <c r="T966" i="17"/>
  <c r="Q966" i="17" s="1"/>
  <c r="I970" i="17"/>
  <c r="J970" i="17"/>
  <c r="K970" i="17"/>
  <c r="L970" i="17"/>
  <c r="M970" i="17"/>
  <c r="N970" i="17"/>
  <c r="O970" i="17"/>
  <c r="S970" i="17"/>
  <c r="T970" i="17"/>
  <c r="Q970" i="17" s="1"/>
  <c r="U970" i="17"/>
  <c r="I974" i="17"/>
  <c r="J974" i="17"/>
  <c r="K974" i="17"/>
  <c r="L974" i="17"/>
  <c r="M974" i="17"/>
  <c r="U974" i="17" s="1"/>
  <c r="N974" i="17"/>
  <c r="O974" i="17"/>
  <c r="T974" i="17"/>
  <c r="Q974" i="17" s="1"/>
  <c r="I978" i="17"/>
  <c r="J978" i="17"/>
  <c r="K978" i="17"/>
  <c r="L978" i="17"/>
  <c r="M978" i="17"/>
  <c r="N978" i="17"/>
  <c r="O978" i="17"/>
  <c r="S978" i="17"/>
  <c r="T978" i="17"/>
  <c r="Q978" i="17" s="1"/>
  <c r="U978" i="17"/>
  <c r="I982" i="17"/>
  <c r="J982" i="17"/>
  <c r="K982" i="17"/>
  <c r="L982" i="17"/>
  <c r="M982" i="17"/>
  <c r="U982" i="17" s="1"/>
  <c r="N982" i="17"/>
  <c r="O982" i="17"/>
  <c r="T982" i="17"/>
  <c r="Q982" i="17" s="1"/>
  <c r="I986" i="17"/>
  <c r="J986" i="17"/>
  <c r="K986" i="17"/>
  <c r="L986" i="17"/>
  <c r="M986" i="17"/>
  <c r="N986" i="17"/>
  <c r="O986" i="17"/>
  <c r="S986" i="17"/>
  <c r="T986" i="17"/>
  <c r="Q986" i="17" s="1"/>
  <c r="U986" i="17"/>
  <c r="I990" i="17"/>
  <c r="J990" i="17"/>
  <c r="K990" i="17"/>
  <c r="L990" i="17"/>
  <c r="M990" i="17"/>
  <c r="U990" i="17" s="1"/>
  <c r="N990" i="17"/>
  <c r="O990" i="17"/>
  <c r="T990" i="17"/>
  <c r="Q990" i="17" s="1"/>
  <c r="I994" i="17"/>
  <c r="J994" i="17"/>
  <c r="K994" i="17"/>
  <c r="L994" i="17"/>
  <c r="M994" i="17"/>
  <c r="N994" i="17"/>
  <c r="O994" i="17"/>
  <c r="S994" i="17"/>
  <c r="T994" i="17"/>
  <c r="Q994" i="17" s="1"/>
  <c r="U994" i="17"/>
  <c r="I998" i="17"/>
  <c r="J998" i="17"/>
  <c r="K998" i="17"/>
  <c r="L998" i="17"/>
  <c r="M998" i="17"/>
  <c r="U998" i="17" s="1"/>
  <c r="N998" i="17"/>
  <c r="O998" i="17"/>
  <c r="T998" i="17"/>
  <c r="Q998" i="17" s="1"/>
  <c r="I1002" i="17"/>
  <c r="J1002" i="17"/>
  <c r="K1002" i="17"/>
  <c r="L1002" i="17"/>
  <c r="M1002" i="17"/>
  <c r="N1002" i="17"/>
  <c r="O1002" i="17"/>
  <c r="S1002" i="17"/>
  <c r="T1002" i="17"/>
  <c r="Q1002" i="17" s="1"/>
  <c r="U1002" i="17"/>
  <c r="I1006" i="17"/>
  <c r="J1006" i="17"/>
  <c r="K1006" i="17"/>
  <c r="L1006" i="17"/>
  <c r="M1006" i="17"/>
  <c r="U1006" i="17" s="1"/>
  <c r="N1006" i="17"/>
  <c r="O1006" i="17"/>
  <c r="T1006" i="17"/>
  <c r="Q1006" i="17" s="1"/>
  <c r="I1010" i="17"/>
  <c r="J1010" i="17"/>
  <c r="K1010" i="17"/>
  <c r="L1010" i="17"/>
  <c r="M1010" i="17"/>
  <c r="N1010" i="17"/>
  <c r="O1010" i="17"/>
  <c r="S1010" i="17"/>
  <c r="T1010" i="17"/>
  <c r="Q1010" i="17" s="1"/>
  <c r="U1010" i="17"/>
  <c r="I1014" i="17"/>
  <c r="J1014" i="17"/>
  <c r="K1014" i="17"/>
  <c r="L1014" i="17"/>
  <c r="M1014" i="17"/>
  <c r="U1014" i="17" s="1"/>
  <c r="N1014" i="17"/>
  <c r="O1014" i="17"/>
  <c r="T1014" i="17"/>
  <c r="Q1014" i="17" s="1"/>
  <c r="I1018" i="17"/>
  <c r="J1018" i="17"/>
  <c r="K1018" i="17"/>
  <c r="L1018" i="17"/>
  <c r="M1018" i="17"/>
  <c r="N1018" i="17"/>
  <c r="O1018" i="17"/>
  <c r="S1018" i="17"/>
  <c r="T1018" i="17"/>
  <c r="Q1018" i="17" s="1"/>
  <c r="U1018" i="17"/>
  <c r="I1022" i="17"/>
  <c r="J1022" i="17"/>
  <c r="K1022" i="17"/>
  <c r="L1022" i="17"/>
  <c r="M1022" i="17"/>
  <c r="U1022" i="17" s="1"/>
  <c r="N1022" i="17"/>
  <c r="O1022" i="17"/>
  <c r="T1022" i="17"/>
  <c r="Q1022" i="17" s="1"/>
  <c r="I1026" i="17"/>
  <c r="J1026" i="17"/>
  <c r="K1026" i="17"/>
  <c r="L1026" i="17"/>
  <c r="M1026" i="17"/>
  <c r="N1026" i="17"/>
  <c r="O1026" i="17"/>
  <c r="S1026" i="17"/>
  <c r="T1026" i="17"/>
  <c r="Q1026" i="17" s="1"/>
  <c r="U1026" i="17"/>
  <c r="I1030" i="17"/>
  <c r="J1030" i="17"/>
  <c r="K1030" i="17"/>
  <c r="L1030" i="17"/>
  <c r="M1030" i="17"/>
  <c r="U1030" i="17" s="1"/>
  <c r="N1030" i="17"/>
  <c r="O1030" i="17"/>
  <c r="T1030" i="17"/>
  <c r="Q1030" i="17" s="1"/>
  <c r="I1034" i="17"/>
  <c r="J1034" i="17"/>
  <c r="K1034" i="17"/>
  <c r="L1034" i="17"/>
  <c r="M1034" i="17"/>
  <c r="N1034" i="17"/>
  <c r="O1034" i="17"/>
  <c r="S1034" i="17"/>
  <c r="T1034" i="17"/>
  <c r="Q1034" i="17" s="1"/>
  <c r="U1034" i="17"/>
  <c r="I1038" i="17"/>
  <c r="J1038" i="17"/>
  <c r="K1038" i="17"/>
  <c r="L1038" i="17"/>
  <c r="M1038" i="17"/>
  <c r="U1038" i="17" s="1"/>
  <c r="N1038" i="17"/>
  <c r="O1038" i="17"/>
  <c r="T1038" i="17"/>
  <c r="Q1038" i="17" s="1"/>
  <c r="I1042" i="17"/>
  <c r="J1042" i="17"/>
  <c r="K1042" i="17"/>
  <c r="L1042" i="17"/>
  <c r="M1042" i="17"/>
  <c r="N1042" i="17"/>
  <c r="O1042" i="17"/>
  <c r="S1042" i="17"/>
  <c r="T1042" i="17"/>
  <c r="Q1042" i="17" s="1"/>
  <c r="U1042" i="17"/>
  <c r="I1046" i="17"/>
  <c r="J1046" i="17"/>
  <c r="K1046" i="17"/>
  <c r="L1046" i="17"/>
  <c r="M1046" i="17"/>
  <c r="U1046" i="17" s="1"/>
  <c r="N1046" i="17"/>
  <c r="O1046" i="17"/>
  <c r="T1046" i="17"/>
  <c r="Q1046" i="17" s="1"/>
  <c r="I1050" i="17"/>
  <c r="J1050" i="17"/>
  <c r="K1050" i="17"/>
  <c r="L1050" i="17"/>
  <c r="M1050" i="17"/>
  <c r="N1050" i="17"/>
  <c r="O1050" i="17"/>
  <c r="S1050" i="17"/>
  <c r="T1050" i="17"/>
  <c r="Q1050" i="17" s="1"/>
  <c r="U1050" i="17"/>
  <c r="I1054" i="17"/>
  <c r="J1054" i="17"/>
  <c r="K1054" i="17"/>
  <c r="L1054" i="17"/>
  <c r="M1054" i="17"/>
  <c r="U1054" i="17" s="1"/>
  <c r="N1054" i="17"/>
  <c r="O1054" i="17"/>
  <c r="T1054" i="17"/>
  <c r="Q1054" i="17" s="1"/>
  <c r="I1058" i="17"/>
  <c r="J1058" i="17"/>
  <c r="K1058" i="17"/>
  <c r="L1058" i="17"/>
  <c r="M1058" i="17"/>
  <c r="N1058" i="17"/>
  <c r="O1058" i="17"/>
  <c r="S1058" i="17"/>
  <c r="T1058" i="17"/>
  <c r="Q1058" i="17" s="1"/>
  <c r="U1058" i="17"/>
  <c r="I1062" i="17"/>
  <c r="J1062" i="17"/>
  <c r="K1062" i="17"/>
  <c r="L1062" i="17"/>
  <c r="M1062" i="17"/>
  <c r="U1062" i="17" s="1"/>
  <c r="N1062" i="17"/>
  <c r="O1062" i="17"/>
  <c r="T1062" i="17"/>
  <c r="Q1062" i="17" s="1"/>
  <c r="I1066" i="17"/>
  <c r="J1066" i="17"/>
  <c r="K1066" i="17"/>
  <c r="L1066" i="17"/>
  <c r="M1066" i="17"/>
  <c r="U1066" i="17" s="1"/>
  <c r="N1066" i="17"/>
  <c r="O1066" i="17"/>
  <c r="T1066" i="17"/>
  <c r="Q1066" i="17" s="1"/>
  <c r="I1070" i="17"/>
  <c r="J1070" i="17"/>
  <c r="K1070" i="17"/>
  <c r="L1070" i="17"/>
  <c r="M1070" i="17"/>
  <c r="N1070" i="17"/>
  <c r="O1070" i="17"/>
  <c r="S1070" i="17"/>
  <c r="T1070" i="17"/>
  <c r="Q1070" i="17" s="1"/>
  <c r="U1070" i="17"/>
  <c r="I1074" i="17"/>
  <c r="J1074" i="17"/>
  <c r="K1074" i="17"/>
  <c r="L1074" i="17"/>
  <c r="M1074" i="17"/>
  <c r="U1074" i="17" s="1"/>
  <c r="N1074" i="17"/>
  <c r="O1074" i="17"/>
  <c r="T1074" i="17"/>
  <c r="Q1074" i="17" s="1"/>
  <c r="I1078" i="17"/>
  <c r="J1078" i="17"/>
  <c r="K1078" i="17"/>
  <c r="L1078" i="17"/>
  <c r="M1078" i="17"/>
  <c r="U1078" i="17" s="1"/>
  <c r="N1078" i="17"/>
  <c r="O1078" i="17"/>
  <c r="T1078" i="17"/>
  <c r="Q1078" i="17" s="1"/>
  <c r="I1082" i="17"/>
  <c r="J1082" i="17"/>
  <c r="K1082" i="17"/>
  <c r="L1082" i="17"/>
  <c r="M1082" i="17"/>
  <c r="U1082" i="17" s="1"/>
  <c r="N1082" i="17"/>
  <c r="O1082" i="17"/>
  <c r="S1082" i="17"/>
  <c r="T1082" i="17"/>
  <c r="Q1082" i="17" s="1"/>
  <c r="I1086" i="17"/>
  <c r="J1086" i="17"/>
  <c r="K1086" i="17"/>
  <c r="L1086" i="17"/>
  <c r="M1086" i="17"/>
  <c r="U1086" i="17" s="1"/>
  <c r="N1086" i="17"/>
  <c r="O1086" i="17"/>
  <c r="T1086" i="17"/>
  <c r="Q1086" i="17" s="1"/>
  <c r="I1090" i="17"/>
  <c r="J1090" i="17"/>
  <c r="K1090" i="17"/>
  <c r="L1090" i="17"/>
  <c r="M1090" i="17"/>
  <c r="U1090" i="17" s="1"/>
  <c r="N1090" i="17"/>
  <c r="O1090" i="17"/>
  <c r="T1090" i="17"/>
  <c r="Q1090" i="17" s="1"/>
  <c r="I1094" i="17"/>
  <c r="J1094" i="17"/>
  <c r="K1094" i="17"/>
  <c r="L1094" i="17"/>
  <c r="M1094" i="17"/>
  <c r="U1094" i="17" s="1"/>
  <c r="N1094" i="17"/>
  <c r="O1094" i="17"/>
  <c r="T1094" i="17"/>
  <c r="Q1094" i="17" s="1"/>
  <c r="I1098" i="17"/>
  <c r="J1098" i="17"/>
  <c r="K1098" i="17"/>
  <c r="L1098" i="17"/>
  <c r="M1098" i="17"/>
  <c r="U1098" i="17" s="1"/>
  <c r="N1098" i="17"/>
  <c r="O1098" i="17"/>
  <c r="S1098" i="17"/>
  <c r="T1098" i="17"/>
  <c r="Q1098" i="17" s="1"/>
  <c r="I1102" i="17"/>
  <c r="J1102" i="17"/>
  <c r="K1102" i="17"/>
  <c r="L1102" i="17"/>
  <c r="M1102" i="17"/>
  <c r="U1102" i="17" s="1"/>
  <c r="N1102" i="17"/>
  <c r="O1102" i="17"/>
  <c r="T1102" i="17"/>
  <c r="Q1102" i="17" s="1"/>
  <c r="I1106" i="17"/>
  <c r="J1106" i="17"/>
  <c r="K1106" i="17"/>
  <c r="L1106" i="17"/>
  <c r="M1106" i="17"/>
  <c r="U1106" i="17" s="1"/>
  <c r="N1106" i="17"/>
  <c r="O1106" i="17"/>
  <c r="T1106" i="17"/>
  <c r="Q1106" i="17" s="1"/>
  <c r="B762" i="17"/>
  <c r="V759" i="17"/>
  <c r="I758" i="17"/>
  <c r="J758" i="17"/>
  <c r="K758" i="17"/>
  <c r="L758" i="17"/>
  <c r="M758" i="17"/>
  <c r="N758" i="17"/>
  <c r="O758" i="17"/>
  <c r="T758" i="17"/>
  <c r="S758" i="17" s="1"/>
  <c r="U758" i="17"/>
  <c r="I754" i="17"/>
  <c r="J754" i="17"/>
  <c r="K754" i="17"/>
  <c r="L754" i="17"/>
  <c r="M754" i="17"/>
  <c r="N754" i="17"/>
  <c r="O754" i="17"/>
  <c r="T754" i="17"/>
  <c r="Q754" i="17" s="1"/>
  <c r="U754" i="17"/>
  <c r="I654" i="17"/>
  <c r="J654" i="17"/>
  <c r="K654" i="17"/>
  <c r="L654" i="17"/>
  <c r="M654" i="17"/>
  <c r="N654" i="17"/>
  <c r="O654" i="17"/>
  <c r="T654" i="17"/>
  <c r="S654" i="17" s="1"/>
  <c r="U654" i="17"/>
  <c r="B498" i="17"/>
  <c r="B502" i="17" s="1"/>
  <c r="I498" i="17"/>
  <c r="J498" i="17"/>
  <c r="K498" i="17"/>
  <c r="L498" i="17"/>
  <c r="M498" i="17"/>
  <c r="U498" i="17" s="1"/>
  <c r="N498" i="17"/>
  <c r="O498" i="17"/>
  <c r="T498" i="17"/>
  <c r="Q498" i="17" s="1"/>
  <c r="T494" i="17"/>
  <c r="S494" i="17" s="1"/>
  <c r="N494" i="17"/>
  <c r="M494" i="17"/>
  <c r="U494" i="17" s="1"/>
  <c r="L494" i="17"/>
  <c r="K494" i="17"/>
  <c r="J494" i="17"/>
  <c r="I494" i="17"/>
  <c r="O494" i="17" s="1"/>
  <c r="I474" i="17"/>
  <c r="J474" i="17"/>
  <c r="K474" i="17"/>
  <c r="L474" i="17"/>
  <c r="M474" i="17"/>
  <c r="U474" i="17" s="1"/>
  <c r="N474" i="17"/>
  <c r="O474" i="17"/>
  <c r="T474" i="17"/>
  <c r="Q474" i="17" s="1"/>
  <c r="I470" i="17"/>
  <c r="J470" i="17"/>
  <c r="K470" i="17"/>
  <c r="L470" i="17"/>
  <c r="M470" i="17"/>
  <c r="N470" i="17"/>
  <c r="O470" i="17"/>
  <c r="T470" i="17"/>
  <c r="Q470" i="17" s="1"/>
  <c r="U470" i="17"/>
  <c r="I394" i="17"/>
  <c r="J394" i="17"/>
  <c r="O394" i="17"/>
  <c r="T394" i="17"/>
  <c r="M394" i="17"/>
  <c r="U394" i="17" s="1"/>
  <c r="K394" i="17"/>
  <c r="B350" i="17"/>
  <c r="B354" i="17" s="1"/>
  <c r="I350" i="17"/>
  <c r="J350" i="17"/>
  <c r="K350" i="17"/>
  <c r="L350" i="17"/>
  <c r="M350" i="17"/>
  <c r="U350" i="17" s="1"/>
  <c r="N350" i="17"/>
  <c r="O350" i="17"/>
  <c r="T350" i="17"/>
  <c r="Q350" i="17" s="1"/>
  <c r="S1102" i="17" l="1"/>
  <c r="S1086" i="17"/>
  <c r="S866" i="17"/>
  <c r="S854" i="17"/>
  <c r="S830" i="17"/>
  <c r="S826" i="17"/>
  <c r="S810" i="17"/>
  <c r="S478" i="17"/>
  <c r="V1139" i="17"/>
  <c r="V1140" i="17" s="1"/>
  <c r="Q938" i="17"/>
  <c r="S938" i="17"/>
  <c r="S926" i="17"/>
  <c r="Q926" i="17"/>
  <c r="S910" i="17"/>
  <c r="Q910" i="17"/>
  <c r="S894" i="17"/>
  <c r="Q894" i="17"/>
  <c r="S878" i="17"/>
  <c r="Q878" i="17"/>
  <c r="Q846" i="17"/>
  <c r="S846" i="17"/>
  <c r="Q842" i="17"/>
  <c r="S842" i="17"/>
  <c r="Q818" i="17"/>
  <c r="S818" i="17"/>
  <c r="Q806" i="17"/>
  <c r="S806" i="17"/>
  <c r="Q70" i="17"/>
  <c r="S70" i="17"/>
  <c r="Q54" i="17"/>
  <c r="S54" i="17"/>
  <c r="Q38" i="17"/>
  <c r="S38" i="17"/>
  <c r="Q22" i="17"/>
  <c r="S22" i="17"/>
  <c r="S1106" i="17"/>
  <c r="S1094" i="17"/>
  <c r="S1090" i="17"/>
  <c r="S1078" i="17"/>
  <c r="S1074" i="17"/>
  <c r="S1066" i="17"/>
  <c r="S1062" i="17"/>
  <c r="S1054" i="17"/>
  <c r="S1046" i="17"/>
  <c r="S1038" i="17"/>
  <c r="S1030" i="17"/>
  <c r="S1022" i="17"/>
  <c r="S1014" i="17"/>
  <c r="S1006" i="17"/>
  <c r="S998" i="17"/>
  <c r="S990" i="17"/>
  <c r="S982" i="17"/>
  <c r="S974" i="17"/>
  <c r="S966" i="17"/>
  <c r="S958" i="17"/>
  <c r="S950" i="17"/>
  <c r="S942" i="17"/>
  <c r="S934" i="17"/>
  <c r="Q934" i="17"/>
  <c r="S918" i="17"/>
  <c r="Q918" i="17"/>
  <c r="S902" i="17"/>
  <c r="Q902" i="17"/>
  <c r="S886" i="17"/>
  <c r="Q886" i="17"/>
  <c r="Q850" i="17"/>
  <c r="S850" i="17"/>
  <c r="Q838" i="17"/>
  <c r="S838" i="17"/>
  <c r="Q814" i="17"/>
  <c r="S814" i="17"/>
  <c r="Q486" i="17"/>
  <c r="S486" i="17"/>
  <c r="B266" i="17"/>
  <c r="Q490" i="17"/>
  <c r="Q482" i="17"/>
  <c r="Q74" i="17"/>
  <c r="Q66" i="17"/>
  <c r="Q58" i="17"/>
  <c r="Q50" i="17"/>
  <c r="Q42" i="17"/>
  <c r="Q34" i="17"/>
  <c r="Q26" i="17"/>
  <c r="Q18" i="17"/>
  <c r="Q10" i="17"/>
  <c r="S78" i="17"/>
  <c r="Q82" i="17"/>
  <c r="S930" i="17"/>
  <c r="Q930" i="17"/>
  <c r="S922" i="17"/>
  <c r="Q922" i="17"/>
  <c r="S914" i="17"/>
  <c r="Q914" i="17"/>
  <c r="S906" i="17"/>
  <c r="Q906" i="17"/>
  <c r="S898" i="17"/>
  <c r="Q898" i="17"/>
  <c r="S890" i="17"/>
  <c r="Q890" i="17"/>
  <c r="S882" i="17"/>
  <c r="Q882" i="17"/>
  <c r="S874" i="17"/>
  <c r="Q874" i="17"/>
  <c r="Q870" i="17"/>
  <c r="S870" i="17"/>
  <c r="V760" i="17"/>
  <c r="Q758" i="17"/>
  <c r="S754" i="17"/>
  <c r="S498" i="17"/>
  <c r="Q654" i="17"/>
  <c r="S350" i="17"/>
  <c r="Q494" i="17"/>
  <c r="S474" i="17"/>
  <c r="S470" i="17"/>
  <c r="N394" i="17"/>
  <c r="B358" i="17"/>
  <c r="B202" i="17"/>
  <c r="B206" i="17" s="1"/>
  <c r="A186" i="17"/>
  <c r="A198" i="17"/>
  <c r="A218" i="17"/>
  <c r="A10" i="17"/>
  <c r="A86" i="17"/>
  <c r="V187" i="17"/>
  <c r="A187" i="17" s="1"/>
  <c r="V11" i="17"/>
  <c r="V12" i="17" s="1"/>
  <c r="V13" i="17" s="1"/>
  <c r="V14" i="17" s="1"/>
  <c r="V15" i="17" s="1"/>
  <c r="V16" i="17" s="1"/>
  <c r="V17" i="17" s="1"/>
  <c r="V18" i="17" s="1"/>
  <c r="V19" i="17" s="1"/>
  <c r="V20" i="17" s="1"/>
  <c r="V21" i="17" s="1"/>
  <c r="V22" i="17" s="1"/>
  <c r="V23" i="17" s="1"/>
  <c r="V24" i="17" s="1"/>
  <c r="V25" i="17" s="1"/>
  <c r="V26" i="17" s="1"/>
  <c r="V27" i="17" s="1"/>
  <c r="V28" i="17" s="1"/>
  <c r="V29" i="17" s="1"/>
  <c r="V30" i="17" s="1"/>
  <c r="V31" i="17" s="1"/>
  <c r="V32" i="17" s="1"/>
  <c r="V33" i="17" s="1"/>
  <c r="V34" i="17" s="1"/>
  <c r="V35" i="17" s="1"/>
  <c r="V36" i="17" s="1"/>
  <c r="V37" i="17" s="1"/>
  <c r="V38" i="17" s="1"/>
  <c r="V39" i="17" s="1"/>
  <c r="V40" i="17" s="1"/>
  <c r="V41" i="17" s="1"/>
  <c r="V42" i="17" s="1"/>
  <c r="V43" i="17" s="1"/>
  <c r="V44" i="17" s="1"/>
  <c r="V45" i="17" s="1"/>
  <c r="V46" i="17" s="1"/>
  <c r="V47" i="17" s="1"/>
  <c r="V48" i="17" s="1"/>
  <c r="V49" i="17" s="1"/>
  <c r="V50" i="17" s="1"/>
  <c r="V51" i="17" s="1"/>
  <c r="V52" i="17" s="1"/>
  <c r="V53" i="17" s="1"/>
  <c r="V54" i="17" s="1"/>
  <c r="V55" i="17" s="1"/>
  <c r="V56" i="17" s="1"/>
  <c r="V57" i="17" s="1"/>
  <c r="V58" i="17" s="1"/>
  <c r="V59" i="17" s="1"/>
  <c r="V60" i="17" s="1"/>
  <c r="V61" i="17" s="1"/>
  <c r="V62" i="17" s="1"/>
  <c r="V63" i="17" s="1"/>
  <c r="V64" i="17" s="1"/>
  <c r="V65" i="17" s="1"/>
  <c r="V66" i="17" s="1"/>
  <c r="V67" i="17" s="1"/>
  <c r="V68" i="17" s="1"/>
  <c r="V69" i="17" s="1"/>
  <c r="V70" i="17" s="1"/>
  <c r="V71" i="17" s="1"/>
  <c r="V72" i="17" s="1"/>
  <c r="V73" i="17" s="1"/>
  <c r="V74" i="17" s="1"/>
  <c r="V75" i="17" s="1"/>
  <c r="V76" i="17" s="1"/>
  <c r="V77" i="17" s="1"/>
  <c r="V78" i="17" s="1"/>
  <c r="V79" i="17" s="1"/>
  <c r="V80" i="17" s="1"/>
  <c r="V81" i="17" s="1"/>
  <c r="V82" i="17" s="1"/>
  <c r="V83" i="17" s="1"/>
  <c r="V84" i="17" s="1"/>
  <c r="V85" i="17" s="1"/>
  <c r="V87" i="17" s="1"/>
  <c r="V88" i="17" s="1"/>
  <c r="V89" i="17" s="1"/>
  <c r="V90" i="17" s="1"/>
  <c r="V91" i="17" s="1"/>
  <c r="V92" i="17" s="1"/>
  <c r="V93" i="17" s="1"/>
  <c r="V94" i="17" s="1"/>
  <c r="V95" i="17" s="1"/>
  <c r="V96" i="17" s="1"/>
  <c r="V97" i="17" s="1"/>
  <c r="V98" i="17" s="1"/>
  <c r="V99" i="17" s="1"/>
  <c r="V100" i="17" s="1"/>
  <c r="V101" i="17" s="1"/>
  <c r="V102" i="17" s="1"/>
  <c r="V103" i="17" s="1"/>
  <c r="V104" i="17" s="1"/>
  <c r="V105" i="17" s="1"/>
  <c r="V106" i="17" s="1"/>
  <c r="V107" i="17" s="1"/>
  <c r="V108" i="17" s="1"/>
  <c r="V109" i="17" s="1"/>
  <c r="V110" i="17" s="1"/>
  <c r="V111" i="17" s="1"/>
  <c r="V112" i="17" s="1"/>
  <c r="V113" i="17" s="1"/>
  <c r="V114" i="17" s="1"/>
  <c r="V115" i="17" s="1"/>
  <c r="V116" i="17" s="1"/>
  <c r="V117" i="17" s="1"/>
  <c r="V118" i="17" s="1"/>
  <c r="V119" i="17" s="1"/>
  <c r="V120" i="17" s="1"/>
  <c r="V121" i="17" s="1"/>
  <c r="V122" i="17" s="1"/>
  <c r="V123" i="17" s="1"/>
  <c r="V124" i="17" s="1"/>
  <c r="V125" i="17" s="1"/>
  <c r="V126" i="17" s="1"/>
  <c r="V127" i="17" s="1"/>
  <c r="V128" i="17" s="1"/>
  <c r="V129" i="17" s="1"/>
  <c r="V130" i="17" s="1"/>
  <c r="V131" i="17" s="1"/>
  <c r="V132" i="17" s="1"/>
  <c r="V133" i="17" s="1"/>
  <c r="V134" i="17" s="1"/>
  <c r="V135" i="17" s="1"/>
  <c r="V136" i="17" s="1"/>
  <c r="V137" i="17" s="1"/>
  <c r="V138" i="17" s="1"/>
  <c r="V139" i="17" s="1"/>
  <c r="V140" i="17" s="1"/>
  <c r="V141" i="17" s="1"/>
  <c r="V142" i="17" s="1"/>
  <c r="V143" i="17" s="1"/>
  <c r="V144" i="17" s="1"/>
  <c r="V145" i="17" s="1"/>
  <c r="V146" i="17" s="1"/>
  <c r="V147" i="17" s="1"/>
  <c r="V148" i="17" s="1"/>
  <c r="V149" i="17" s="1"/>
  <c r="V150" i="17" s="1"/>
  <c r="V151" i="17" s="1"/>
  <c r="V152" i="17" s="1"/>
  <c r="V153" i="17" s="1"/>
  <c r="V154" i="17" s="1"/>
  <c r="V155" i="17" s="1"/>
  <c r="V156" i="17" s="1"/>
  <c r="V157" i="17" s="1"/>
  <c r="V158" i="17" s="1"/>
  <c r="V159" i="17" s="1"/>
  <c r="V160" i="17" s="1"/>
  <c r="V161" i="17" s="1"/>
  <c r="V162" i="17" s="1"/>
  <c r="V163" i="17" s="1"/>
  <c r="V164" i="17" s="1"/>
  <c r="V165" i="17" s="1"/>
  <c r="V1141" i="17" l="1"/>
  <c r="B270" i="17"/>
  <c r="V761" i="17"/>
  <c r="S394" i="17"/>
  <c r="L394" i="17"/>
  <c r="Q394" i="17"/>
  <c r="A119" i="17"/>
  <c r="A103" i="17"/>
  <c r="A87" i="17"/>
  <c r="A85" i="17"/>
  <c r="A69" i="17"/>
  <c r="A53" i="17"/>
  <c r="A37" i="17"/>
  <c r="A21" i="17"/>
  <c r="A111" i="17"/>
  <c r="A95" i="17"/>
  <c r="A77" i="17"/>
  <c r="A61" i="17"/>
  <c r="A45" i="17"/>
  <c r="A29" i="17"/>
  <c r="A13" i="17"/>
  <c r="A123" i="17"/>
  <c r="A115" i="17"/>
  <c r="A107" i="17"/>
  <c r="A99" i="17"/>
  <c r="A91" i="17"/>
  <c r="A81" i="17"/>
  <c r="A73" i="17"/>
  <c r="A65" i="17"/>
  <c r="A57" i="17"/>
  <c r="A49" i="17"/>
  <c r="A41" i="17"/>
  <c r="A33" i="17"/>
  <c r="A25" i="17"/>
  <c r="A17" i="17"/>
  <c r="A125" i="17"/>
  <c r="A121" i="17"/>
  <c r="A117" i="17"/>
  <c r="A113" i="17"/>
  <c r="A109" i="17"/>
  <c r="A105" i="17"/>
  <c r="A101" i="17"/>
  <c r="A97" i="17"/>
  <c r="A93" i="17"/>
  <c r="A89" i="17"/>
  <c r="A83" i="17"/>
  <c r="A79" i="17"/>
  <c r="A75" i="17"/>
  <c r="A71" i="17"/>
  <c r="A67" i="17"/>
  <c r="A63" i="17"/>
  <c r="A59" i="17"/>
  <c r="A55" i="17"/>
  <c r="A51" i="17"/>
  <c r="A47" i="17"/>
  <c r="A43" i="17"/>
  <c r="A39" i="17"/>
  <c r="A35" i="17"/>
  <c r="A31" i="17"/>
  <c r="A27" i="17"/>
  <c r="A23" i="17"/>
  <c r="A19" i="17"/>
  <c r="A15" i="17"/>
  <c r="A11" i="17"/>
  <c r="V188" i="17"/>
  <c r="A124" i="17"/>
  <c r="A122" i="17"/>
  <c r="A120" i="17"/>
  <c r="A118" i="17"/>
  <c r="A116" i="17"/>
  <c r="A114" i="17"/>
  <c r="A112" i="17"/>
  <c r="A110" i="17"/>
  <c r="A108" i="17"/>
  <c r="A106" i="17"/>
  <c r="A104" i="17"/>
  <c r="A102" i="17"/>
  <c r="A100" i="17"/>
  <c r="A98" i="17"/>
  <c r="A96" i="17"/>
  <c r="A94" i="17"/>
  <c r="A92" i="17"/>
  <c r="A90" i="17"/>
  <c r="A88" i="17"/>
  <c r="A84" i="17"/>
  <c r="A82" i="17"/>
  <c r="A80" i="17"/>
  <c r="A78" i="17"/>
  <c r="A76" i="17"/>
  <c r="A74" i="17"/>
  <c r="A72" i="17"/>
  <c r="A70" i="17"/>
  <c r="A68" i="17"/>
  <c r="A66" i="17"/>
  <c r="A64" i="17"/>
  <c r="A62" i="17"/>
  <c r="A60" i="17"/>
  <c r="A58" i="17"/>
  <c r="A56" i="17"/>
  <c r="A54" i="17"/>
  <c r="A52" i="17"/>
  <c r="A50" i="17"/>
  <c r="A48" i="17"/>
  <c r="A46" i="17"/>
  <c r="A44" i="17"/>
  <c r="A42" i="17"/>
  <c r="A40" i="17"/>
  <c r="A38" i="17"/>
  <c r="A36" i="17"/>
  <c r="A34" i="17"/>
  <c r="A32" i="17"/>
  <c r="A30" i="17"/>
  <c r="A28" i="17"/>
  <c r="A26" i="17"/>
  <c r="A24" i="17"/>
  <c r="A22" i="17"/>
  <c r="A20" i="17"/>
  <c r="A18" i="17"/>
  <c r="A16" i="17"/>
  <c r="A14" i="17"/>
  <c r="A12" i="17"/>
  <c r="B210" i="17"/>
  <c r="T262" i="17"/>
  <c r="S262" i="17" s="1"/>
  <c r="N262" i="17"/>
  <c r="M262" i="17"/>
  <c r="U262" i="17" s="1"/>
  <c r="L262" i="17"/>
  <c r="K262" i="17"/>
  <c r="J262" i="17"/>
  <c r="I262" i="17"/>
  <c r="O262" i="17" s="1"/>
  <c r="T266" i="17"/>
  <c r="S266" i="17" s="1"/>
  <c r="N266" i="17"/>
  <c r="M266" i="17"/>
  <c r="U266" i="17" s="1"/>
  <c r="L266" i="17"/>
  <c r="K266" i="17"/>
  <c r="J266" i="17"/>
  <c r="I266" i="17"/>
  <c r="O266" i="17" s="1"/>
  <c r="T270" i="17"/>
  <c r="S270" i="17" s="1"/>
  <c r="N270" i="17"/>
  <c r="M270" i="17"/>
  <c r="U270" i="17" s="1"/>
  <c r="L270" i="17"/>
  <c r="K270" i="17"/>
  <c r="J270" i="17"/>
  <c r="I270" i="17"/>
  <c r="O270" i="17" s="1"/>
  <c r="T274" i="17"/>
  <c r="S274" i="17" s="1"/>
  <c r="N274" i="17"/>
  <c r="M274" i="17"/>
  <c r="U274" i="17" s="1"/>
  <c r="L274" i="17"/>
  <c r="K274" i="17"/>
  <c r="J274" i="17"/>
  <c r="I274" i="17"/>
  <c r="O274" i="17" s="1"/>
  <c r="T278" i="17"/>
  <c r="S278" i="17" s="1"/>
  <c r="N278" i="17"/>
  <c r="M278" i="17"/>
  <c r="U278" i="17" s="1"/>
  <c r="L278" i="17"/>
  <c r="K278" i="17"/>
  <c r="J278" i="17"/>
  <c r="I278" i="17"/>
  <c r="O278" i="17" s="1"/>
  <c r="T282" i="17"/>
  <c r="S282" i="17" s="1"/>
  <c r="N282" i="17"/>
  <c r="M282" i="17"/>
  <c r="U282" i="17" s="1"/>
  <c r="L282" i="17"/>
  <c r="K282" i="17"/>
  <c r="J282" i="17"/>
  <c r="I282" i="17"/>
  <c r="O282" i="17" s="1"/>
  <c r="T218" i="17"/>
  <c r="S218" i="17" s="1"/>
  <c r="N218" i="17"/>
  <c r="M218" i="17"/>
  <c r="U218" i="17" s="1"/>
  <c r="L218" i="17"/>
  <c r="K218" i="17"/>
  <c r="J218" i="17"/>
  <c r="I218" i="17"/>
  <c r="O218" i="17" s="1"/>
  <c r="T214" i="17"/>
  <c r="S214" i="17" s="1"/>
  <c r="N214" i="17"/>
  <c r="M214" i="17"/>
  <c r="U214" i="17" s="1"/>
  <c r="L214" i="17"/>
  <c r="K214" i="17"/>
  <c r="J214" i="17"/>
  <c r="I214" i="17"/>
  <c r="O214" i="17" s="1"/>
  <c r="T210" i="17"/>
  <c r="S210" i="17" s="1"/>
  <c r="N210" i="17"/>
  <c r="M210" i="17"/>
  <c r="U210" i="17" s="1"/>
  <c r="L210" i="17"/>
  <c r="K210" i="17"/>
  <c r="J210" i="17"/>
  <c r="I210" i="17"/>
  <c r="O210" i="17" s="1"/>
  <c r="T206" i="17"/>
  <c r="S206" i="17" s="1"/>
  <c r="N206" i="17"/>
  <c r="M206" i="17"/>
  <c r="U206" i="17" s="1"/>
  <c r="L206" i="17"/>
  <c r="K206" i="17"/>
  <c r="J206" i="17"/>
  <c r="I206" i="17"/>
  <c r="O206" i="17" s="1"/>
  <c r="T202" i="17"/>
  <c r="S202" i="17" s="1"/>
  <c r="N202" i="17"/>
  <c r="M202" i="17"/>
  <c r="U202" i="17" s="1"/>
  <c r="L202" i="17"/>
  <c r="K202" i="17"/>
  <c r="J202" i="17"/>
  <c r="I202" i="17"/>
  <c r="O202" i="17" s="1"/>
  <c r="T198" i="17"/>
  <c r="S198" i="17" s="1"/>
  <c r="N198" i="17"/>
  <c r="M198" i="17"/>
  <c r="U198" i="17" s="1"/>
  <c r="L198" i="17"/>
  <c r="K198" i="17"/>
  <c r="J198" i="17"/>
  <c r="I198" i="17"/>
  <c r="O198" i="17" s="1"/>
  <c r="T126" i="17"/>
  <c r="S126" i="17" s="1"/>
  <c r="N126" i="17"/>
  <c r="M126" i="17"/>
  <c r="U126" i="17" s="1"/>
  <c r="L126" i="17"/>
  <c r="K126" i="17"/>
  <c r="J126" i="17"/>
  <c r="I126" i="17"/>
  <c r="O126" i="17" s="1"/>
  <c r="T122" i="17"/>
  <c r="S122" i="17" s="1"/>
  <c r="N122" i="17"/>
  <c r="M122" i="17"/>
  <c r="U122" i="17" s="1"/>
  <c r="L122" i="17"/>
  <c r="K122" i="17"/>
  <c r="J122" i="17"/>
  <c r="I122" i="17"/>
  <c r="O122" i="17" s="1"/>
  <c r="T118" i="17"/>
  <c r="S118" i="17" s="1"/>
  <c r="N118" i="17"/>
  <c r="M118" i="17"/>
  <c r="U118" i="17" s="1"/>
  <c r="L118" i="17"/>
  <c r="K118" i="17"/>
  <c r="J118" i="17"/>
  <c r="I118" i="17"/>
  <c r="O118" i="17" s="1"/>
  <c r="T114" i="17"/>
  <c r="S114" i="17" s="1"/>
  <c r="N114" i="17"/>
  <c r="M114" i="17"/>
  <c r="U114" i="17" s="1"/>
  <c r="L114" i="17"/>
  <c r="K114" i="17"/>
  <c r="J114" i="17"/>
  <c r="I114" i="17"/>
  <c r="O114" i="17" s="1"/>
  <c r="T110" i="17"/>
  <c r="S110" i="17" s="1"/>
  <c r="N110" i="17"/>
  <c r="M110" i="17"/>
  <c r="U110" i="17" s="1"/>
  <c r="L110" i="17"/>
  <c r="K110" i="17"/>
  <c r="J110" i="17"/>
  <c r="I110" i="17"/>
  <c r="O110" i="17" s="1"/>
  <c r="T106" i="17"/>
  <c r="S106" i="17" s="1"/>
  <c r="N106" i="17"/>
  <c r="M106" i="17"/>
  <c r="U106" i="17" s="1"/>
  <c r="L106" i="17"/>
  <c r="K106" i="17"/>
  <c r="J106" i="17"/>
  <c r="I106" i="17"/>
  <c r="O106" i="17" s="1"/>
  <c r="T102" i="17"/>
  <c r="S102" i="17" s="1"/>
  <c r="N102" i="17"/>
  <c r="M102" i="17"/>
  <c r="U102" i="17" s="1"/>
  <c r="L102" i="17"/>
  <c r="K102" i="17"/>
  <c r="J102" i="17"/>
  <c r="I102" i="17"/>
  <c r="O102" i="17" s="1"/>
  <c r="T98" i="17"/>
  <c r="S98" i="17" s="1"/>
  <c r="N98" i="17"/>
  <c r="M98" i="17"/>
  <c r="U98" i="17" s="1"/>
  <c r="L98" i="17"/>
  <c r="K98" i="17"/>
  <c r="J98" i="17"/>
  <c r="I98" i="17"/>
  <c r="O98" i="17" s="1"/>
  <c r="T94" i="17"/>
  <c r="S94" i="17" s="1"/>
  <c r="N94" i="17"/>
  <c r="M94" i="17"/>
  <c r="U94" i="17" s="1"/>
  <c r="L94" i="17"/>
  <c r="K94" i="17"/>
  <c r="J94" i="17"/>
  <c r="I94" i="17"/>
  <c r="O94" i="17" s="1"/>
  <c r="T90" i="17"/>
  <c r="S90" i="17" s="1"/>
  <c r="N90" i="17"/>
  <c r="M90" i="17"/>
  <c r="U90" i="17" s="1"/>
  <c r="L90" i="17"/>
  <c r="K90" i="17"/>
  <c r="J90" i="17"/>
  <c r="I90" i="17"/>
  <c r="O90" i="17" s="1"/>
  <c r="V1143" i="17" l="1"/>
  <c r="V1144" i="17" s="1"/>
  <c r="B274" i="17"/>
  <c r="Q126" i="17"/>
  <c r="V831" i="17"/>
  <c r="V832" i="17" s="1"/>
  <c r="V833" i="17" s="1"/>
  <c r="V762" i="17"/>
  <c r="V763" i="17" s="1"/>
  <c r="V764" i="17" s="1"/>
  <c r="V765" i="17" s="1"/>
  <c r="Q94" i="17"/>
  <c r="Q110" i="17"/>
  <c r="Q98" i="17"/>
  <c r="Q102" i="17"/>
  <c r="Q114" i="17"/>
  <c r="Q118" i="17"/>
  <c r="Q198" i="17"/>
  <c r="Q270" i="17"/>
  <c r="B214" i="17"/>
  <c r="Q282" i="17"/>
  <c r="Q278" i="17"/>
  <c r="Q266" i="17"/>
  <c r="Q262" i="17"/>
  <c r="V189" i="17"/>
  <c r="A188" i="17"/>
  <c r="Q214" i="17"/>
  <c r="Q274" i="17"/>
  <c r="Q202" i="17"/>
  <c r="Q206" i="17"/>
  <c r="Q218" i="17"/>
  <c r="Q210" i="17"/>
  <c r="Q90" i="17"/>
  <c r="Q106" i="17"/>
  <c r="Q122" i="17"/>
  <c r="T86" i="17"/>
  <c r="S86" i="17" s="1"/>
  <c r="N86" i="17"/>
  <c r="M86" i="17"/>
  <c r="U86" i="17" s="1"/>
  <c r="L86" i="17"/>
  <c r="K86" i="17"/>
  <c r="J86" i="17"/>
  <c r="I86" i="17"/>
  <c r="O86" i="17" s="1"/>
  <c r="V1145" i="17" l="1"/>
  <c r="B278" i="17"/>
  <c r="V834" i="17"/>
  <c r="V835" i="17" s="1"/>
  <c r="V836" i="17" s="1"/>
  <c r="V837" i="17" s="1"/>
  <c r="V838" i="17"/>
  <c r="V839" i="17" s="1"/>
  <c r="V840" i="17" s="1"/>
  <c r="V841" i="17" s="1"/>
  <c r="V190" i="17"/>
  <c r="A189" i="17"/>
  <c r="Q86" i="17"/>
  <c r="V1146" i="17" l="1"/>
  <c r="B282" i="17"/>
  <c r="V842" i="17"/>
  <c r="V843" i="17" s="1"/>
  <c r="V844" i="17" s="1"/>
  <c r="V845" i="17" s="1"/>
  <c r="V846" i="17"/>
  <c r="V847" i="17" s="1"/>
  <c r="V848" i="17" s="1"/>
  <c r="V849" i="17" s="1"/>
  <c r="B834" i="17"/>
  <c r="V191" i="17"/>
  <c r="A190" i="17"/>
  <c r="V1147" i="17" l="1"/>
  <c r="B286" i="17"/>
  <c r="V850" i="17"/>
  <c r="V851" i="17" s="1"/>
  <c r="V852" i="17" s="1"/>
  <c r="V853" i="17" s="1"/>
  <c r="V854" i="17"/>
  <c r="V855" i="17" s="1"/>
  <c r="V856" i="17" s="1"/>
  <c r="V857" i="17" s="1"/>
  <c r="B838" i="17"/>
  <c r="V192" i="17"/>
  <c r="A191" i="17"/>
  <c r="V1148" i="17" l="1"/>
  <c r="V858" i="17"/>
  <c r="V859" i="17" s="1"/>
  <c r="V860" i="17" s="1"/>
  <c r="V861" i="17" s="1"/>
  <c r="V863" i="17"/>
  <c r="V864" i="17" s="1"/>
  <c r="V865" i="17" s="1"/>
  <c r="B842" i="17"/>
  <c r="V193" i="17"/>
  <c r="A192" i="17"/>
  <c r="V1149" i="17" l="1"/>
  <c r="V866" i="17"/>
  <c r="V867" i="17" s="1"/>
  <c r="V868" i="17" s="1"/>
  <c r="V869" i="17" s="1"/>
  <c r="V870" i="17"/>
  <c r="V871" i="17" s="1"/>
  <c r="V872" i="17" s="1"/>
  <c r="V873" i="17" s="1"/>
  <c r="B846" i="17"/>
  <c r="V194" i="17"/>
  <c r="A193" i="17"/>
  <c r="H251" i="17"/>
  <c r="H250" i="17" s="1"/>
  <c r="H247" i="17"/>
  <c r="H246" i="17" s="1"/>
  <c r="V1150" i="17" l="1"/>
  <c r="V878" i="17"/>
  <c r="V879" i="17" s="1"/>
  <c r="V880" i="17" s="1"/>
  <c r="V881" i="17" s="1"/>
  <c r="V874" i="17"/>
  <c r="V875" i="17" s="1"/>
  <c r="V876" i="17" s="1"/>
  <c r="V877" i="17" s="1"/>
  <c r="B850" i="17"/>
  <c r="V195" i="17"/>
  <c r="A194" i="17"/>
  <c r="H248" i="17"/>
  <c r="H249" i="17" s="1"/>
  <c r="H252" i="17"/>
  <c r="H253" i="17" s="1"/>
  <c r="V1151" i="17" l="1"/>
  <c r="B854" i="17"/>
  <c r="V886" i="17"/>
  <c r="V887" i="17" s="1"/>
  <c r="V888" i="17" s="1"/>
  <c r="V889" i="17" s="1"/>
  <c r="V882" i="17"/>
  <c r="V883" i="17" s="1"/>
  <c r="V884" i="17" s="1"/>
  <c r="V885" i="17" s="1"/>
  <c r="V196" i="17"/>
  <c r="A195" i="17"/>
  <c r="A16" i="18"/>
  <c r="E16" i="18" s="1"/>
  <c r="B17" i="18"/>
  <c r="A17" i="18" s="1"/>
  <c r="E17" i="18" s="1"/>
  <c r="V1152" i="17" l="1"/>
  <c r="V895" i="17"/>
  <c r="V896" i="17" s="1"/>
  <c r="V897" i="17" s="1"/>
  <c r="V890" i="17"/>
  <c r="V891" i="17" s="1"/>
  <c r="V892" i="17" s="1"/>
  <c r="V893" i="17" s="1"/>
  <c r="B858" i="17"/>
  <c r="V197" i="17"/>
  <c r="A196" i="17"/>
  <c r="B18" i="18"/>
  <c r="B19" i="18" s="1"/>
  <c r="B20" i="18" s="1"/>
  <c r="B21" i="18" s="1"/>
  <c r="B22" i="18" s="1"/>
  <c r="A20" i="18" l="1"/>
  <c r="E20" i="18" s="1"/>
  <c r="A19" i="18"/>
  <c r="E19" i="18" s="1"/>
  <c r="V1153" i="17"/>
  <c r="V902" i="17"/>
  <c r="V903" i="17" s="1"/>
  <c r="V904" i="17" s="1"/>
  <c r="V905" i="17" s="1"/>
  <c r="V898" i="17"/>
  <c r="V899" i="17" s="1"/>
  <c r="V900" i="17" s="1"/>
  <c r="V901" i="17" s="1"/>
  <c r="V199" i="17"/>
  <c r="A197" i="17"/>
  <c r="A21" i="18"/>
  <c r="E21" i="18" s="1"/>
  <c r="A22" i="18"/>
  <c r="E22" i="18" s="1"/>
  <c r="B23" i="18"/>
  <c r="A18" i="18"/>
  <c r="E18" i="18" s="1"/>
  <c r="V1154" i="17" l="1"/>
  <c r="V910" i="17"/>
  <c r="V911" i="17" s="1"/>
  <c r="V912" i="17" s="1"/>
  <c r="V913" i="17" s="1"/>
  <c r="V906" i="17"/>
  <c r="V907" i="17" s="1"/>
  <c r="V908" i="17" s="1"/>
  <c r="V909" i="17" s="1"/>
  <c r="B866" i="17"/>
  <c r="V200" i="17"/>
  <c r="A199" i="17"/>
  <c r="B24" i="18"/>
  <c r="A23" i="18"/>
  <c r="E23" i="18" s="1"/>
  <c r="V1155" i="17" l="1"/>
  <c r="B870" i="17"/>
  <c r="V918" i="17"/>
  <c r="V919" i="17" s="1"/>
  <c r="V920" i="17" s="1"/>
  <c r="V921" i="17" s="1"/>
  <c r="V914" i="17"/>
  <c r="V915" i="17" s="1"/>
  <c r="V916" i="17" s="1"/>
  <c r="V917" i="17" s="1"/>
  <c r="V201" i="17"/>
  <c r="A200" i="17"/>
  <c r="B25" i="18"/>
  <c r="A24" i="18"/>
  <c r="E24" i="18" s="1"/>
  <c r="V1156" i="17" l="1"/>
  <c r="V926" i="17"/>
  <c r="V927" i="17" s="1"/>
  <c r="V928" i="17" s="1"/>
  <c r="V929" i="17" s="1"/>
  <c r="V922" i="17"/>
  <c r="V923" i="17" s="1"/>
  <c r="V924" i="17" s="1"/>
  <c r="V925" i="17" s="1"/>
  <c r="B874" i="17"/>
  <c r="V202" i="17"/>
  <c r="A201" i="17"/>
  <c r="B26" i="18"/>
  <c r="A25" i="18"/>
  <c r="E25" i="18" s="1"/>
  <c r="V1157" i="17" l="1"/>
  <c r="B878" i="17"/>
  <c r="V934" i="17"/>
  <c r="V935" i="17" s="1"/>
  <c r="V936" i="17" s="1"/>
  <c r="V937" i="17" s="1"/>
  <c r="V930" i="17"/>
  <c r="V931" i="17" s="1"/>
  <c r="V932" i="17" s="1"/>
  <c r="V933" i="17" s="1"/>
  <c r="V203" i="17"/>
  <c r="A202" i="17"/>
  <c r="B27" i="18"/>
  <c r="A26" i="18"/>
  <c r="E26" i="18" s="1"/>
  <c r="V1158" i="17" l="1"/>
  <c r="V938" i="17"/>
  <c r="V939" i="17" s="1"/>
  <c r="V940" i="17" s="1"/>
  <c r="V941" i="17" s="1"/>
  <c r="V942" i="17"/>
  <c r="V943" i="17" s="1"/>
  <c r="V944" i="17" s="1"/>
  <c r="V945" i="17" s="1"/>
  <c r="B882" i="17"/>
  <c r="V204" i="17"/>
  <c r="A203" i="17"/>
  <c r="B28" i="18"/>
  <c r="A27" i="18"/>
  <c r="E27" i="18" s="1"/>
  <c r="V1159" i="17" l="1"/>
  <c r="V946" i="17"/>
  <c r="V947" i="17" s="1"/>
  <c r="V948" i="17" s="1"/>
  <c r="V949" i="17" s="1"/>
  <c r="V950" i="17"/>
  <c r="V951" i="17" s="1"/>
  <c r="V952" i="17" s="1"/>
  <c r="V953" i="17" s="1"/>
  <c r="B886" i="17"/>
  <c r="V205" i="17"/>
  <c r="A204" i="17"/>
  <c r="A28" i="18"/>
  <c r="E28" i="18" s="1"/>
  <c r="B29" i="18"/>
  <c r="V1160" i="17" l="1"/>
  <c r="V954" i="17"/>
  <c r="V955" i="17" s="1"/>
  <c r="V956" i="17" s="1"/>
  <c r="V957" i="17" s="1"/>
  <c r="V959" i="17"/>
  <c r="V960" i="17" s="1"/>
  <c r="V961" i="17" s="1"/>
  <c r="B890" i="17"/>
  <c r="V206" i="17"/>
  <c r="A205" i="17"/>
  <c r="B30" i="18"/>
  <c r="A29" i="18"/>
  <c r="E29" i="18" s="1"/>
  <c r="V1161" i="17" l="1"/>
  <c r="V962" i="17"/>
  <c r="V963" i="17" s="1"/>
  <c r="V964" i="17" s="1"/>
  <c r="V965" i="17" s="1"/>
  <c r="V966" i="17"/>
  <c r="V967" i="17" s="1"/>
  <c r="V968" i="17" s="1"/>
  <c r="V969" i="17" s="1"/>
  <c r="V207" i="17"/>
  <c r="A206" i="17"/>
  <c r="A30" i="18"/>
  <c r="E30" i="18" s="1"/>
  <c r="B31" i="18"/>
  <c r="B32" i="18" s="1"/>
  <c r="V1162" i="17" l="1"/>
  <c r="V970" i="17"/>
  <c r="V971" i="17" s="1"/>
  <c r="V972" i="17" s="1"/>
  <c r="V973" i="17" s="1"/>
  <c r="V974" i="17"/>
  <c r="V975" i="17" s="1"/>
  <c r="V976" i="17" s="1"/>
  <c r="V977" i="17" s="1"/>
  <c r="B898" i="17"/>
  <c r="V208" i="17"/>
  <c r="A207" i="17"/>
  <c r="A32" i="18"/>
  <c r="B33" i="18"/>
  <c r="A31" i="18"/>
  <c r="E31" i="18" s="1"/>
  <c r="E32" i="18" l="1"/>
  <c r="V1163" i="17"/>
  <c r="V978" i="17"/>
  <c r="V979" i="17" s="1"/>
  <c r="V980" i="17" s="1"/>
  <c r="V981" i="17" s="1"/>
  <c r="V982" i="17"/>
  <c r="V983" i="17" s="1"/>
  <c r="V984" i="17" s="1"/>
  <c r="V985" i="17" s="1"/>
  <c r="B902" i="17"/>
  <c r="V209" i="17"/>
  <c r="A208" i="17"/>
  <c r="B34" i="18"/>
  <c r="A33" i="18"/>
  <c r="E33" i="18" s="1"/>
  <c r="T666" i="17"/>
  <c r="S666" i="17" s="1"/>
  <c r="T670" i="17"/>
  <c r="S670" i="17" s="1"/>
  <c r="T674" i="17"/>
  <c r="Q674" i="17" s="1"/>
  <c r="T678" i="17"/>
  <c r="S678" i="17" s="1"/>
  <c r="T682" i="17"/>
  <c r="S682" i="17" s="1"/>
  <c r="T686" i="17"/>
  <c r="S686" i="17" s="1"/>
  <c r="T690" i="17"/>
  <c r="Q690" i="17" s="1"/>
  <c r="T694" i="17"/>
  <c r="S694" i="17" s="1"/>
  <c r="T698" i="17"/>
  <c r="S698" i="17" s="1"/>
  <c r="T702" i="17"/>
  <c r="S702" i="17" s="1"/>
  <c r="T706" i="17"/>
  <c r="Q706" i="17" s="1"/>
  <c r="T710" i="17"/>
  <c r="S710" i="17" s="1"/>
  <c r="T714" i="17"/>
  <c r="S714" i="17" s="1"/>
  <c r="T718" i="17"/>
  <c r="S718" i="17" s="1"/>
  <c r="T722" i="17"/>
  <c r="Q722" i="17" s="1"/>
  <c r="T726" i="17"/>
  <c r="S726" i="17" s="1"/>
  <c r="T730" i="17"/>
  <c r="S730" i="17" s="1"/>
  <c r="T734" i="17"/>
  <c r="S734" i="17" s="1"/>
  <c r="T738" i="17"/>
  <c r="Q738" i="17" s="1"/>
  <c r="T742" i="17"/>
  <c r="S742" i="17" s="1"/>
  <c r="T746" i="17"/>
  <c r="S746" i="17" s="1"/>
  <c r="T750" i="17"/>
  <c r="S750" i="17" s="1"/>
  <c r="Q682" i="17"/>
  <c r="Q726" i="17"/>
  <c r="T662" i="17"/>
  <c r="S662" i="17" s="1"/>
  <c r="T658" i="17"/>
  <c r="S658" i="17" s="1"/>
  <c r="T762" i="17"/>
  <c r="T766" i="17"/>
  <c r="T770" i="17"/>
  <c r="T774" i="17"/>
  <c r="T778" i="17"/>
  <c r="T782" i="17"/>
  <c r="T786" i="17"/>
  <c r="T790" i="17"/>
  <c r="T794" i="17"/>
  <c r="T798" i="17"/>
  <c r="S762" i="17"/>
  <c r="S766" i="17"/>
  <c r="S770" i="17"/>
  <c r="S774" i="17"/>
  <c r="S778" i="17"/>
  <c r="S782" i="17"/>
  <c r="S786" i="17"/>
  <c r="S790" i="17"/>
  <c r="S794" i="17"/>
  <c r="S798" i="17"/>
  <c r="Q762" i="17"/>
  <c r="Q766" i="17"/>
  <c r="Q770" i="17"/>
  <c r="Q774" i="17"/>
  <c r="Q778" i="17"/>
  <c r="Q782" i="17"/>
  <c r="Q786" i="17"/>
  <c r="Q790" i="17"/>
  <c r="Q794" i="17"/>
  <c r="Q798" i="17"/>
  <c r="T134" i="17"/>
  <c r="T138" i="17"/>
  <c r="S138" i="17" s="1"/>
  <c r="T142" i="17"/>
  <c r="Q142" i="17" s="1"/>
  <c r="T146" i="17"/>
  <c r="T150" i="17"/>
  <c r="T154" i="17"/>
  <c r="S154" i="17" s="1"/>
  <c r="T158" i="17"/>
  <c r="S158" i="17" s="1"/>
  <c r="T162" i="17"/>
  <c r="T166" i="17"/>
  <c r="T170" i="17"/>
  <c r="S170" i="17" s="1"/>
  <c r="T174" i="17"/>
  <c r="S174" i="17" s="1"/>
  <c r="T178" i="17"/>
  <c r="T182" i="17"/>
  <c r="T222" i="17"/>
  <c r="T226" i="17"/>
  <c r="S226" i="17" s="1"/>
  <c r="T230" i="17"/>
  <c r="Q230" i="17" s="1"/>
  <c r="T234" i="17"/>
  <c r="S234" i="17" s="1"/>
  <c r="T238" i="17"/>
  <c r="S238" i="17" s="1"/>
  <c r="T242" i="17"/>
  <c r="T246" i="17"/>
  <c r="T250" i="17"/>
  <c r="S250" i="17" s="1"/>
  <c r="T254" i="17"/>
  <c r="S254" i="17" s="1"/>
  <c r="T258" i="17"/>
  <c r="S258" i="17" s="1"/>
  <c r="T286" i="17"/>
  <c r="S286" i="17" s="1"/>
  <c r="T290" i="17"/>
  <c r="S290" i="17" s="1"/>
  <c r="T294" i="17"/>
  <c r="T298" i="17"/>
  <c r="T302" i="17"/>
  <c r="S302" i="17" s="1"/>
  <c r="T306" i="17"/>
  <c r="Q306" i="17" s="1"/>
  <c r="T310" i="17"/>
  <c r="S310" i="17" s="1"/>
  <c r="T314" i="17"/>
  <c r="T318" i="17"/>
  <c r="S318" i="17" s="1"/>
  <c r="T322" i="17"/>
  <c r="Q322" i="17" s="1"/>
  <c r="T326" i="17"/>
  <c r="T330" i="17"/>
  <c r="T334" i="17"/>
  <c r="T338" i="17"/>
  <c r="Q338" i="17" s="1"/>
  <c r="T342" i="17"/>
  <c r="S342" i="17" s="1"/>
  <c r="T346" i="17"/>
  <c r="S346" i="17" s="1"/>
  <c r="T354" i="17"/>
  <c r="T358" i="17"/>
  <c r="T362" i="17"/>
  <c r="T366" i="17"/>
  <c r="S366" i="17" s="1"/>
  <c r="T370" i="17"/>
  <c r="Q370" i="17" s="1"/>
  <c r="T374" i="17"/>
  <c r="S374" i="17" s="1"/>
  <c r="T378" i="17"/>
  <c r="S378" i="17" s="1"/>
  <c r="T382" i="17"/>
  <c r="T386" i="17"/>
  <c r="T390" i="17"/>
  <c r="S390" i="17" s="1"/>
  <c r="T398" i="17"/>
  <c r="S398" i="17" s="1"/>
  <c r="T402" i="17"/>
  <c r="S402" i="17" s="1"/>
  <c r="T406" i="17"/>
  <c r="Q406" i="17" s="1"/>
  <c r="T410" i="17"/>
  <c r="S410" i="17" s="1"/>
  <c r="T414" i="17"/>
  <c r="S414" i="17" s="1"/>
  <c r="T418" i="17"/>
  <c r="T422" i="17"/>
  <c r="T426" i="17"/>
  <c r="S426" i="17" s="1"/>
  <c r="T430" i="17"/>
  <c r="Q430" i="17" s="1"/>
  <c r="T434" i="17"/>
  <c r="S434" i="17" s="1"/>
  <c r="T438" i="17"/>
  <c r="T442" i="17"/>
  <c r="S442" i="17" s="1"/>
  <c r="T446" i="17"/>
  <c r="S446" i="17" s="1"/>
  <c r="T450" i="17"/>
  <c r="T454" i="17"/>
  <c r="T458" i="17"/>
  <c r="T462" i="17"/>
  <c r="Q462" i="17" s="1"/>
  <c r="T466" i="17"/>
  <c r="S466" i="17" s="1"/>
  <c r="T502" i="17"/>
  <c r="S502" i="17" s="1"/>
  <c r="T506" i="17"/>
  <c r="Q506" i="17" s="1"/>
  <c r="T510" i="17"/>
  <c r="T514" i="17"/>
  <c r="T518" i="17"/>
  <c r="T522" i="17"/>
  <c r="T526" i="17"/>
  <c r="S526" i="17" s="1"/>
  <c r="T530" i="17"/>
  <c r="Q530" i="17" s="1"/>
  <c r="T534" i="17"/>
  <c r="S534" i="17" s="1"/>
  <c r="T538" i="17"/>
  <c r="S538" i="17" s="1"/>
  <c r="T542" i="17"/>
  <c r="T546" i="17"/>
  <c r="T550" i="17"/>
  <c r="S550" i="17" s="1"/>
  <c r="T554" i="17"/>
  <c r="S554" i="17" s="1"/>
  <c r="T558" i="17"/>
  <c r="Q558" i="17" s="1"/>
  <c r="T562" i="17"/>
  <c r="S562" i="17" s="1"/>
  <c r="T566" i="17"/>
  <c r="S566" i="17" s="1"/>
  <c r="T570" i="17"/>
  <c r="T574" i="17"/>
  <c r="T578" i="17"/>
  <c r="S578" i="17" s="1"/>
  <c r="T582" i="17"/>
  <c r="Q582" i="17" s="1"/>
  <c r="T586" i="17"/>
  <c r="S586" i="17" s="1"/>
  <c r="T590" i="17"/>
  <c r="T594" i="17"/>
  <c r="S594" i="17" s="1"/>
  <c r="T598" i="17"/>
  <c r="Q598" i="17" s="1"/>
  <c r="T602" i="17"/>
  <c r="T606" i="17"/>
  <c r="T610" i="17"/>
  <c r="S610" i="17" s="1"/>
  <c r="T614" i="17"/>
  <c r="T618" i="17"/>
  <c r="S618" i="17" s="1"/>
  <c r="T622" i="17"/>
  <c r="Q622" i="17" s="1"/>
  <c r="T626" i="17"/>
  <c r="S626" i="17" s="1"/>
  <c r="T630" i="17"/>
  <c r="Q630" i="17" s="1"/>
  <c r="T634" i="17"/>
  <c r="T638" i="17"/>
  <c r="T642" i="17"/>
  <c r="S642" i="17" s="1"/>
  <c r="T646" i="17"/>
  <c r="S646" i="17" s="1"/>
  <c r="T650" i="17"/>
  <c r="S650" i="17" s="1"/>
  <c r="T130" i="17"/>
  <c r="S130" i="17" s="1"/>
  <c r="V1164" i="17" l="1"/>
  <c r="V986" i="17"/>
  <c r="V987" i="17" s="1"/>
  <c r="V988" i="17" s="1"/>
  <c r="V989" i="17" s="1"/>
  <c r="V990" i="17"/>
  <c r="V991" i="17" s="1"/>
  <c r="V992" i="17" s="1"/>
  <c r="V993" i="17" s="1"/>
  <c r="B906" i="17"/>
  <c r="V210" i="17"/>
  <c r="A209" i="17"/>
  <c r="Q746" i="17"/>
  <c r="Q714" i="17"/>
  <c r="Q658" i="17"/>
  <c r="Q734" i="17"/>
  <c r="Q718" i="17"/>
  <c r="Q694" i="17"/>
  <c r="Q670" i="17"/>
  <c r="S430" i="17"/>
  <c r="Q174" i="17"/>
  <c r="S558" i="17"/>
  <c r="S322" i="17"/>
  <c r="S598" i="17"/>
  <c r="S506" i="17"/>
  <c r="S370" i="17"/>
  <c r="Q662" i="17"/>
  <c r="Q750" i="17"/>
  <c r="Q702" i="17"/>
  <c r="Q686" i="17"/>
  <c r="Q446" i="17"/>
  <c r="S630" i="17"/>
  <c r="S582" i="17"/>
  <c r="S530" i="17"/>
  <c r="S406" i="17"/>
  <c r="S306" i="17"/>
  <c r="S230" i="17"/>
  <c r="S142" i="17"/>
  <c r="Q378" i="17"/>
  <c r="Q138" i="17"/>
  <c r="Q590" i="17"/>
  <c r="S590" i="17"/>
  <c r="S518" i="17"/>
  <c r="Q518" i="17"/>
  <c r="Q362" i="17"/>
  <c r="S362" i="17"/>
  <c r="S334" i="17"/>
  <c r="Q334" i="17"/>
  <c r="Q314" i="17"/>
  <c r="S314" i="17"/>
  <c r="S182" i="17"/>
  <c r="Q182" i="17"/>
  <c r="Q166" i="17"/>
  <c r="S166" i="17"/>
  <c r="Q150" i="17"/>
  <c r="S150" i="17"/>
  <c r="Q538" i="17"/>
  <c r="Q238" i="17"/>
  <c r="Q614" i="17"/>
  <c r="S614" i="17"/>
  <c r="Q522" i="17"/>
  <c r="S522" i="17"/>
  <c r="S458" i="17"/>
  <c r="Q458" i="17"/>
  <c r="Q438" i="17"/>
  <c r="S438" i="17"/>
  <c r="S358" i="17"/>
  <c r="Q358" i="17"/>
  <c r="Q222" i="17"/>
  <c r="S222" i="17"/>
  <c r="Q162" i="17"/>
  <c r="S162" i="17"/>
  <c r="Q566" i="17"/>
  <c r="Q414" i="17"/>
  <c r="Q290" i="17"/>
  <c r="Q578" i="17"/>
  <c r="Q550" i="17"/>
  <c r="Q426" i="17"/>
  <c r="Q390" i="17"/>
  <c r="Q302" i="17"/>
  <c r="Q250" i="17"/>
  <c r="Q742" i="17"/>
  <c r="Q730" i="17"/>
  <c r="Q710" i="17"/>
  <c r="Q698" i="17"/>
  <c r="Q678" i="17"/>
  <c r="Q666" i="17"/>
  <c r="B35" i="18"/>
  <c r="A34" i="18"/>
  <c r="S738" i="17"/>
  <c r="S722" i="17"/>
  <c r="S706" i="17"/>
  <c r="S690" i="17"/>
  <c r="S674" i="17"/>
  <c r="S634" i="17"/>
  <c r="Q634" i="17"/>
  <c r="S570" i="17"/>
  <c r="Q570" i="17"/>
  <c r="S294" i="17"/>
  <c r="Q294" i="17"/>
  <c r="Q130" i="17"/>
  <c r="S602" i="17"/>
  <c r="Q602" i="17"/>
  <c r="Q514" i="17"/>
  <c r="S514" i="17"/>
  <c r="S462" i="17"/>
  <c r="S450" i="17"/>
  <c r="Q450" i="17"/>
  <c r="S338" i="17"/>
  <c r="S326" i="17"/>
  <c r="Q326" i="17"/>
  <c r="Q178" i="17"/>
  <c r="S178" i="17"/>
  <c r="Q134" i="17"/>
  <c r="S134" i="17"/>
  <c r="Q626" i="17"/>
  <c r="Q594" i="17"/>
  <c r="Q562" i="17"/>
  <c r="Q534" i="17"/>
  <c r="Q502" i="17"/>
  <c r="Q442" i="17"/>
  <c r="Q410" i="17"/>
  <c r="Q374" i="17"/>
  <c r="Q346" i="17"/>
  <c r="Q318" i="17"/>
  <c r="Q286" i="17"/>
  <c r="Q234" i="17"/>
  <c r="Q170" i="17"/>
  <c r="Q330" i="17"/>
  <c r="S330" i="17"/>
  <c r="Q146" i="17"/>
  <c r="S146" i="17"/>
  <c r="Q638" i="17"/>
  <c r="S638" i="17"/>
  <c r="Q546" i="17"/>
  <c r="S546" i="17"/>
  <c r="S510" i="17"/>
  <c r="Q510" i="17"/>
  <c r="Q386" i="17"/>
  <c r="S386" i="17"/>
  <c r="S354" i="17"/>
  <c r="Q354" i="17"/>
  <c r="Q246" i="17"/>
  <c r="S246" i="17"/>
  <c r="Q646" i="17"/>
  <c r="Q398" i="17"/>
  <c r="Q254" i="17"/>
  <c r="Q158" i="17"/>
  <c r="Q454" i="17"/>
  <c r="S454" i="17"/>
  <c r="S418" i="17"/>
  <c r="Q418" i="17"/>
  <c r="S622" i="17"/>
  <c r="Q606" i="17"/>
  <c r="S606" i="17"/>
  <c r="Q574" i="17"/>
  <c r="S574" i="17"/>
  <c r="S542" i="17"/>
  <c r="Q542" i="17"/>
  <c r="Q422" i="17"/>
  <c r="S422" i="17"/>
  <c r="S382" i="17"/>
  <c r="Q382" i="17"/>
  <c r="Q298" i="17"/>
  <c r="S298" i="17"/>
  <c r="S242" i="17"/>
  <c r="Q242" i="17"/>
  <c r="Q642" i="17"/>
  <c r="Q610" i="17"/>
  <c r="Q154" i="17"/>
  <c r="Q650" i="17"/>
  <c r="Q618" i="17"/>
  <c r="Q586" i="17"/>
  <c r="Q554" i="17"/>
  <c r="Q526" i="17"/>
  <c r="Q466" i="17"/>
  <c r="Q434" i="17"/>
  <c r="Q402" i="17"/>
  <c r="Q366" i="17"/>
  <c r="Q342" i="17"/>
  <c r="Q310" i="17"/>
  <c r="Q258" i="17"/>
  <c r="Q226" i="17"/>
  <c r="I766" i="17"/>
  <c r="O766" i="17" s="1"/>
  <c r="J766" i="17"/>
  <c r="K766" i="17"/>
  <c r="L766" i="17"/>
  <c r="M766" i="17"/>
  <c r="U766" i="17" s="1"/>
  <c r="N766" i="17"/>
  <c r="I770" i="17"/>
  <c r="O770" i="17" s="1"/>
  <c r="J770" i="17"/>
  <c r="K770" i="17"/>
  <c r="L770" i="17"/>
  <c r="M770" i="17"/>
  <c r="U770" i="17" s="1"/>
  <c r="N770" i="17"/>
  <c r="I774" i="17"/>
  <c r="O774" i="17" s="1"/>
  <c r="J774" i="17"/>
  <c r="K774" i="17"/>
  <c r="L774" i="17"/>
  <c r="M774" i="17"/>
  <c r="U774" i="17" s="1"/>
  <c r="N774" i="17"/>
  <c r="I778" i="17"/>
  <c r="O778" i="17" s="1"/>
  <c r="J778" i="17"/>
  <c r="K778" i="17"/>
  <c r="L778" i="17"/>
  <c r="M778" i="17"/>
  <c r="U778" i="17" s="1"/>
  <c r="N778" i="17"/>
  <c r="I782" i="17"/>
  <c r="O782" i="17" s="1"/>
  <c r="J782" i="17"/>
  <c r="K782" i="17"/>
  <c r="L782" i="17"/>
  <c r="M782" i="17"/>
  <c r="U782" i="17" s="1"/>
  <c r="N782" i="17"/>
  <c r="I786" i="17"/>
  <c r="O786" i="17" s="1"/>
  <c r="J786" i="17"/>
  <c r="K786" i="17"/>
  <c r="L786" i="17"/>
  <c r="M786" i="17"/>
  <c r="U786" i="17" s="1"/>
  <c r="N786" i="17"/>
  <c r="I790" i="17"/>
  <c r="O790" i="17" s="1"/>
  <c r="J790" i="17"/>
  <c r="K790" i="17"/>
  <c r="L790" i="17"/>
  <c r="M790" i="17"/>
  <c r="U790" i="17" s="1"/>
  <c r="N790" i="17"/>
  <c r="I794" i="17"/>
  <c r="O794" i="17" s="1"/>
  <c r="J794" i="17"/>
  <c r="K794" i="17"/>
  <c r="L794" i="17"/>
  <c r="M794" i="17"/>
  <c r="U794" i="17" s="1"/>
  <c r="N794" i="17"/>
  <c r="I798" i="17"/>
  <c r="O798" i="17" s="1"/>
  <c r="J798" i="17"/>
  <c r="K798" i="17"/>
  <c r="L798" i="17"/>
  <c r="M798" i="17"/>
  <c r="U798" i="17" s="1"/>
  <c r="N798" i="17"/>
  <c r="N762" i="17"/>
  <c r="M762" i="17"/>
  <c r="U762" i="17" s="1"/>
  <c r="L762" i="17"/>
  <c r="K762" i="17"/>
  <c r="J762" i="17"/>
  <c r="I762" i="17"/>
  <c r="O762" i="17" s="1"/>
  <c r="I662" i="17"/>
  <c r="O662" i="17" s="1"/>
  <c r="J662" i="17"/>
  <c r="K662" i="17"/>
  <c r="L662" i="17"/>
  <c r="M662" i="17"/>
  <c r="U662" i="17" s="1"/>
  <c r="N662" i="17"/>
  <c r="I666" i="17"/>
  <c r="O666" i="17" s="1"/>
  <c r="J666" i="17"/>
  <c r="K666" i="17"/>
  <c r="L666" i="17"/>
  <c r="M666" i="17"/>
  <c r="U666" i="17" s="1"/>
  <c r="N666" i="17"/>
  <c r="I670" i="17"/>
  <c r="O670" i="17" s="1"/>
  <c r="J670" i="17"/>
  <c r="K670" i="17"/>
  <c r="L670" i="17"/>
  <c r="M670" i="17"/>
  <c r="U670" i="17" s="1"/>
  <c r="N670" i="17"/>
  <c r="I674" i="17"/>
  <c r="O674" i="17" s="1"/>
  <c r="J674" i="17"/>
  <c r="K674" i="17"/>
  <c r="L674" i="17"/>
  <c r="M674" i="17"/>
  <c r="U674" i="17" s="1"/>
  <c r="N674" i="17"/>
  <c r="I678" i="17"/>
  <c r="O678" i="17" s="1"/>
  <c r="J678" i="17"/>
  <c r="K678" i="17"/>
  <c r="L678" i="17"/>
  <c r="M678" i="17"/>
  <c r="U678" i="17" s="1"/>
  <c r="N678" i="17"/>
  <c r="I682" i="17"/>
  <c r="O682" i="17" s="1"/>
  <c r="J682" i="17"/>
  <c r="K682" i="17"/>
  <c r="L682" i="17"/>
  <c r="M682" i="17"/>
  <c r="U682" i="17" s="1"/>
  <c r="N682" i="17"/>
  <c r="I686" i="17"/>
  <c r="O686" i="17" s="1"/>
  <c r="J686" i="17"/>
  <c r="K686" i="17"/>
  <c r="L686" i="17"/>
  <c r="M686" i="17"/>
  <c r="U686" i="17" s="1"/>
  <c r="N686" i="17"/>
  <c r="I690" i="17"/>
  <c r="O690" i="17" s="1"/>
  <c r="J690" i="17"/>
  <c r="K690" i="17"/>
  <c r="L690" i="17"/>
  <c r="M690" i="17"/>
  <c r="U690" i="17" s="1"/>
  <c r="N690" i="17"/>
  <c r="I694" i="17"/>
  <c r="O694" i="17" s="1"/>
  <c r="J694" i="17"/>
  <c r="K694" i="17"/>
  <c r="L694" i="17"/>
  <c r="M694" i="17"/>
  <c r="U694" i="17" s="1"/>
  <c r="N694" i="17"/>
  <c r="I698" i="17"/>
  <c r="O698" i="17" s="1"/>
  <c r="J698" i="17"/>
  <c r="K698" i="17"/>
  <c r="L698" i="17"/>
  <c r="M698" i="17"/>
  <c r="U698" i="17" s="1"/>
  <c r="N698" i="17"/>
  <c r="I702" i="17"/>
  <c r="O702" i="17" s="1"/>
  <c r="J702" i="17"/>
  <c r="K702" i="17"/>
  <c r="L702" i="17"/>
  <c r="M702" i="17"/>
  <c r="U702" i="17" s="1"/>
  <c r="N702" i="17"/>
  <c r="I706" i="17"/>
  <c r="O706" i="17" s="1"/>
  <c r="J706" i="17"/>
  <c r="K706" i="17"/>
  <c r="L706" i="17"/>
  <c r="M706" i="17"/>
  <c r="U706" i="17" s="1"/>
  <c r="N706" i="17"/>
  <c r="I710" i="17"/>
  <c r="O710" i="17" s="1"/>
  <c r="J710" i="17"/>
  <c r="K710" i="17"/>
  <c r="L710" i="17"/>
  <c r="M710" i="17"/>
  <c r="U710" i="17" s="1"/>
  <c r="N710" i="17"/>
  <c r="I714" i="17"/>
  <c r="O714" i="17" s="1"/>
  <c r="J714" i="17"/>
  <c r="K714" i="17"/>
  <c r="L714" i="17"/>
  <c r="M714" i="17"/>
  <c r="U714" i="17" s="1"/>
  <c r="N714" i="17"/>
  <c r="I718" i="17"/>
  <c r="O718" i="17" s="1"/>
  <c r="J718" i="17"/>
  <c r="K718" i="17"/>
  <c r="L718" i="17"/>
  <c r="M718" i="17"/>
  <c r="U718" i="17" s="1"/>
  <c r="N718" i="17"/>
  <c r="I722" i="17"/>
  <c r="O722" i="17" s="1"/>
  <c r="J722" i="17"/>
  <c r="K722" i="17"/>
  <c r="L722" i="17"/>
  <c r="M722" i="17"/>
  <c r="U722" i="17" s="1"/>
  <c r="N722" i="17"/>
  <c r="I726" i="17"/>
  <c r="O726" i="17" s="1"/>
  <c r="J726" i="17"/>
  <c r="K726" i="17"/>
  <c r="L726" i="17"/>
  <c r="M726" i="17"/>
  <c r="U726" i="17" s="1"/>
  <c r="N726" i="17"/>
  <c r="I730" i="17"/>
  <c r="O730" i="17" s="1"/>
  <c r="J730" i="17"/>
  <c r="K730" i="17"/>
  <c r="L730" i="17"/>
  <c r="M730" i="17"/>
  <c r="U730" i="17" s="1"/>
  <c r="N730" i="17"/>
  <c r="I734" i="17"/>
  <c r="O734" i="17" s="1"/>
  <c r="J734" i="17"/>
  <c r="K734" i="17"/>
  <c r="L734" i="17"/>
  <c r="M734" i="17"/>
  <c r="U734" i="17" s="1"/>
  <c r="N734" i="17"/>
  <c r="I738" i="17"/>
  <c r="O738" i="17" s="1"/>
  <c r="J738" i="17"/>
  <c r="K738" i="17"/>
  <c r="L738" i="17"/>
  <c r="M738" i="17"/>
  <c r="U738" i="17" s="1"/>
  <c r="N738" i="17"/>
  <c r="I742" i="17"/>
  <c r="O742" i="17" s="1"/>
  <c r="J742" i="17"/>
  <c r="K742" i="17"/>
  <c r="L742" i="17"/>
  <c r="M742" i="17"/>
  <c r="U742" i="17" s="1"/>
  <c r="N742" i="17"/>
  <c r="I746" i="17"/>
  <c r="O746" i="17" s="1"/>
  <c r="J746" i="17"/>
  <c r="K746" i="17"/>
  <c r="L746" i="17"/>
  <c r="M746" i="17"/>
  <c r="U746" i="17" s="1"/>
  <c r="N746" i="17"/>
  <c r="I750" i="17"/>
  <c r="O750" i="17" s="1"/>
  <c r="J750" i="17"/>
  <c r="K750" i="17"/>
  <c r="L750" i="17"/>
  <c r="M750" i="17"/>
  <c r="U750" i="17" s="1"/>
  <c r="N750" i="17"/>
  <c r="N658" i="17"/>
  <c r="M658" i="17"/>
  <c r="U658" i="17" s="1"/>
  <c r="L658" i="17"/>
  <c r="K658" i="17"/>
  <c r="J658" i="17"/>
  <c r="I658" i="17"/>
  <c r="O658" i="17" s="1"/>
  <c r="I138" i="17"/>
  <c r="O138" i="17" s="1"/>
  <c r="J138" i="17"/>
  <c r="K138" i="17"/>
  <c r="L138" i="17"/>
  <c r="M138" i="17"/>
  <c r="U138" i="17" s="1"/>
  <c r="N138" i="17"/>
  <c r="I142" i="17"/>
  <c r="O142" i="17" s="1"/>
  <c r="J142" i="17"/>
  <c r="K142" i="17"/>
  <c r="L142" i="17"/>
  <c r="M142" i="17"/>
  <c r="U142" i="17" s="1"/>
  <c r="N142" i="17"/>
  <c r="I146" i="17"/>
  <c r="O146" i="17" s="1"/>
  <c r="J146" i="17"/>
  <c r="K146" i="17"/>
  <c r="L146" i="17"/>
  <c r="M146" i="17"/>
  <c r="U146" i="17" s="1"/>
  <c r="N146" i="17"/>
  <c r="I150" i="17"/>
  <c r="O150" i="17" s="1"/>
  <c r="J150" i="17"/>
  <c r="K150" i="17"/>
  <c r="L150" i="17"/>
  <c r="M150" i="17"/>
  <c r="U150" i="17" s="1"/>
  <c r="N150" i="17"/>
  <c r="I154" i="17"/>
  <c r="O154" i="17" s="1"/>
  <c r="J154" i="17"/>
  <c r="K154" i="17"/>
  <c r="L154" i="17"/>
  <c r="M154" i="17"/>
  <c r="U154" i="17" s="1"/>
  <c r="N154" i="17"/>
  <c r="I158" i="17"/>
  <c r="O158" i="17" s="1"/>
  <c r="J158" i="17"/>
  <c r="K158" i="17"/>
  <c r="L158" i="17"/>
  <c r="M158" i="17"/>
  <c r="U158" i="17" s="1"/>
  <c r="N158" i="17"/>
  <c r="I162" i="17"/>
  <c r="O162" i="17" s="1"/>
  <c r="J162" i="17"/>
  <c r="K162" i="17"/>
  <c r="L162" i="17"/>
  <c r="M162" i="17"/>
  <c r="U162" i="17" s="1"/>
  <c r="N162" i="17"/>
  <c r="I166" i="17"/>
  <c r="O166" i="17" s="1"/>
  <c r="J166" i="17"/>
  <c r="K166" i="17"/>
  <c r="L166" i="17"/>
  <c r="M166" i="17"/>
  <c r="U166" i="17" s="1"/>
  <c r="N166" i="17"/>
  <c r="I170" i="17"/>
  <c r="O170" i="17" s="1"/>
  <c r="J170" i="17"/>
  <c r="K170" i="17"/>
  <c r="L170" i="17"/>
  <c r="M170" i="17"/>
  <c r="U170" i="17" s="1"/>
  <c r="N170" i="17"/>
  <c r="I174" i="17"/>
  <c r="O174" i="17" s="1"/>
  <c r="J174" i="17"/>
  <c r="K174" i="17"/>
  <c r="L174" i="17"/>
  <c r="M174" i="17"/>
  <c r="U174" i="17" s="1"/>
  <c r="N174" i="17"/>
  <c r="I178" i="17"/>
  <c r="O178" i="17" s="1"/>
  <c r="J178" i="17"/>
  <c r="K178" i="17"/>
  <c r="L178" i="17"/>
  <c r="M178" i="17"/>
  <c r="U178" i="17" s="1"/>
  <c r="N178" i="17"/>
  <c r="I182" i="17"/>
  <c r="O182" i="17" s="1"/>
  <c r="J182" i="17"/>
  <c r="K182" i="17"/>
  <c r="L182" i="17"/>
  <c r="M182" i="17"/>
  <c r="U182" i="17" s="1"/>
  <c r="N182" i="17"/>
  <c r="I222" i="17"/>
  <c r="O222" i="17" s="1"/>
  <c r="J222" i="17"/>
  <c r="K222" i="17"/>
  <c r="L222" i="17"/>
  <c r="M222" i="17"/>
  <c r="U222" i="17" s="1"/>
  <c r="N222" i="17"/>
  <c r="I226" i="17"/>
  <c r="O226" i="17" s="1"/>
  <c r="J226" i="17"/>
  <c r="K226" i="17"/>
  <c r="L226" i="17"/>
  <c r="M226" i="17"/>
  <c r="U226" i="17" s="1"/>
  <c r="N226" i="17"/>
  <c r="I230" i="17"/>
  <c r="O230" i="17" s="1"/>
  <c r="J230" i="17"/>
  <c r="K230" i="17"/>
  <c r="L230" i="17"/>
  <c r="M230" i="17"/>
  <c r="U230" i="17" s="1"/>
  <c r="N230" i="17"/>
  <c r="I234" i="17"/>
  <c r="O234" i="17" s="1"/>
  <c r="J234" i="17"/>
  <c r="K234" i="17"/>
  <c r="L234" i="17"/>
  <c r="M234" i="17"/>
  <c r="U234" i="17" s="1"/>
  <c r="N234" i="17"/>
  <c r="I238" i="17"/>
  <c r="O238" i="17" s="1"/>
  <c r="J238" i="17"/>
  <c r="K238" i="17"/>
  <c r="L238" i="17"/>
  <c r="M238" i="17"/>
  <c r="U238" i="17" s="1"/>
  <c r="N238" i="17"/>
  <c r="I242" i="17"/>
  <c r="O242" i="17" s="1"/>
  <c r="J242" i="17"/>
  <c r="K242" i="17"/>
  <c r="L242" i="17"/>
  <c r="M242" i="17"/>
  <c r="U242" i="17" s="1"/>
  <c r="N242" i="17"/>
  <c r="I246" i="17"/>
  <c r="O246" i="17" s="1"/>
  <c r="J246" i="17"/>
  <c r="K246" i="17"/>
  <c r="L246" i="17"/>
  <c r="M246" i="17"/>
  <c r="U246" i="17" s="1"/>
  <c r="N246" i="17"/>
  <c r="I250" i="17"/>
  <c r="O250" i="17" s="1"/>
  <c r="J250" i="17"/>
  <c r="K250" i="17"/>
  <c r="L250" i="17"/>
  <c r="M250" i="17"/>
  <c r="U250" i="17" s="1"/>
  <c r="N250" i="17"/>
  <c r="I254" i="17"/>
  <c r="O254" i="17" s="1"/>
  <c r="J254" i="17"/>
  <c r="K254" i="17"/>
  <c r="L254" i="17"/>
  <c r="M254" i="17"/>
  <c r="U254" i="17" s="1"/>
  <c r="N254" i="17"/>
  <c r="I258" i="17"/>
  <c r="O258" i="17" s="1"/>
  <c r="J258" i="17"/>
  <c r="K258" i="17"/>
  <c r="L258" i="17"/>
  <c r="M258" i="17"/>
  <c r="U258" i="17" s="1"/>
  <c r="N258" i="17"/>
  <c r="I286" i="17"/>
  <c r="O286" i="17" s="1"/>
  <c r="J286" i="17"/>
  <c r="K286" i="17"/>
  <c r="L286" i="17"/>
  <c r="M286" i="17"/>
  <c r="U286" i="17" s="1"/>
  <c r="N286" i="17"/>
  <c r="I290" i="17"/>
  <c r="O290" i="17" s="1"/>
  <c r="J290" i="17"/>
  <c r="K290" i="17"/>
  <c r="L290" i="17"/>
  <c r="M290" i="17"/>
  <c r="U290" i="17" s="1"/>
  <c r="N290" i="17"/>
  <c r="I294" i="17"/>
  <c r="O294" i="17" s="1"/>
  <c r="J294" i="17"/>
  <c r="K294" i="17"/>
  <c r="L294" i="17"/>
  <c r="M294" i="17"/>
  <c r="U294" i="17" s="1"/>
  <c r="N294" i="17"/>
  <c r="I298" i="17"/>
  <c r="O298" i="17" s="1"/>
  <c r="J298" i="17"/>
  <c r="K298" i="17"/>
  <c r="L298" i="17"/>
  <c r="M298" i="17"/>
  <c r="U298" i="17" s="1"/>
  <c r="N298" i="17"/>
  <c r="I302" i="17"/>
  <c r="O302" i="17" s="1"/>
  <c r="J302" i="17"/>
  <c r="K302" i="17"/>
  <c r="L302" i="17"/>
  <c r="M302" i="17"/>
  <c r="U302" i="17" s="1"/>
  <c r="N302" i="17"/>
  <c r="I306" i="17"/>
  <c r="O306" i="17" s="1"/>
  <c r="J306" i="17"/>
  <c r="K306" i="17"/>
  <c r="L306" i="17"/>
  <c r="M306" i="17"/>
  <c r="U306" i="17" s="1"/>
  <c r="N306" i="17"/>
  <c r="I310" i="17"/>
  <c r="O310" i="17" s="1"/>
  <c r="J310" i="17"/>
  <c r="K310" i="17"/>
  <c r="L310" i="17"/>
  <c r="M310" i="17"/>
  <c r="U310" i="17" s="1"/>
  <c r="N310" i="17"/>
  <c r="I314" i="17"/>
  <c r="O314" i="17" s="1"/>
  <c r="J314" i="17"/>
  <c r="K314" i="17"/>
  <c r="L314" i="17"/>
  <c r="M314" i="17"/>
  <c r="U314" i="17" s="1"/>
  <c r="N314" i="17"/>
  <c r="I318" i="17"/>
  <c r="O318" i="17" s="1"/>
  <c r="J318" i="17"/>
  <c r="K318" i="17"/>
  <c r="L318" i="17"/>
  <c r="M318" i="17"/>
  <c r="U318" i="17" s="1"/>
  <c r="N318" i="17"/>
  <c r="I322" i="17"/>
  <c r="O322" i="17" s="1"/>
  <c r="J322" i="17"/>
  <c r="K322" i="17"/>
  <c r="L322" i="17"/>
  <c r="M322" i="17"/>
  <c r="U322" i="17" s="1"/>
  <c r="N322" i="17"/>
  <c r="I326" i="17"/>
  <c r="O326" i="17" s="1"/>
  <c r="J326" i="17"/>
  <c r="K326" i="17"/>
  <c r="L326" i="17"/>
  <c r="M326" i="17"/>
  <c r="U326" i="17" s="1"/>
  <c r="N326" i="17"/>
  <c r="I330" i="17"/>
  <c r="O330" i="17" s="1"/>
  <c r="J330" i="17"/>
  <c r="K330" i="17"/>
  <c r="L330" i="17"/>
  <c r="M330" i="17"/>
  <c r="U330" i="17" s="1"/>
  <c r="N330" i="17"/>
  <c r="I334" i="17"/>
  <c r="O334" i="17" s="1"/>
  <c r="J334" i="17"/>
  <c r="K334" i="17"/>
  <c r="L334" i="17"/>
  <c r="M334" i="17"/>
  <c r="U334" i="17" s="1"/>
  <c r="N334" i="17"/>
  <c r="I338" i="17"/>
  <c r="O338" i="17" s="1"/>
  <c r="J338" i="17"/>
  <c r="K338" i="17"/>
  <c r="L338" i="17"/>
  <c r="M338" i="17"/>
  <c r="U338" i="17" s="1"/>
  <c r="N338" i="17"/>
  <c r="I342" i="17"/>
  <c r="O342" i="17" s="1"/>
  <c r="J342" i="17"/>
  <c r="K342" i="17"/>
  <c r="L342" i="17"/>
  <c r="M342" i="17"/>
  <c r="U342" i="17" s="1"/>
  <c r="N342" i="17"/>
  <c r="I346" i="17"/>
  <c r="O346" i="17" s="1"/>
  <c r="J346" i="17"/>
  <c r="K346" i="17"/>
  <c r="L346" i="17"/>
  <c r="M346" i="17"/>
  <c r="U346" i="17" s="1"/>
  <c r="N346" i="17"/>
  <c r="I354" i="17"/>
  <c r="O354" i="17" s="1"/>
  <c r="J354" i="17"/>
  <c r="K354" i="17"/>
  <c r="L354" i="17"/>
  <c r="M354" i="17"/>
  <c r="U354" i="17" s="1"/>
  <c r="N354" i="17"/>
  <c r="I358" i="17"/>
  <c r="O358" i="17" s="1"/>
  <c r="J358" i="17"/>
  <c r="K358" i="17"/>
  <c r="L358" i="17"/>
  <c r="M358" i="17"/>
  <c r="U358" i="17" s="1"/>
  <c r="N358" i="17"/>
  <c r="I362" i="17"/>
  <c r="O362" i="17" s="1"/>
  <c r="J362" i="17"/>
  <c r="K362" i="17"/>
  <c r="L362" i="17"/>
  <c r="M362" i="17"/>
  <c r="U362" i="17" s="1"/>
  <c r="N362" i="17"/>
  <c r="I366" i="17"/>
  <c r="O366" i="17" s="1"/>
  <c r="J366" i="17"/>
  <c r="K366" i="17"/>
  <c r="L366" i="17"/>
  <c r="M366" i="17"/>
  <c r="U366" i="17" s="1"/>
  <c r="N366" i="17"/>
  <c r="I370" i="17"/>
  <c r="O370" i="17" s="1"/>
  <c r="J370" i="17"/>
  <c r="K370" i="17"/>
  <c r="L370" i="17"/>
  <c r="M370" i="17"/>
  <c r="U370" i="17" s="1"/>
  <c r="N370" i="17"/>
  <c r="I374" i="17"/>
  <c r="O374" i="17" s="1"/>
  <c r="J374" i="17"/>
  <c r="K374" i="17"/>
  <c r="L374" i="17"/>
  <c r="M374" i="17"/>
  <c r="U374" i="17" s="1"/>
  <c r="N374" i="17"/>
  <c r="I378" i="17"/>
  <c r="O378" i="17" s="1"/>
  <c r="J378" i="17"/>
  <c r="K378" i="17"/>
  <c r="L378" i="17"/>
  <c r="M378" i="17"/>
  <c r="U378" i="17" s="1"/>
  <c r="N378" i="17"/>
  <c r="I382" i="17"/>
  <c r="O382" i="17" s="1"/>
  <c r="J382" i="17"/>
  <c r="K382" i="17"/>
  <c r="L382" i="17"/>
  <c r="M382" i="17"/>
  <c r="U382" i="17" s="1"/>
  <c r="N382" i="17"/>
  <c r="I386" i="17"/>
  <c r="O386" i="17" s="1"/>
  <c r="J386" i="17"/>
  <c r="K386" i="17"/>
  <c r="L386" i="17"/>
  <c r="M386" i="17"/>
  <c r="U386" i="17" s="1"/>
  <c r="N386" i="17"/>
  <c r="I390" i="17"/>
  <c r="O390" i="17" s="1"/>
  <c r="J390" i="17"/>
  <c r="K390" i="17"/>
  <c r="L390" i="17"/>
  <c r="M390" i="17"/>
  <c r="U390" i="17" s="1"/>
  <c r="N390" i="17"/>
  <c r="I398" i="17"/>
  <c r="O398" i="17" s="1"/>
  <c r="J398" i="17"/>
  <c r="K398" i="17"/>
  <c r="L398" i="17"/>
  <c r="M398" i="17"/>
  <c r="U398" i="17" s="1"/>
  <c r="N398" i="17"/>
  <c r="I402" i="17"/>
  <c r="O402" i="17" s="1"/>
  <c r="J402" i="17"/>
  <c r="K402" i="17"/>
  <c r="L402" i="17"/>
  <c r="M402" i="17"/>
  <c r="U402" i="17" s="1"/>
  <c r="N402" i="17"/>
  <c r="I406" i="17"/>
  <c r="O406" i="17" s="1"/>
  <c r="J406" i="17"/>
  <c r="K406" i="17"/>
  <c r="L406" i="17"/>
  <c r="M406" i="17"/>
  <c r="U406" i="17" s="1"/>
  <c r="N406" i="17"/>
  <c r="I410" i="17"/>
  <c r="O410" i="17" s="1"/>
  <c r="J410" i="17"/>
  <c r="K410" i="17"/>
  <c r="L410" i="17"/>
  <c r="M410" i="17"/>
  <c r="U410" i="17" s="1"/>
  <c r="N410" i="17"/>
  <c r="I414" i="17"/>
  <c r="O414" i="17" s="1"/>
  <c r="J414" i="17"/>
  <c r="K414" i="17"/>
  <c r="L414" i="17"/>
  <c r="M414" i="17"/>
  <c r="U414" i="17" s="1"/>
  <c r="N414" i="17"/>
  <c r="I418" i="17"/>
  <c r="O418" i="17" s="1"/>
  <c r="J418" i="17"/>
  <c r="K418" i="17"/>
  <c r="L418" i="17"/>
  <c r="M418" i="17"/>
  <c r="U418" i="17" s="1"/>
  <c r="N418" i="17"/>
  <c r="I422" i="17"/>
  <c r="O422" i="17" s="1"/>
  <c r="J422" i="17"/>
  <c r="K422" i="17"/>
  <c r="L422" i="17"/>
  <c r="M422" i="17"/>
  <c r="U422" i="17" s="1"/>
  <c r="N422" i="17"/>
  <c r="I426" i="17"/>
  <c r="O426" i="17" s="1"/>
  <c r="J426" i="17"/>
  <c r="K426" i="17"/>
  <c r="L426" i="17"/>
  <c r="M426" i="17"/>
  <c r="U426" i="17" s="1"/>
  <c r="N426" i="17"/>
  <c r="I430" i="17"/>
  <c r="O430" i="17" s="1"/>
  <c r="J430" i="17"/>
  <c r="K430" i="17"/>
  <c r="L430" i="17"/>
  <c r="M430" i="17"/>
  <c r="U430" i="17" s="1"/>
  <c r="N430" i="17"/>
  <c r="I434" i="17"/>
  <c r="O434" i="17" s="1"/>
  <c r="J434" i="17"/>
  <c r="K434" i="17"/>
  <c r="L434" i="17"/>
  <c r="M434" i="17"/>
  <c r="U434" i="17" s="1"/>
  <c r="N434" i="17"/>
  <c r="I438" i="17"/>
  <c r="O438" i="17" s="1"/>
  <c r="J438" i="17"/>
  <c r="K438" i="17"/>
  <c r="L438" i="17"/>
  <c r="M438" i="17"/>
  <c r="U438" i="17" s="1"/>
  <c r="N438" i="17"/>
  <c r="I442" i="17"/>
  <c r="O442" i="17" s="1"/>
  <c r="J442" i="17"/>
  <c r="K442" i="17"/>
  <c r="L442" i="17"/>
  <c r="M442" i="17"/>
  <c r="U442" i="17" s="1"/>
  <c r="N442" i="17"/>
  <c r="I446" i="17"/>
  <c r="O446" i="17" s="1"/>
  <c r="J446" i="17"/>
  <c r="K446" i="17"/>
  <c r="L446" i="17"/>
  <c r="M446" i="17"/>
  <c r="U446" i="17" s="1"/>
  <c r="N446" i="17"/>
  <c r="I450" i="17"/>
  <c r="O450" i="17" s="1"/>
  <c r="J450" i="17"/>
  <c r="K450" i="17"/>
  <c r="L450" i="17"/>
  <c r="M450" i="17"/>
  <c r="U450" i="17" s="1"/>
  <c r="N450" i="17"/>
  <c r="I454" i="17"/>
  <c r="O454" i="17" s="1"/>
  <c r="J454" i="17"/>
  <c r="K454" i="17"/>
  <c r="L454" i="17"/>
  <c r="M454" i="17"/>
  <c r="U454" i="17" s="1"/>
  <c r="N454" i="17"/>
  <c r="I458" i="17"/>
  <c r="O458" i="17" s="1"/>
  <c r="J458" i="17"/>
  <c r="K458" i="17"/>
  <c r="L458" i="17"/>
  <c r="M458" i="17"/>
  <c r="U458" i="17" s="1"/>
  <c r="N458" i="17"/>
  <c r="I462" i="17"/>
  <c r="O462" i="17" s="1"/>
  <c r="J462" i="17"/>
  <c r="K462" i="17"/>
  <c r="L462" i="17"/>
  <c r="M462" i="17"/>
  <c r="U462" i="17" s="1"/>
  <c r="N462" i="17"/>
  <c r="I466" i="17"/>
  <c r="O466" i="17" s="1"/>
  <c r="J466" i="17"/>
  <c r="K466" i="17"/>
  <c r="L466" i="17"/>
  <c r="M466" i="17"/>
  <c r="U466" i="17" s="1"/>
  <c r="N466" i="17"/>
  <c r="I502" i="17"/>
  <c r="O502" i="17" s="1"/>
  <c r="J502" i="17"/>
  <c r="K502" i="17"/>
  <c r="L502" i="17"/>
  <c r="M502" i="17"/>
  <c r="U502" i="17" s="1"/>
  <c r="N502" i="17"/>
  <c r="I506" i="17"/>
  <c r="O506" i="17" s="1"/>
  <c r="J506" i="17"/>
  <c r="K506" i="17"/>
  <c r="L506" i="17"/>
  <c r="M506" i="17"/>
  <c r="U506" i="17" s="1"/>
  <c r="N506" i="17"/>
  <c r="I510" i="17"/>
  <c r="O510" i="17" s="1"/>
  <c r="J510" i="17"/>
  <c r="K510" i="17"/>
  <c r="L510" i="17"/>
  <c r="M510" i="17"/>
  <c r="U510" i="17" s="1"/>
  <c r="N510" i="17"/>
  <c r="I514" i="17"/>
  <c r="O514" i="17" s="1"/>
  <c r="J514" i="17"/>
  <c r="K514" i="17"/>
  <c r="L514" i="17"/>
  <c r="M514" i="17"/>
  <c r="U514" i="17" s="1"/>
  <c r="N514" i="17"/>
  <c r="I518" i="17"/>
  <c r="O518" i="17" s="1"/>
  <c r="J518" i="17"/>
  <c r="K518" i="17"/>
  <c r="L518" i="17"/>
  <c r="M518" i="17"/>
  <c r="U518" i="17" s="1"/>
  <c r="N518" i="17"/>
  <c r="I522" i="17"/>
  <c r="O522" i="17" s="1"/>
  <c r="J522" i="17"/>
  <c r="K522" i="17"/>
  <c r="L522" i="17"/>
  <c r="M522" i="17"/>
  <c r="U522" i="17" s="1"/>
  <c r="N522" i="17"/>
  <c r="I526" i="17"/>
  <c r="O526" i="17" s="1"/>
  <c r="J526" i="17"/>
  <c r="K526" i="17"/>
  <c r="L526" i="17"/>
  <c r="M526" i="17"/>
  <c r="U526" i="17" s="1"/>
  <c r="N526" i="17"/>
  <c r="I530" i="17"/>
  <c r="O530" i="17" s="1"/>
  <c r="J530" i="17"/>
  <c r="K530" i="17"/>
  <c r="L530" i="17"/>
  <c r="M530" i="17"/>
  <c r="U530" i="17" s="1"/>
  <c r="N530" i="17"/>
  <c r="I534" i="17"/>
  <c r="O534" i="17" s="1"/>
  <c r="J534" i="17"/>
  <c r="K534" i="17"/>
  <c r="L534" i="17"/>
  <c r="M534" i="17"/>
  <c r="U534" i="17" s="1"/>
  <c r="N534" i="17"/>
  <c r="I538" i="17"/>
  <c r="O538" i="17" s="1"/>
  <c r="J538" i="17"/>
  <c r="K538" i="17"/>
  <c r="L538" i="17"/>
  <c r="M538" i="17"/>
  <c r="U538" i="17" s="1"/>
  <c r="N538" i="17"/>
  <c r="I542" i="17"/>
  <c r="O542" i="17" s="1"/>
  <c r="J542" i="17"/>
  <c r="K542" i="17"/>
  <c r="L542" i="17"/>
  <c r="M542" i="17"/>
  <c r="U542" i="17" s="1"/>
  <c r="N542" i="17"/>
  <c r="I546" i="17"/>
  <c r="O546" i="17" s="1"/>
  <c r="J546" i="17"/>
  <c r="K546" i="17"/>
  <c r="L546" i="17"/>
  <c r="M546" i="17"/>
  <c r="U546" i="17" s="1"/>
  <c r="N546" i="17"/>
  <c r="I550" i="17"/>
  <c r="O550" i="17" s="1"/>
  <c r="J550" i="17"/>
  <c r="K550" i="17"/>
  <c r="L550" i="17"/>
  <c r="M550" i="17"/>
  <c r="U550" i="17" s="1"/>
  <c r="N550" i="17"/>
  <c r="I554" i="17"/>
  <c r="O554" i="17" s="1"/>
  <c r="J554" i="17"/>
  <c r="K554" i="17"/>
  <c r="L554" i="17"/>
  <c r="M554" i="17"/>
  <c r="U554" i="17" s="1"/>
  <c r="N554" i="17"/>
  <c r="I558" i="17"/>
  <c r="O558" i="17" s="1"/>
  <c r="J558" i="17"/>
  <c r="K558" i="17"/>
  <c r="L558" i="17"/>
  <c r="M558" i="17"/>
  <c r="U558" i="17" s="1"/>
  <c r="N558" i="17"/>
  <c r="I562" i="17"/>
  <c r="O562" i="17" s="1"/>
  <c r="J562" i="17"/>
  <c r="K562" i="17"/>
  <c r="L562" i="17"/>
  <c r="M562" i="17"/>
  <c r="U562" i="17" s="1"/>
  <c r="N562" i="17"/>
  <c r="I566" i="17"/>
  <c r="O566" i="17" s="1"/>
  <c r="J566" i="17"/>
  <c r="K566" i="17"/>
  <c r="L566" i="17"/>
  <c r="M566" i="17"/>
  <c r="U566" i="17" s="1"/>
  <c r="N566" i="17"/>
  <c r="I570" i="17"/>
  <c r="O570" i="17" s="1"/>
  <c r="J570" i="17"/>
  <c r="K570" i="17"/>
  <c r="L570" i="17"/>
  <c r="M570" i="17"/>
  <c r="U570" i="17" s="1"/>
  <c r="N570" i="17"/>
  <c r="I574" i="17"/>
  <c r="O574" i="17" s="1"/>
  <c r="J574" i="17"/>
  <c r="K574" i="17"/>
  <c r="L574" i="17"/>
  <c r="M574" i="17"/>
  <c r="U574" i="17" s="1"/>
  <c r="N574" i="17"/>
  <c r="I578" i="17"/>
  <c r="O578" i="17" s="1"/>
  <c r="J578" i="17"/>
  <c r="K578" i="17"/>
  <c r="L578" i="17"/>
  <c r="M578" i="17"/>
  <c r="U578" i="17" s="1"/>
  <c r="N578" i="17"/>
  <c r="I582" i="17"/>
  <c r="O582" i="17" s="1"/>
  <c r="J582" i="17"/>
  <c r="K582" i="17"/>
  <c r="L582" i="17"/>
  <c r="M582" i="17"/>
  <c r="U582" i="17" s="1"/>
  <c r="N582" i="17"/>
  <c r="I586" i="17"/>
  <c r="O586" i="17" s="1"/>
  <c r="J586" i="17"/>
  <c r="K586" i="17"/>
  <c r="L586" i="17"/>
  <c r="M586" i="17"/>
  <c r="U586" i="17" s="1"/>
  <c r="N586" i="17"/>
  <c r="I590" i="17"/>
  <c r="O590" i="17" s="1"/>
  <c r="J590" i="17"/>
  <c r="K590" i="17"/>
  <c r="L590" i="17"/>
  <c r="M590" i="17"/>
  <c r="U590" i="17" s="1"/>
  <c r="N590" i="17"/>
  <c r="I594" i="17"/>
  <c r="O594" i="17" s="1"/>
  <c r="J594" i="17"/>
  <c r="K594" i="17"/>
  <c r="L594" i="17"/>
  <c r="M594" i="17"/>
  <c r="U594" i="17" s="1"/>
  <c r="N594" i="17"/>
  <c r="I598" i="17"/>
  <c r="O598" i="17" s="1"/>
  <c r="J598" i="17"/>
  <c r="K598" i="17"/>
  <c r="L598" i="17"/>
  <c r="M598" i="17"/>
  <c r="U598" i="17" s="1"/>
  <c r="N598" i="17"/>
  <c r="I602" i="17"/>
  <c r="O602" i="17" s="1"/>
  <c r="J602" i="17"/>
  <c r="K602" i="17"/>
  <c r="L602" i="17"/>
  <c r="M602" i="17"/>
  <c r="U602" i="17" s="1"/>
  <c r="N602" i="17"/>
  <c r="I606" i="17"/>
  <c r="O606" i="17" s="1"/>
  <c r="J606" i="17"/>
  <c r="K606" i="17"/>
  <c r="L606" i="17"/>
  <c r="M606" i="17"/>
  <c r="U606" i="17" s="1"/>
  <c r="N606" i="17"/>
  <c r="I610" i="17"/>
  <c r="O610" i="17" s="1"/>
  <c r="J610" i="17"/>
  <c r="K610" i="17"/>
  <c r="L610" i="17"/>
  <c r="M610" i="17"/>
  <c r="U610" i="17" s="1"/>
  <c r="N610" i="17"/>
  <c r="I614" i="17"/>
  <c r="O614" i="17" s="1"/>
  <c r="J614" i="17"/>
  <c r="K614" i="17"/>
  <c r="L614" i="17"/>
  <c r="M614" i="17"/>
  <c r="U614" i="17" s="1"/>
  <c r="N614" i="17"/>
  <c r="I618" i="17"/>
  <c r="O618" i="17" s="1"/>
  <c r="J618" i="17"/>
  <c r="K618" i="17"/>
  <c r="L618" i="17"/>
  <c r="M618" i="17"/>
  <c r="U618" i="17" s="1"/>
  <c r="N618" i="17"/>
  <c r="I622" i="17"/>
  <c r="O622" i="17" s="1"/>
  <c r="J622" i="17"/>
  <c r="K622" i="17"/>
  <c r="L622" i="17"/>
  <c r="M622" i="17"/>
  <c r="U622" i="17" s="1"/>
  <c r="N622" i="17"/>
  <c r="I626" i="17"/>
  <c r="O626" i="17" s="1"/>
  <c r="J626" i="17"/>
  <c r="K626" i="17"/>
  <c r="L626" i="17"/>
  <c r="M626" i="17"/>
  <c r="U626" i="17" s="1"/>
  <c r="N626" i="17"/>
  <c r="I630" i="17"/>
  <c r="O630" i="17" s="1"/>
  <c r="J630" i="17"/>
  <c r="K630" i="17"/>
  <c r="L630" i="17"/>
  <c r="M630" i="17"/>
  <c r="U630" i="17" s="1"/>
  <c r="N630" i="17"/>
  <c r="I634" i="17"/>
  <c r="O634" i="17" s="1"/>
  <c r="J634" i="17"/>
  <c r="K634" i="17"/>
  <c r="L634" i="17"/>
  <c r="M634" i="17"/>
  <c r="U634" i="17" s="1"/>
  <c r="N634" i="17"/>
  <c r="I638" i="17"/>
  <c r="O638" i="17" s="1"/>
  <c r="J638" i="17"/>
  <c r="K638" i="17"/>
  <c r="L638" i="17"/>
  <c r="M638" i="17"/>
  <c r="U638" i="17" s="1"/>
  <c r="N638" i="17"/>
  <c r="I642" i="17"/>
  <c r="O642" i="17" s="1"/>
  <c r="J642" i="17"/>
  <c r="K642" i="17"/>
  <c r="L642" i="17"/>
  <c r="M642" i="17"/>
  <c r="U642" i="17" s="1"/>
  <c r="N642" i="17"/>
  <c r="I646" i="17"/>
  <c r="O646" i="17" s="1"/>
  <c r="J646" i="17"/>
  <c r="K646" i="17"/>
  <c r="L646" i="17"/>
  <c r="M646" i="17"/>
  <c r="U646" i="17" s="1"/>
  <c r="N646" i="17"/>
  <c r="I650" i="17"/>
  <c r="O650" i="17" s="1"/>
  <c r="J650" i="17"/>
  <c r="K650" i="17"/>
  <c r="L650" i="17"/>
  <c r="M650" i="17"/>
  <c r="U650" i="17" s="1"/>
  <c r="N650" i="17"/>
  <c r="I134" i="17"/>
  <c r="O134" i="17" s="1"/>
  <c r="J134" i="17"/>
  <c r="K134" i="17"/>
  <c r="L134" i="17"/>
  <c r="M134" i="17"/>
  <c r="U134" i="17" s="1"/>
  <c r="N134" i="17"/>
  <c r="N130" i="17"/>
  <c r="M130" i="17"/>
  <c r="U130" i="17" s="1"/>
  <c r="L130" i="17"/>
  <c r="K130" i="17"/>
  <c r="J130" i="17"/>
  <c r="I130" i="17"/>
  <c r="O130" i="17" s="1"/>
  <c r="F329" i="17"/>
  <c r="F333" i="17" s="1"/>
  <c r="F337" i="17" s="1"/>
  <c r="F341" i="17" s="1"/>
  <c r="F345" i="17" s="1"/>
  <c r="F353" i="17" s="1"/>
  <c r="F328" i="17"/>
  <c r="F332" i="17" s="1"/>
  <c r="F336" i="17" s="1"/>
  <c r="F340" i="17" s="1"/>
  <c r="F344" i="17" s="1"/>
  <c r="F352" i="17" s="1"/>
  <c r="F327" i="17"/>
  <c r="F331" i="17" s="1"/>
  <c r="F335" i="17" s="1"/>
  <c r="F339" i="17" s="1"/>
  <c r="F343" i="17" s="1"/>
  <c r="F351" i="17" s="1"/>
  <c r="F326" i="17"/>
  <c r="F330" i="17" s="1"/>
  <c r="F334" i="17" s="1"/>
  <c r="F338" i="17" s="1"/>
  <c r="F342" i="17" s="1"/>
  <c r="F350" i="17" s="1"/>
  <c r="V1165" i="17" l="1"/>
  <c r="V994" i="17"/>
  <c r="V995" i="17" s="1"/>
  <c r="V996" i="17" s="1"/>
  <c r="V997" i="17" s="1"/>
  <c r="V998" i="17"/>
  <c r="V999" i="17" s="1"/>
  <c r="V1000" i="17" s="1"/>
  <c r="V1001" i="17" s="1"/>
  <c r="B910" i="17"/>
  <c r="F347" i="17"/>
  <c r="F355" i="17" s="1"/>
  <c r="F359" i="17" s="1"/>
  <c r="F363" i="17" s="1"/>
  <c r="F367" i="17" s="1"/>
  <c r="F371" i="17" s="1"/>
  <c r="F375" i="17" s="1"/>
  <c r="F379" i="17" s="1"/>
  <c r="F383" i="17" s="1"/>
  <c r="F387" i="17" s="1"/>
  <c r="F349" i="17"/>
  <c r="F357" i="17" s="1"/>
  <c r="F361" i="17" s="1"/>
  <c r="F365" i="17" s="1"/>
  <c r="F369" i="17" s="1"/>
  <c r="F373" i="17" s="1"/>
  <c r="F377" i="17" s="1"/>
  <c r="F381" i="17" s="1"/>
  <c r="F385" i="17" s="1"/>
  <c r="F389" i="17" s="1"/>
  <c r="F346" i="17"/>
  <c r="F354" i="17" s="1"/>
  <c r="F358" i="17" s="1"/>
  <c r="F362" i="17" s="1"/>
  <c r="F366" i="17" s="1"/>
  <c r="F370" i="17" s="1"/>
  <c r="F374" i="17" s="1"/>
  <c r="F378" i="17" s="1"/>
  <c r="F382" i="17" s="1"/>
  <c r="F386" i="17" s="1"/>
  <c r="F348" i="17"/>
  <c r="F356" i="17" s="1"/>
  <c r="F360" i="17" s="1"/>
  <c r="F364" i="17" s="1"/>
  <c r="F368" i="17" s="1"/>
  <c r="F372" i="17" s="1"/>
  <c r="F376" i="17" s="1"/>
  <c r="F380" i="17" s="1"/>
  <c r="F384" i="17" s="1"/>
  <c r="F388" i="17" s="1"/>
  <c r="V211" i="17"/>
  <c r="A210" i="17"/>
  <c r="A35" i="18"/>
  <c r="B36" i="18"/>
  <c r="A128" i="17"/>
  <c r="A132" i="17"/>
  <c r="A129" i="17"/>
  <c r="A127" i="17"/>
  <c r="A126" i="17"/>
  <c r="V1002" i="17" l="1"/>
  <c r="V1003" i="17" s="1"/>
  <c r="V1004" i="17" s="1"/>
  <c r="V1005" i="17" s="1"/>
  <c r="V1006" i="17"/>
  <c r="V1007" i="17" s="1"/>
  <c r="V1008" i="17" s="1"/>
  <c r="V1009" i="17" s="1"/>
  <c r="B914" i="17"/>
  <c r="F392" i="17"/>
  <c r="F400" i="17" s="1"/>
  <c r="F404" i="17" s="1"/>
  <c r="F408" i="17" s="1"/>
  <c r="F412" i="17" s="1"/>
  <c r="F416" i="17" s="1"/>
  <c r="F420" i="17" s="1"/>
  <c r="F424" i="17" s="1"/>
  <c r="F428" i="17" s="1"/>
  <c r="F432" i="17" s="1"/>
  <c r="F436" i="17" s="1"/>
  <c r="F440" i="17" s="1"/>
  <c r="F444" i="17" s="1"/>
  <c r="F448" i="17" s="1"/>
  <c r="F452" i="17" s="1"/>
  <c r="F456" i="17" s="1"/>
  <c r="F460" i="17" s="1"/>
  <c r="F464" i="17" s="1"/>
  <c r="F468" i="17" s="1"/>
  <c r="F396" i="17"/>
  <c r="F390" i="17"/>
  <c r="F398" i="17" s="1"/>
  <c r="F402" i="17" s="1"/>
  <c r="F406" i="17" s="1"/>
  <c r="F410" i="17" s="1"/>
  <c r="F414" i="17" s="1"/>
  <c r="F418" i="17" s="1"/>
  <c r="F422" i="17" s="1"/>
  <c r="F426" i="17" s="1"/>
  <c r="F430" i="17" s="1"/>
  <c r="F434" i="17" s="1"/>
  <c r="F438" i="17" s="1"/>
  <c r="F442" i="17" s="1"/>
  <c r="F446" i="17" s="1"/>
  <c r="F450" i="17" s="1"/>
  <c r="F454" i="17" s="1"/>
  <c r="F458" i="17" s="1"/>
  <c r="F462" i="17" s="1"/>
  <c r="F466" i="17" s="1"/>
  <c r="F394" i="17"/>
  <c r="F391" i="17"/>
  <c r="F399" i="17" s="1"/>
  <c r="F403" i="17" s="1"/>
  <c r="F407" i="17" s="1"/>
  <c r="F411" i="17" s="1"/>
  <c r="F415" i="17" s="1"/>
  <c r="F419" i="17" s="1"/>
  <c r="F423" i="17" s="1"/>
  <c r="F427" i="17" s="1"/>
  <c r="F431" i="17" s="1"/>
  <c r="F435" i="17" s="1"/>
  <c r="F439" i="17" s="1"/>
  <c r="F443" i="17" s="1"/>
  <c r="F447" i="17" s="1"/>
  <c r="F451" i="17" s="1"/>
  <c r="F455" i="17" s="1"/>
  <c r="F459" i="17" s="1"/>
  <c r="F463" i="17" s="1"/>
  <c r="F467" i="17" s="1"/>
  <c r="F395" i="17"/>
  <c r="F393" i="17"/>
  <c r="F401" i="17" s="1"/>
  <c r="F405" i="17" s="1"/>
  <c r="F409" i="17" s="1"/>
  <c r="F413" i="17" s="1"/>
  <c r="F417" i="17" s="1"/>
  <c r="F421" i="17" s="1"/>
  <c r="F425" i="17" s="1"/>
  <c r="F429" i="17" s="1"/>
  <c r="F433" i="17" s="1"/>
  <c r="F437" i="17" s="1"/>
  <c r="F441" i="17" s="1"/>
  <c r="F445" i="17" s="1"/>
  <c r="F449" i="17" s="1"/>
  <c r="F453" i="17" s="1"/>
  <c r="F457" i="17" s="1"/>
  <c r="F461" i="17" s="1"/>
  <c r="F465" i="17" s="1"/>
  <c r="F469" i="17" s="1"/>
  <c r="F397" i="17"/>
  <c r="V212" i="17"/>
  <c r="A211" i="17"/>
  <c r="A36" i="18"/>
  <c r="B37" i="18"/>
  <c r="A133" i="17"/>
  <c r="A137" i="17"/>
  <c r="A130" i="17"/>
  <c r="A131" i="17"/>
  <c r="V1167" i="17" l="1"/>
  <c r="V1010" i="17"/>
  <c r="V1011" i="17" s="1"/>
  <c r="V1012" i="17" s="1"/>
  <c r="V1013" i="17" s="1"/>
  <c r="V1014" i="17"/>
  <c r="V1015" i="17" s="1"/>
  <c r="V1016" i="17" s="1"/>
  <c r="V1017" i="17" s="1"/>
  <c r="B918" i="17"/>
  <c r="F473" i="17"/>
  <c r="F477" i="17" s="1"/>
  <c r="F471" i="17"/>
  <c r="F475" i="17" s="1"/>
  <c r="F470" i="17"/>
  <c r="F472" i="17"/>
  <c r="F476" i="17" s="1"/>
  <c r="V213" i="17"/>
  <c r="A212" i="17"/>
  <c r="A37" i="18"/>
  <c r="B38" i="18"/>
  <c r="A135" i="17"/>
  <c r="A136" i="17"/>
  <c r="A134" i="17"/>
  <c r="B182" i="17"/>
  <c r="V1168" i="17" l="1"/>
  <c r="V1018" i="17"/>
  <c r="V1019" i="17" s="1"/>
  <c r="V1020" i="17" s="1"/>
  <c r="V1021" i="17" s="1"/>
  <c r="V1022" i="17"/>
  <c r="V1023" i="17" s="1"/>
  <c r="V1024" i="17" s="1"/>
  <c r="V1025" i="17" s="1"/>
  <c r="B922" i="17"/>
  <c r="F480" i="17"/>
  <c r="F484" i="17" s="1"/>
  <c r="F488" i="17" s="1"/>
  <c r="F496" i="17"/>
  <c r="F490" i="17"/>
  <c r="F498" i="17" s="1"/>
  <c r="F474" i="17"/>
  <c r="F495" i="17"/>
  <c r="F479" i="17"/>
  <c r="F483" i="17" s="1"/>
  <c r="F487" i="17" s="1"/>
  <c r="F497" i="17"/>
  <c r="F481" i="17"/>
  <c r="F485" i="17" s="1"/>
  <c r="F489" i="17" s="1"/>
  <c r="F492" i="17"/>
  <c r="F500" i="17" s="1"/>
  <c r="F491" i="17"/>
  <c r="F499" i="17" s="1"/>
  <c r="F493" i="17"/>
  <c r="F501" i="17" s="1"/>
  <c r="V214" i="17"/>
  <c r="A213" i="17"/>
  <c r="A38" i="18"/>
  <c r="B39" i="18"/>
  <c r="A138" i="17"/>
  <c r="A139" i="17"/>
  <c r="V1169" i="17" l="1"/>
  <c r="V1026" i="17"/>
  <c r="V1027" i="17" s="1"/>
  <c r="V1028" i="17" s="1"/>
  <c r="V1029" i="17" s="1"/>
  <c r="V1030" i="17"/>
  <c r="V1031" i="17" s="1"/>
  <c r="V1032" i="17" s="1"/>
  <c r="V1033" i="17" s="1"/>
  <c r="B926" i="17"/>
  <c r="F505" i="17"/>
  <c r="F509" i="17" s="1"/>
  <c r="F513" i="17" s="1"/>
  <c r="F517" i="17" s="1"/>
  <c r="F521" i="17" s="1"/>
  <c r="F525" i="17" s="1"/>
  <c r="F529" i="17" s="1"/>
  <c r="F533" i="17" s="1"/>
  <c r="F537" i="17" s="1"/>
  <c r="F541" i="17" s="1"/>
  <c r="F545" i="17" s="1"/>
  <c r="F549" i="17" s="1"/>
  <c r="F553" i="17" s="1"/>
  <c r="F503" i="17"/>
  <c r="F507" i="17" s="1"/>
  <c r="F511" i="17" s="1"/>
  <c r="F515" i="17" s="1"/>
  <c r="F519" i="17" s="1"/>
  <c r="F523" i="17" s="1"/>
  <c r="F527" i="17" s="1"/>
  <c r="F531" i="17" s="1"/>
  <c r="F535" i="17" s="1"/>
  <c r="F539" i="17" s="1"/>
  <c r="F543" i="17" s="1"/>
  <c r="F547" i="17" s="1"/>
  <c r="F551" i="17" s="1"/>
  <c r="F504" i="17"/>
  <c r="F508" i="17" s="1"/>
  <c r="F512" i="17" s="1"/>
  <c r="F516" i="17" s="1"/>
  <c r="F520" i="17" s="1"/>
  <c r="F524" i="17" s="1"/>
  <c r="F528" i="17" s="1"/>
  <c r="F532" i="17" s="1"/>
  <c r="F536" i="17" s="1"/>
  <c r="F540" i="17" s="1"/>
  <c r="F544" i="17" s="1"/>
  <c r="F548" i="17" s="1"/>
  <c r="F552" i="17" s="1"/>
  <c r="F494" i="17"/>
  <c r="F478" i="17"/>
  <c r="F482" i="17" s="1"/>
  <c r="F486" i="17" s="1"/>
  <c r="V215" i="17"/>
  <c r="A214" i="17"/>
  <c r="B40" i="18"/>
  <c r="A39" i="18"/>
  <c r="A140" i="17"/>
  <c r="V1170" i="17" l="1"/>
  <c r="V1034" i="17"/>
  <c r="V1035" i="17" s="1"/>
  <c r="V1036" i="17" s="1"/>
  <c r="V1037" i="17" s="1"/>
  <c r="V1038" i="17"/>
  <c r="V1039" i="17" s="1"/>
  <c r="V1040" i="17" s="1"/>
  <c r="V1041" i="17" s="1"/>
  <c r="B930" i="17"/>
  <c r="F556" i="17"/>
  <c r="F560" i="17" s="1"/>
  <c r="F564" i="17" s="1"/>
  <c r="F568" i="17" s="1"/>
  <c r="F572" i="17" s="1"/>
  <c r="F576" i="17" s="1"/>
  <c r="F580" i="17" s="1"/>
  <c r="F584" i="17" s="1"/>
  <c r="F555" i="17"/>
  <c r="F559" i="17" s="1"/>
  <c r="F563" i="17" s="1"/>
  <c r="F567" i="17" s="1"/>
  <c r="F571" i="17" s="1"/>
  <c r="F575" i="17" s="1"/>
  <c r="F579" i="17" s="1"/>
  <c r="F583" i="17" s="1"/>
  <c r="F591" i="17" s="1"/>
  <c r="F595" i="17" s="1"/>
  <c r="F599" i="17" s="1"/>
  <c r="F603" i="17" s="1"/>
  <c r="F607" i="17" s="1"/>
  <c r="F611" i="17" s="1"/>
  <c r="F615" i="17" s="1"/>
  <c r="F619" i="17" s="1"/>
  <c r="F623" i="17" s="1"/>
  <c r="F627" i="17" s="1"/>
  <c r="F631" i="17" s="1"/>
  <c r="F635" i="17" s="1"/>
  <c r="F639" i="17" s="1"/>
  <c r="F643" i="17" s="1"/>
  <c r="F647" i="17" s="1"/>
  <c r="F651" i="17" s="1"/>
  <c r="F557" i="17"/>
  <c r="F561" i="17" s="1"/>
  <c r="F565" i="17" s="1"/>
  <c r="F569" i="17" s="1"/>
  <c r="F573" i="17" s="1"/>
  <c r="F577" i="17" s="1"/>
  <c r="F581" i="17" s="1"/>
  <c r="F585" i="17" s="1"/>
  <c r="F502" i="17"/>
  <c r="F506" i="17" s="1"/>
  <c r="F510" i="17" s="1"/>
  <c r="F514" i="17" s="1"/>
  <c r="F518" i="17" s="1"/>
  <c r="F522" i="17" s="1"/>
  <c r="F526" i="17" s="1"/>
  <c r="F530" i="17" s="1"/>
  <c r="F534" i="17" s="1"/>
  <c r="F538" i="17" s="1"/>
  <c r="F542" i="17" s="1"/>
  <c r="F546" i="17" s="1"/>
  <c r="F550" i="17" s="1"/>
  <c r="V216" i="17"/>
  <c r="A215" i="17"/>
  <c r="A40" i="18"/>
  <c r="B41" i="18"/>
  <c r="B230" i="17"/>
  <c r="A141" i="17"/>
  <c r="V1171" i="17" l="1"/>
  <c r="V1043" i="17"/>
  <c r="V1044" i="17" s="1"/>
  <c r="V1045" i="17" s="1"/>
  <c r="V1046" i="17" s="1"/>
  <c r="V1047" i="17" s="1"/>
  <c r="V1048" i="17" s="1"/>
  <c r="V1049" i="17" s="1"/>
  <c r="B934" i="17"/>
  <c r="F592" i="17"/>
  <c r="F596" i="17" s="1"/>
  <c r="F600" i="17" s="1"/>
  <c r="F604" i="17" s="1"/>
  <c r="F608" i="17" s="1"/>
  <c r="F612" i="17" s="1"/>
  <c r="F616" i="17" s="1"/>
  <c r="F620" i="17" s="1"/>
  <c r="F624" i="17" s="1"/>
  <c r="F628" i="17" s="1"/>
  <c r="F632" i="17" s="1"/>
  <c r="F636" i="17" s="1"/>
  <c r="F640" i="17" s="1"/>
  <c r="F644" i="17" s="1"/>
  <c r="F648" i="17" s="1"/>
  <c r="F652" i="17" s="1"/>
  <c r="F660" i="17" s="1"/>
  <c r="F664" i="17" s="1"/>
  <c r="F668" i="17" s="1"/>
  <c r="F672" i="17" s="1"/>
  <c r="F676" i="17" s="1"/>
  <c r="F680" i="17" s="1"/>
  <c r="F684" i="17" s="1"/>
  <c r="F688" i="17" s="1"/>
  <c r="F692" i="17" s="1"/>
  <c r="F696" i="17" s="1"/>
  <c r="F700" i="17" s="1"/>
  <c r="F704" i="17" s="1"/>
  <c r="F708" i="17" s="1"/>
  <c r="F712" i="17" s="1"/>
  <c r="F716" i="17" s="1"/>
  <c r="F720" i="17" s="1"/>
  <c r="F724" i="17" s="1"/>
  <c r="F728" i="17" s="1"/>
  <c r="F732" i="17" s="1"/>
  <c r="F736" i="17" s="1"/>
  <c r="F740" i="17" s="1"/>
  <c r="F744" i="17" s="1"/>
  <c r="F748" i="17" s="1"/>
  <c r="F588" i="17"/>
  <c r="F659" i="17"/>
  <c r="F663" i="17" s="1"/>
  <c r="F667" i="17" s="1"/>
  <c r="F671" i="17" s="1"/>
  <c r="F675" i="17" s="1"/>
  <c r="F679" i="17" s="1"/>
  <c r="F683" i="17" s="1"/>
  <c r="F687" i="17" s="1"/>
  <c r="F691" i="17" s="1"/>
  <c r="F695" i="17" s="1"/>
  <c r="F699" i="17" s="1"/>
  <c r="F703" i="17" s="1"/>
  <c r="F707" i="17" s="1"/>
  <c r="F711" i="17" s="1"/>
  <c r="F715" i="17" s="1"/>
  <c r="F719" i="17" s="1"/>
  <c r="F723" i="17" s="1"/>
  <c r="F727" i="17" s="1"/>
  <c r="F731" i="17" s="1"/>
  <c r="F735" i="17" s="1"/>
  <c r="F739" i="17" s="1"/>
  <c r="F743" i="17" s="1"/>
  <c r="F747" i="17" s="1"/>
  <c r="F655" i="17"/>
  <c r="F656" i="17"/>
  <c r="F587" i="17"/>
  <c r="F554" i="17"/>
  <c r="F558" i="17" s="1"/>
  <c r="F562" i="17" s="1"/>
  <c r="F566" i="17" s="1"/>
  <c r="F570" i="17" s="1"/>
  <c r="F574" i="17" s="1"/>
  <c r="F578" i="17" s="1"/>
  <c r="F582" i="17" s="1"/>
  <c r="F589" i="17"/>
  <c r="F593" i="17"/>
  <c r="F597" i="17" s="1"/>
  <c r="F601" i="17" s="1"/>
  <c r="F605" i="17" s="1"/>
  <c r="F609" i="17" s="1"/>
  <c r="F613" i="17" s="1"/>
  <c r="F617" i="17" s="1"/>
  <c r="F621" i="17" s="1"/>
  <c r="F625" i="17" s="1"/>
  <c r="F629" i="17" s="1"/>
  <c r="F633" i="17" s="1"/>
  <c r="F637" i="17" s="1"/>
  <c r="F641" i="17" s="1"/>
  <c r="F645" i="17" s="1"/>
  <c r="F649" i="17" s="1"/>
  <c r="F653" i="17" s="1"/>
  <c r="V217" i="17"/>
  <c r="A216" i="17"/>
  <c r="B42" i="18"/>
  <c r="A41" i="18"/>
  <c r="B234" i="17"/>
  <c r="A142" i="17"/>
  <c r="V1172" i="17" l="1"/>
  <c r="V1050" i="17"/>
  <c r="V1051" i="17" s="1"/>
  <c r="V1052" i="17" s="1"/>
  <c r="V1053" i="17" s="1"/>
  <c r="V1054" i="17"/>
  <c r="V1055" i="17" s="1"/>
  <c r="V1056" i="17" s="1"/>
  <c r="V1057" i="17" s="1"/>
  <c r="B938" i="17"/>
  <c r="F752" i="17"/>
  <c r="F760" i="17"/>
  <c r="A760" i="17" s="1"/>
  <c r="F751" i="17"/>
  <c r="F759" i="17"/>
  <c r="A759" i="17" s="1"/>
  <c r="F661" i="17"/>
  <c r="F665" i="17" s="1"/>
  <c r="F669" i="17" s="1"/>
  <c r="F673" i="17" s="1"/>
  <c r="F677" i="17" s="1"/>
  <c r="F681" i="17" s="1"/>
  <c r="F685" i="17" s="1"/>
  <c r="F689" i="17" s="1"/>
  <c r="F693" i="17" s="1"/>
  <c r="F697" i="17" s="1"/>
  <c r="F701" i="17" s="1"/>
  <c r="F705" i="17" s="1"/>
  <c r="F709" i="17" s="1"/>
  <c r="F713" i="17" s="1"/>
  <c r="F717" i="17" s="1"/>
  <c r="F721" i="17" s="1"/>
  <c r="F725" i="17" s="1"/>
  <c r="F729" i="17" s="1"/>
  <c r="F733" i="17" s="1"/>
  <c r="F737" i="17" s="1"/>
  <c r="F741" i="17" s="1"/>
  <c r="F745" i="17" s="1"/>
  <c r="F749" i="17" s="1"/>
  <c r="F657" i="17"/>
  <c r="F590" i="17"/>
  <c r="F594" i="17" s="1"/>
  <c r="F598" i="17" s="1"/>
  <c r="F602" i="17" s="1"/>
  <c r="F606" i="17" s="1"/>
  <c r="F610" i="17" s="1"/>
  <c r="F614" i="17" s="1"/>
  <c r="F618" i="17" s="1"/>
  <c r="F622" i="17" s="1"/>
  <c r="F626" i="17" s="1"/>
  <c r="F630" i="17" s="1"/>
  <c r="F634" i="17" s="1"/>
  <c r="F638" i="17" s="1"/>
  <c r="F642" i="17" s="1"/>
  <c r="F646" i="17" s="1"/>
  <c r="F650" i="17" s="1"/>
  <c r="F586" i="17"/>
  <c r="V219" i="17"/>
  <c r="A217" i="17"/>
  <c r="B43" i="18"/>
  <c r="A42" i="18"/>
  <c r="B238" i="17"/>
  <c r="A143" i="17"/>
  <c r="V1173" i="17" l="1"/>
  <c r="B942" i="17"/>
  <c r="V1058" i="17"/>
  <c r="V1059" i="17" s="1"/>
  <c r="V1060" i="17" s="1"/>
  <c r="V1061" i="17" s="1"/>
  <c r="V1062" i="17"/>
  <c r="V1063" i="17" s="1"/>
  <c r="V1064" i="17" s="1"/>
  <c r="V1065" i="17" s="1"/>
  <c r="F755" i="17"/>
  <c r="F763" i="17"/>
  <c r="F767" i="17" s="1"/>
  <c r="F771" i="17" s="1"/>
  <c r="F775" i="17" s="1"/>
  <c r="F779" i="17" s="1"/>
  <c r="F783" i="17" s="1"/>
  <c r="F787" i="17" s="1"/>
  <c r="F791" i="17" s="1"/>
  <c r="F795" i="17" s="1"/>
  <c r="F799" i="17" s="1"/>
  <c r="F803" i="17" s="1"/>
  <c r="F807" i="17" s="1"/>
  <c r="F811" i="17" s="1"/>
  <c r="F815" i="17" s="1"/>
  <c r="F819" i="17" s="1"/>
  <c r="F823" i="17" s="1"/>
  <c r="F827" i="17" s="1"/>
  <c r="F831" i="17" s="1"/>
  <c r="F756" i="17"/>
  <c r="F764" i="17"/>
  <c r="F768" i="17" s="1"/>
  <c r="F772" i="17" s="1"/>
  <c r="F776" i="17" s="1"/>
  <c r="F780" i="17" s="1"/>
  <c r="F784" i="17" s="1"/>
  <c r="F788" i="17" s="1"/>
  <c r="F792" i="17" s="1"/>
  <c r="F796" i="17" s="1"/>
  <c r="F800" i="17" s="1"/>
  <c r="F804" i="17" s="1"/>
  <c r="F808" i="17" s="1"/>
  <c r="F812" i="17" s="1"/>
  <c r="F816" i="17" s="1"/>
  <c r="F820" i="17" s="1"/>
  <c r="F824" i="17" s="1"/>
  <c r="F828" i="17" s="1"/>
  <c r="F832" i="17" s="1"/>
  <c r="F753" i="17"/>
  <c r="F761" i="17"/>
  <c r="A761" i="17" s="1"/>
  <c r="F658" i="17"/>
  <c r="F662" i="17" s="1"/>
  <c r="F666" i="17" s="1"/>
  <c r="F670" i="17" s="1"/>
  <c r="F674" i="17" s="1"/>
  <c r="F678" i="17" s="1"/>
  <c r="F682" i="17" s="1"/>
  <c r="F686" i="17" s="1"/>
  <c r="F690" i="17" s="1"/>
  <c r="F694" i="17" s="1"/>
  <c r="F698" i="17" s="1"/>
  <c r="F702" i="17" s="1"/>
  <c r="F706" i="17" s="1"/>
  <c r="F710" i="17" s="1"/>
  <c r="F714" i="17" s="1"/>
  <c r="F718" i="17" s="1"/>
  <c r="F722" i="17" s="1"/>
  <c r="F726" i="17" s="1"/>
  <c r="F730" i="17" s="1"/>
  <c r="F734" i="17" s="1"/>
  <c r="F738" i="17" s="1"/>
  <c r="F742" i="17" s="1"/>
  <c r="F746" i="17" s="1"/>
  <c r="F654" i="17"/>
  <c r="V220" i="17"/>
  <c r="A219" i="17"/>
  <c r="A43" i="18"/>
  <c r="B44" i="18"/>
  <c r="B242" i="17"/>
  <c r="A144" i="17"/>
  <c r="V1174" i="17" l="1"/>
  <c r="F836" i="17"/>
  <c r="A832" i="17"/>
  <c r="F835" i="17"/>
  <c r="A831" i="17"/>
  <c r="B946" i="17"/>
  <c r="V1066" i="17"/>
  <c r="V1067" i="17" s="1"/>
  <c r="V1068" i="17" s="1"/>
  <c r="V1069" i="17" s="1"/>
  <c r="V1070" i="17"/>
  <c r="V1071" i="17" s="1"/>
  <c r="V1072" i="17" s="1"/>
  <c r="V1073" i="17" s="1"/>
  <c r="F757" i="17"/>
  <c r="F765" i="17"/>
  <c r="F769" i="17" s="1"/>
  <c r="F773" i="17" s="1"/>
  <c r="F777" i="17" s="1"/>
  <c r="F781" i="17" s="1"/>
  <c r="F785" i="17" s="1"/>
  <c r="F789" i="17" s="1"/>
  <c r="F793" i="17" s="1"/>
  <c r="F797" i="17" s="1"/>
  <c r="F801" i="17" s="1"/>
  <c r="F805" i="17" s="1"/>
  <c r="F809" i="17" s="1"/>
  <c r="F813" i="17" s="1"/>
  <c r="F817" i="17" s="1"/>
  <c r="F821" i="17" s="1"/>
  <c r="F825" i="17" s="1"/>
  <c r="F829" i="17" s="1"/>
  <c r="F833" i="17" s="1"/>
  <c r="F750" i="17"/>
  <c r="F762" i="17" s="1"/>
  <c r="F766" i="17" s="1"/>
  <c r="F770" i="17" s="1"/>
  <c r="F774" i="17" s="1"/>
  <c r="F778" i="17" s="1"/>
  <c r="F782" i="17" s="1"/>
  <c r="F786" i="17" s="1"/>
  <c r="F790" i="17" s="1"/>
  <c r="F794" i="17" s="1"/>
  <c r="F798" i="17" s="1"/>
  <c r="F802" i="17" s="1"/>
  <c r="F806" i="17" s="1"/>
  <c r="F810" i="17" s="1"/>
  <c r="F814" i="17" s="1"/>
  <c r="F818" i="17" s="1"/>
  <c r="F822" i="17" s="1"/>
  <c r="F826" i="17" s="1"/>
  <c r="F830" i="17" s="1"/>
  <c r="F758" i="17"/>
  <c r="A758" i="17" s="1"/>
  <c r="F754" i="17"/>
  <c r="V221" i="17"/>
  <c r="A220" i="17"/>
  <c r="A44" i="18"/>
  <c r="B45" i="18"/>
  <c r="B246" i="17"/>
  <c r="B250" i="17" s="1"/>
  <c r="A145" i="17"/>
  <c r="V1175" i="17" l="1"/>
  <c r="F834" i="17"/>
  <c r="A830" i="17"/>
  <c r="F837" i="17"/>
  <c r="A833" i="17"/>
  <c r="F839" i="17"/>
  <c r="A835" i="17"/>
  <c r="F840" i="17"/>
  <c r="A836" i="17"/>
  <c r="B950" i="17"/>
  <c r="V1074" i="17"/>
  <c r="V1075" i="17" s="1"/>
  <c r="V1076" i="17" s="1"/>
  <c r="V1077" i="17" s="1"/>
  <c r="V1078" i="17"/>
  <c r="V1079" i="17" s="1"/>
  <c r="V1080" i="17" s="1"/>
  <c r="V1081" i="17" s="1"/>
  <c r="V222" i="17"/>
  <c r="V223" i="17" s="1"/>
  <c r="A221" i="17"/>
  <c r="B46" i="18"/>
  <c r="A45" i="18"/>
  <c r="B254" i="17"/>
  <c r="B290" i="17" s="1"/>
  <c r="B294" i="17" s="1"/>
  <c r="B298" i="17" s="1"/>
  <c r="B302" i="17" s="1"/>
  <c r="B306" i="17" s="1"/>
  <c r="B310" i="17" s="1"/>
  <c r="B314" i="17" s="1"/>
  <c r="B318" i="17" s="1"/>
  <c r="B322" i="17" s="1"/>
  <c r="B326" i="17" s="1"/>
  <c r="A146" i="17"/>
  <c r="V1176" i="17" l="1"/>
  <c r="F844" i="17"/>
  <c r="A840" i="17"/>
  <c r="F843" i="17"/>
  <c r="A839" i="17"/>
  <c r="F841" i="17"/>
  <c r="A837" i="17"/>
  <c r="F838" i="17"/>
  <c r="A834" i="17"/>
  <c r="B954" i="17"/>
  <c r="V1082" i="17"/>
  <c r="V1083" i="17" s="1"/>
  <c r="V1084" i="17" s="1"/>
  <c r="V1085" i="17" s="1"/>
  <c r="V1086" i="17"/>
  <c r="V1087" i="17" s="1"/>
  <c r="V1088" i="17" s="1"/>
  <c r="V1089" i="17" s="1"/>
  <c r="B47" i="18"/>
  <c r="A46" i="18"/>
  <c r="B330" i="17"/>
  <c r="A147" i="17"/>
  <c r="V1177" i="17" l="1"/>
  <c r="F842" i="17"/>
  <c r="A838" i="17"/>
  <c r="F845" i="17"/>
  <c r="A841" i="17"/>
  <c r="F847" i="17"/>
  <c r="A843" i="17"/>
  <c r="F848" i="17"/>
  <c r="A844" i="17"/>
  <c r="V1090" i="17"/>
  <c r="V1091" i="17" s="1"/>
  <c r="V1092" i="17" s="1"/>
  <c r="V1093" i="17" s="1"/>
  <c r="V1094" i="17"/>
  <c r="V1095" i="17" s="1"/>
  <c r="V1096" i="17" s="1"/>
  <c r="V1097" i="17" s="1"/>
  <c r="A47" i="18"/>
  <c r="B48" i="18"/>
  <c r="B334" i="17"/>
  <c r="A148" i="17"/>
  <c r="F852" i="17" l="1"/>
  <c r="A848" i="17"/>
  <c r="F851" i="17"/>
  <c r="A847" i="17"/>
  <c r="F849" i="17"/>
  <c r="A845" i="17"/>
  <c r="F846" i="17"/>
  <c r="A842" i="17"/>
  <c r="B962" i="17"/>
  <c r="V1098" i="17"/>
  <c r="V1099" i="17" s="1"/>
  <c r="V1100" i="17" s="1"/>
  <c r="V1101" i="17" s="1"/>
  <c r="V1102" i="17"/>
  <c r="V1103" i="17" s="1"/>
  <c r="V1104" i="17" s="1"/>
  <c r="V1105" i="17" s="1"/>
  <c r="B49" i="18"/>
  <c r="A48" i="18"/>
  <c r="A149" i="17"/>
  <c r="B338" i="17"/>
  <c r="V1179" i="17" l="1"/>
  <c r="F850" i="17"/>
  <c r="A846" i="17"/>
  <c r="F853" i="17"/>
  <c r="A849" i="17"/>
  <c r="F855" i="17"/>
  <c r="A851" i="17"/>
  <c r="F856" i="17"/>
  <c r="A852" i="17"/>
  <c r="B966" i="17"/>
  <c r="V1106" i="17"/>
  <c r="V1107" i="17" s="1"/>
  <c r="V1108" i="17" s="1"/>
  <c r="V1109" i="17" s="1"/>
  <c r="V1111" i="17"/>
  <c r="V1112" i="17" s="1"/>
  <c r="V1113" i="17" s="1"/>
  <c r="A49" i="18"/>
  <c r="B50" i="18"/>
  <c r="B342" i="17"/>
  <c r="A150" i="17"/>
  <c r="V1180" i="17" l="1"/>
  <c r="F860" i="17"/>
  <c r="A856" i="17"/>
  <c r="F859" i="17"/>
  <c r="A855" i="17"/>
  <c r="F857" i="17"/>
  <c r="A853" i="17"/>
  <c r="F854" i="17"/>
  <c r="A850" i="17"/>
  <c r="B970" i="17"/>
  <c r="V1114" i="17"/>
  <c r="V1115" i="17" s="1"/>
  <c r="V1116" i="17" s="1"/>
  <c r="V1117" i="17" s="1"/>
  <c r="V1118" i="17"/>
  <c r="V1119" i="17" s="1"/>
  <c r="V1120" i="17" s="1"/>
  <c r="V1121" i="17" s="1"/>
  <c r="V1122" i="17" s="1"/>
  <c r="V1123" i="17" s="1"/>
  <c r="V1124" i="17" s="1"/>
  <c r="V1125" i="17" s="1"/>
  <c r="V1126" i="17" s="1"/>
  <c r="V1127" i="17" s="1"/>
  <c r="V1128" i="17" s="1"/>
  <c r="V1129" i="17" s="1"/>
  <c r="A50" i="18"/>
  <c r="B51" i="18"/>
  <c r="A151" i="17"/>
  <c r="B362" i="17"/>
  <c r="B366" i="17" s="1"/>
  <c r="B370" i="17" s="1"/>
  <c r="B374" i="17" s="1"/>
  <c r="B378" i="17" s="1"/>
  <c r="B382" i="17" s="1"/>
  <c r="B386" i="17" s="1"/>
  <c r="B390" i="17" s="1"/>
  <c r="B394" i="17" s="1"/>
  <c r="V1181" i="17" l="1"/>
  <c r="F858" i="17"/>
  <c r="A854" i="17"/>
  <c r="F861" i="17"/>
  <c r="A857" i="17"/>
  <c r="F863" i="17"/>
  <c r="A859" i="17"/>
  <c r="F864" i="17"/>
  <c r="A860" i="17"/>
  <c r="B974" i="17"/>
  <c r="B398" i="17"/>
  <c r="B52" i="18"/>
  <c r="A51" i="18"/>
  <c r="A152" i="17"/>
  <c r="V1182" i="17" l="1"/>
  <c r="F868" i="17"/>
  <c r="A864" i="17"/>
  <c r="F867" i="17"/>
  <c r="A863" i="17"/>
  <c r="F865" i="17"/>
  <c r="A861" i="17"/>
  <c r="F862" i="17"/>
  <c r="A858" i="17"/>
  <c r="B978" i="17"/>
  <c r="B53" i="18"/>
  <c r="A52" i="18"/>
  <c r="A153" i="17"/>
  <c r="V1183" i="17" l="1"/>
  <c r="F866" i="17"/>
  <c r="A862" i="17"/>
  <c r="F869" i="17"/>
  <c r="A865" i="17"/>
  <c r="F871" i="17"/>
  <c r="A867" i="17"/>
  <c r="F872" i="17"/>
  <c r="A868" i="17"/>
  <c r="B982" i="17"/>
  <c r="A53" i="18"/>
  <c r="B54" i="18"/>
  <c r="A154" i="17"/>
  <c r="B406" i="17"/>
  <c r="V1184" i="17" l="1"/>
  <c r="F876" i="17"/>
  <c r="A872" i="17"/>
  <c r="F875" i="17"/>
  <c r="A871" i="17"/>
  <c r="F873" i="17"/>
  <c r="A869" i="17"/>
  <c r="F870" i="17"/>
  <c r="A866" i="17"/>
  <c r="B986" i="17"/>
  <c r="A54" i="18"/>
  <c r="B55" i="18"/>
  <c r="A155" i="17"/>
  <c r="B410" i="17"/>
  <c r="B414" i="17" s="1"/>
  <c r="B418" i="17" s="1"/>
  <c r="B422" i="17" s="1"/>
  <c r="B426" i="17" s="1"/>
  <c r="B430" i="17" s="1"/>
  <c r="B434" i="17" s="1"/>
  <c r="B438" i="17" s="1"/>
  <c r="B442" i="17" s="1"/>
  <c r="B446" i="17" s="1"/>
  <c r="B450" i="17" s="1"/>
  <c r="B454" i="17" s="1"/>
  <c r="B458" i="17" s="1"/>
  <c r="B462" i="17" s="1"/>
  <c r="B466" i="17" s="1"/>
  <c r="B470" i="17" s="1"/>
  <c r="B474" i="17" s="1"/>
  <c r="V179" i="17"/>
  <c r="A178" i="17"/>
  <c r="V1185" i="17" l="1"/>
  <c r="F874" i="17"/>
  <c r="A870" i="17"/>
  <c r="F877" i="17"/>
  <c r="A873" i="17"/>
  <c r="F879" i="17"/>
  <c r="A875" i="17"/>
  <c r="F880" i="17"/>
  <c r="A876" i="17"/>
  <c r="B990" i="17"/>
  <c r="B478" i="17"/>
  <c r="B56" i="18"/>
  <c r="A55" i="18"/>
  <c r="A156" i="17"/>
  <c r="V180" i="17"/>
  <c r="A179" i="17"/>
  <c r="V1186" i="17" l="1"/>
  <c r="F884" i="17"/>
  <c r="A880" i="17"/>
  <c r="F883" i="17"/>
  <c r="A879" i="17"/>
  <c r="F881" i="17"/>
  <c r="A877" i="17"/>
  <c r="F878" i="17"/>
  <c r="A874" i="17"/>
  <c r="B994" i="17"/>
  <c r="B482" i="17"/>
  <c r="B57" i="18"/>
  <c r="A57" i="18" s="1"/>
  <c r="A56" i="18"/>
  <c r="A157" i="17"/>
  <c r="V181" i="17"/>
  <c r="A180" i="17"/>
  <c r="V1187" i="17" l="1"/>
  <c r="F882" i="17"/>
  <c r="A878" i="17"/>
  <c r="F885" i="17"/>
  <c r="A881" i="17"/>
  <c r="F887" i="17"/>
  <c r="A883" i="17"/>
  <c r="F888" i="17"/>
  <c r="A884" i="17"/>
  <c r="B998" i="17"/>
  <c r="B486" i="17"/>
  <c r="A158" i="17"/>
  <c r="V182" i="17"/>
  <c r="A181" i="17"/>
  <c r="V1188" i="17" l="1"/>
  <c r="F892" i="17"/>
  <c r="A888" i="17"/>
  <c r="F891" i="17"/>
  <c r="A887" i="17"/>
  <c r="F889" i="17"/>
  <c r="A885" i="17"/>
  <c r="F886" i="17"/>
  <c r="A882" i="17"/>
  <c r="B1002" i="17"/>
  <c r="B490" i="17"/>
  <c r="A159" i="17"/>
  <c r="V183" i="17"/>
  <c r="A182" i="17"/>
  <c r="V1189" i="17" l="1"/>
  <c r="F890" i="17"/>
  <c r="A886" i="17"/>
  <c r="F893" i="17"/>
  <c r="A889" i="17"/>
  <c r="F895" i="17"/>
  <c r="A891" i="17"/>
  <c r="F896" i="17"/>
  <c r="A892" i="17"/>
  <c r="B1006" i="17"/>
  <c r="A160" i="17"/>
  <c r="V184" i="17"/>
  <c r="A183" i="17"/>
  <c r="V1190" i="17" l="1"/>
  <c r="F900" i="17"/>
  <c r="A896" i="17"/>
  <c r="F899" i="17"/>
  <c r="A895" i="17"/>
  <c r="F897" i="17"/>
  <c r="A893" i="17"/>
  <c r="F894" i="17"/>
  <c r="A890" i="17"/>
  <c r="B1010" i="17"/>
  <c r="A161" i="17"/>
  <c r="V185" i="17"/>
  <c r="A184" i="17"/>
  <c r="V1191" i="17" l="1"/>
  <c r="F898" i="17"/>
  <c r="A894" i="17"/>
  <c r="F901" i="17"/>
  <c r="A897" i="17"/>
  <c r="F903" i="17"/>
  <c r="A899" i="17"/>
  <c r="F904" i="17"/>
  <c r="A900" i="17"/>
  <c r="B1014" i="17"/>
  <c r="A162" i="17"/>
  <c r="A185" i="17"/>
  <c r="V1192" i="17" l="1"/>
  <c r="F908" i="17"/>
  <c r="A904" i="17"/>
  <c r="F907" i="17"/>
  <c r="A903" i="17"/>
  <c r="F905" i="17"/>
  <c r="A901" i="17"/>
  <c r="F902" i="17"/>
  <c r="A898" i="17"/>
  <c r="B1018" i="17"/>
  <c r="A163" i="17"/>
  <c r="A222" i="17"/>
  <c r="V1193" i="17" l="1"/>
  <c r="F906" i="17"/>
  <c r="A902" i="17"/>
  <c r="F909" i="17"/>
  <c r="A905" i="17"/>
  <c r="F911" i="17"/>
  <c r="A907" i="17"/>
  <c r="F912" i="17"/>
  <c r="A908" i="17"/>
  <c r="B1022" i="17"/>
  <c r="A164" i="17"/>
  <c r="V224" i="17"/>
  <c r="A223" i="17"/>
  <c r="V1194" i="17" l="1"/>
  <c r="F916" i="17"/>
  <c r="A912" i="17"/>
  <c r="F915" i="17"/>
  <c r="A911" i="17"/>
  <c r="F913" i="17"/>
  <c r="A909" i="17"/>
  <c r="F910" i="17"/>
  <c r="A906" i="17"/>
  <c r="B1026" i="17"/>
  <c r="A165" i="17"/>
  <c r="V166" i="17"/>
  <c r="V225" i="17"/>
  <c r="A224" i="17"/>
  <c r="V1195" i="17" l="1"/>
  <c r="F914" i="17"/>
  <c r="A910" i="17"/>
  <c r="F917" i="17"/>
  <c r="A913" i="17"/>
  <c r="F919" i="17"/>
  <c r="A915" i="17"/>
  <c r="F920" i="17"/>
  <c r="A916" i="17"/>
  <c r="B1030" i="17"/>
  <c r="V167" i="17"/>
  <c r="A166" i="17"/>
  <c r="V226" i="17"/>
  <c r="A225" i="17"/>
  <c r="V1196" i="17" l="1"/>
  <c r="F924" i="17"/>
  <c r="A920" i="17"/>
  <c r="F923" i="17"/>
  <c r="A919" i="17"/>
  <c r="F921" i="17"/>
  <c r="A917" i="17"/>
  <c r="F918" i="17"/>
  <c r="A914" i="17"/>
  <c r="B1034" i="17"/>
  <c r="V168" i="17"/>
  <c r="A167" i="17"/>
  <c r="V227" i="17"/>
  <c r="A226" i="17"/>
  <c r="V1197" i="17" l="1"/>
  <c r="F922" i="17"/>
  <c r="A918" i="17"/>
  <c r="F925" i="17"/>
  <c r="A921" i="17"/>
  <c r="F927" i="17"/>
  <c r="A923" i="17"/>
  <c r="F928" i="17"/>
  <c r="A924" i="17"/>
  <c r="B1038" i="17"/>
  <c r="A168" i="17"/>
  <c r="V169" i="17"/>
  <c r="V228" i="17"/>
  <c r="A227" i="17"/>
  <c r="V1198" i="17" l="1"/>
  <c r="F932" i="17"/>
  <c r="A928" i="17"/>
  <c r="F931" i="17"/>
  <c r="A927" i="17"/>
  <c r="F929" i="17"/>
  <c r="A925" i="17"/>
  <c r="F926" i="17"/>
  <c r="A922" i="17"/>
  <c r="A169" i="17"/>
  <c r="V170" i="17"/>
  <c r="V229" i="17"/>
  <c r="A228" i="17"/>
  <c r="V1199" i="17" l="1"/>
  <c r="F930" i="17"/>
  <c r="A926" i="17"/>
  <c r="F933" i="17"/>
  <c r="A929" i="17"/>
  <c r="F935" i="17"/>
  <c r="A931" i="17"/>
  <c r="F936" i="17"/>
  <c r="A932" i="17"/>
  <c r="B1046" i="17"/>
  <c r="V171" i="17"/>
  <c r="A170" i="17"/>
  <c r="V230" i="17"/>
  <c r="A229" i="17"/>
  <c r="V1200" i="17" l="1"/>
  <c r="F940" i="17"/>
  <c r="A936" i="17"/>
  <c r="F939" i="17"/>
  <c r="A935" i="17"/>
  <c r="F937" i="17"/>
  <c r="A933" i="17"/>
  <c r="F934" i="17"/>
  <c r="A930" i="17"/>
  <c r="B1050" i="17"/>
  <c r="A171" i="17"/>
  <c r="V172" i="17"/>
  <c r="V231" i="17"/>
  <c r="A230" i="17"/>
  <c r="V1201" i="17" l="1"/>
  <c r="F938" i="17"/>
  <c r="A934" i="17"/>
  <c r="F941" i="17"/>
  <c r="A937" i="17"/>
  <c r="F943" i="17"/>
  <c r="A939" i="17"/>
  <c r="F944" i="17"/>
  <c r="A940" i="17"/>
  <c r="B1054" i="17"/>
  <c r="V173" i="17"/>
  <c r="A172" i="17"/>
  <c r="B506" i="17"/>
  <c r="V232" i="17"/>
  <c r="A231" i="17"/>
  <c r="V1202" i="17" l="1"/>
  <c r="F948" i="17"/>
  <c r="A944" i="17"/>
  <c r="F947" i="17"/>
  <c r="A943" i="17"/>
  <c r="F945" i="17"/>
  <c r="A941" i="17"/>
  <c r="F942" i="17"/>
  <c r="A938" i="17"/>
  <c r="B1058" i="17"/>
  <c r="A173" i="17"/>
  <c r="V174" i="17"/>
  <c r="B510" i="17"/>
  <c r="V233" i="17"/>
  <c r="A232" i="17"/>
  <c r="V1203" i="17" l="1"/>
  <c r="F946" i="17"/>
  <c r="A942" i="17"/>
  <c r="F949" i="17"/>
  <c r="A945" i="17"/>
  <c r="F951" i="17"/>
  <c r="A947" i="17"/>
  <c r="F952" i="17"/>
  <c r="A948" i="17"/>
  <c r="B1062" i="17"/>
  <c r="A174" i="17"/>
  <c r="V175" i="17"/>
  <c r="B514" i="17"/>
  <c r="V234" i="17"/>
  <c r="A233" i="17"/>
  <c r="V1204" i="17" l="1"/>
  <c r="F956" i="17"/>
  <c r="A952" i="17"/>
  <c r="F955" i="17"/>
  <c r="A951" i="17"/>
  <c r="F953" i="17"/>
  <c r="A949" i="17"/>
  <c r="F950" i="17"/>
  <c r="A946" i="17"/>
  <c r="B1066" i="17"/>
  <c r="V176" i="17"/>
  <c r="A175" i="17"/>
  <c r="B518" i="17"/>
  <c r="V235" i="17"/>
  <c r="A234" i="17"/>
  <c r="V1205" i="17" l="1"/>
  <c r="F954" i="17"/>
  <c r="A950" i="17"/>
  <c r="F957" i="17"/>
  <c r="A953" i="17"/>
  <c r="F959" i="17"/>
  <c r="A955" i="17"/>
  <c r="F960" i="17"/>
  <c r="A956" i="17"/>
  <c r="B1070" i="17"/>
  <c r="V177" i="17"/>
  <c r="A177" i="17" s="1"/>
  <c r="A176" i="17"/>
  <c r="B522" i="17"/>
  <c r="V236" i="17"/>
  <c r="A235" i="17"/>
  <c r="V1206" i="17" l="1"/>
  <c r="F964" i="17"/>
  <c r="A960" i="17"/>
  <c r="F963" i="17"/>
  <c r="A959" i="17"/>
  <c r="F961" i="17"/>
  <c r="A957" i="17"/>
  <c r="F958" i="17"/>
  <c r="A954" i="17"/>
  <c r="B1074" i="17"/>
  <c r="B526" i="17"/>
  <c r="V237" i="17"/>
  <c r="A236" i="17"/>
  <c r="V1207" i="17" l="1"/>
  <c r="F962" i="17"/>
  <c r="A958" i="17"/>
  <c r="F965" i="17"/>
  <c r="A961" i="17"/>
  <c r="F967" i="17"/>
  <c r="A963" i="17"/>
  <c r="F968" i="17"/>
  <c r="A964" i="17"/>
  <c r="B1078" i="17"/>
  <c r="B530" i="17"/>
  <c r="V238" i="17"/>
  <c r="A237" i="17"/>
  <c r="V1208" i="17" l="1"/>
  <c r="F972" i="17"/>
  <c r="A968" i="17"/>
  <c r="F971" i="17"/>
  <c r="A967" i="17"/>
  <c r="F969" i="17"/>
  <c r="A965" i="17"/>
  <c r="F966" i="17"/>
  <c r="A962" i="17"/>
  <c r="B1082" i="17"/>
  <c r="B534" i="17"/>
  <c r="V239" i="17"/>
  <c r="A238" i="17"/>
  <c r="V1209" i="17" l="1"/>
  <c r="F970" i="17"/>
  <c r="A966" i="17"/>
  <c r="F973" i="17"/>
  <c r="A969" i="17"/>
  <c r="F975" i="17"/>
  <c r="A971" i="17"/>
  <c r="F976" i="17"/>
  <c r="A972" i="17"/>
  <c r="B1086" i="17"/>
  <c r="B538" i="17"/>
  <c r="V240" i="17"/>
  <c r="A239" i="17"/>
  <c r="V1210" i="17" l="1"/>
  <c r="F980" i="17"/>
  <c r="A976" i="17"/>
  <c r="F979" i="17"/>
  <c r="A975" i="17"/>
  <c r="F977" i="17"/>
  <c r="A973" i="17"/>
  <c r="F974" i="17"/>
  <c r="A970" i="17"/>
  <c r="B1090" i="17"/>
  <c r="B542" i="17"/>
  <c r="V241" i="17"/>
  <c r="A240" i="17"/>
  <c r="V1211" i="17" l="1"/>
  <c r="F978" i="17"/>
  <c r="A974" i="17"/>
  <c r="F981" i="17"/>
  <c r="A977" i="17"/>
  <c r="F983" i="17"/>
  <c r="A979" i="17"/>
  <c r="F984" i="17"/>
  <c r="A980" i="17"/>
  <c r="B1094" i="17"/>
  <c r="B546" i="17"/>
  <c r="V242" i="17"/>
  <c r="A241" i="17"/>
  <c r="V1212" i="17" l="1"/>
  <c r="F988" i="17"/>
  <c r="A984" i="17"/>
  <c r="F987" i="17"/>
  <c r="A983" i="17"/>
  <c r="F985" i="17"/>
  <c r="A981" i="17"/>
  <c r="F982" i="17"/>
  <c r="A978" i="17"/>
  <c r="B1098" i="17"/>
  <c r="B550" i="17"/>
  <c r="V243" i="17"/>
  <c r="A242" i="17"/>
  <c r="V1213" i="17" l="1"/>
  <c r="F986" i="17"/>
  <c r="A982" i="17"/>
  <c r="F989" i="17"/>
  <c r="A985" i="17"/>
  <c r="F991" i="17"/>
  <c r="A987" i="17"/>
  <c r="F992" i="17"/>
  <c r="A988" i="17"/>
  <c r="B1102" i="17"/>
  <c r="V244" i="17"/>
  <c r="A243" i="17"/>
  <c r="V1214" i="17" l="1"/>
  <c r="F996" i="17"/>
  <c r="A992" i="17"/>
  <c r="F995" i="17"/>
  <c r="A991" i="17"/>
  <c r="F993" i="17"/>
  <c r="A989" i="17"/>
  <c r="F990" i="17"/>
  <c r="A986" i="17"/>
  <c r="B1106" i="17"/>
  <c r="V245" i="17"/>
  <c r="A244" i="17"/>
  <c r="V1215" i="17" l="1"/>
  <c r="F994" i="17"/>
  <c r="A990" i="17"/>
  <c r="F997" i="17"/>
  <c r="A993" i="17"/>
  <c r="F999" i="17"/>
  <c r="A995" i="17"/>
  <c r="F1000" i="17"/>
  <c r="A996" i="17"/>
  <c r="B558" i="17"/>
  <c r="V246" i="17"/>
  <c r="A245" i="17"/>
  <c r="V1216" i="17" l="1"/>
  <c r="F1004" i="17"/>
  <c r="A1000" i="17"/>
  <c r="F1003" i="17"/>
  <c r="A999" i="17"/>
  <c r="F1001" i="17"/>
  <c r="A997" i="17"/>
  <c r="F998" i="17"/>
  <c r="A994" i="17"/>
  <c r="B1114" i="17"/>
  <c r="B562" i="17"/>
  <c r="V247" i="17"/>
  <c r="A246" i="17"/>
  <c r="V1217" i="17" l="1"/>
  <c r="F1002" i="17"/>
  <c r="A998" i="17"/>
  <c r="F1005" i="17"/>
  <c r="A1001" i="17"/>
  <c r="F1007" i="17"/>
  <c r="A1003" i="17"/>
  <c r="F1008" i="17"/>
  <c r="A1004" i="17"/>
  <c r="B1118" i="17"/>
  <c r="B566" i="17"/>
  <c r="V248" i="17"/>
  <c r="A247" i="17"/>
  <c r="F1012" i="17" l="1"/>
  <c r="A1008" i="17"/>
  <c r="F1011" i="17"/>
  <c r="A1007" i="17"/>
  <c r="F1009" i="17"/>
  <c r="A1005" i="17"/>
  <c r="F1006" i="17"/>
  <c r="A1002" i="17"/>
  <c r="B1122" i="17"/>
  <c r="B1126" i="17" s="1"/>
  <c r="B570" i="17"/>
  <c r="V249" i="17"/>
  <c r="V250" i="17" s="1"/>
  <c r="A248" i="17"/>
  <c r="F1010" i="17" l="1"/>
  <c r="A1006" i="17"/>
  <c r="F1013" i="17"/>
  <c r="A1009" i="17"/>
  <c r="F1015" i="17"/>
  <c r="A1011" i="17"/>
  <c r="F1016" i="17"/>
  <c r="A1012" i="17"/>
  <c r="V251" i="17"/>
  <c r="A250" i="17"/>
  <c r="B574" i="17"/>
  <c r="A249" i="17"/>
  <c r="F1020" i="17" l="1"/>
  <c r="A1016" i="17"/>
  <c r="F1019" i="17"/>
  <c r="A1015" i="17"/>
  <c r="F1017" i="17"/>
  <c r="A1013" i="17"/>
  <c r="F1014" i="17"/>
  <c r="A1010" i="17"/>
  <c r="V252" i="17"/>
  <c r="A251" i="17"/>
  <c r="B578" i="17"/>
  <c r="F1018" i="17" l="1"/>
  <c r="A1014" i="17"/>
  <c r="F1021" i="17"/>
  <c r="A1017" i="17"/>
  <c r="F1023" i="17"/>
  <c r="A1019" i="17"/>
  <c r="F1024" i="17"/>
  <c r="A1020" i="17"/>
  <c r="V253" i="17"/>
  <c r="A252" i="17"/>
  <c r="B582" i="17"/>
  <c r="B586" i="17" s="1"/>
  <c r="F1028" i="17" l="1"/>
  <c r="A1024" i="17"/>
  <c r="F1027" i="17"/>
  <c r="A1023" i="17"/>
  <c r="F1025" i="17"/>
  <c r="A1021" i="17"/>
  <c r="F1022" i="17"/>
  <c r="A1018" i="17"/>
  <c r="B590" i="17"/>
  <c r="V254" i="17"/>
  <c r="A253" i="17"/>
  <c r="F1026" i="17" l="1"/>
  <c r="A1022" i="17"/>
  <c r="F1029" i="17"/>
  <c r="A1025" i="17"/>
  <c r="F1031" i="17"/>
  <c r="A1027" i="17"/>
  <c r="F1032" i="17"/>
  <c r="A1028" i="17"/>
  <c r="V255" i="17"/>
  <c r="A254" i="17"/>
  <c r="B594" i="17"/>
  <c r="F1036" i="17" l="1"/>
  <c r="A1032" i="17"/>
  <c r="F1035" i="17"/>
  <c r="A1031" i="17"/>
  <c r="F1033" i="17"/>
  <c r="A1029" i="17"/>
  <c r="F1030" i="17"/>
  <c r="A1026" i="17"/>
  <c r="A255" i="17"/>
  <c r="V256" i="17"/>
  <c r="B598" i="17"/>
  <c r="F1034" i="17" l="1"/>
  <c r="A1030" i="17"/>
  <c r="F1037" i="17"/>
  <c r="A1033" i="17"/>
  <c r="F1039" i="17"/>
  <c r="A1035" i="17"/>
  <c r="F1040" i="17"/>
  <c r="A1036" i="17"/>
  <c r="V257" i="17"/>
  <c r="A256" i="17"/>
  <c r="B602" i="17"/>
  <c r="F1044" i="17" l="1"/>
  <c r="A1040" i="17"/>
  <c r="F1043" i="17"/>
  <c r="A1039" i="17"/>
  <c r="F1041" i="17"/>
  <c r="A1037" i="17"/>
  <c r="F1038" i="17"/>
  <c r="A1034" i="17"/>
  <c r="A257" i="17"/>
  <c r="B606" i="17"/>
  <c r="F1042" i="17" l="1"/>
  <c r="A1038" i="17"/>
  <c r="F1045" i="17"/>
  <c r="A1041" i="17"/>
  <c r="F1047" i="17"/>
  <c r="A1043" i="17"/>
  <c r="F1048" i="17"/>
  <c r="A1044" i="17"/>
  <c r="V259" i="17"/>
  <c r="A258" i="17"/>
  <c r="B610" i="17"/>
  <c r="F1052" i="17" l="1"/>
  <c r="A1048" i="17"/>
  <c r="F1051" i="17"/>
  <c r="A1047" i="17"/>
  <c r="F1049" i="17"/>
  <c r="A1045" i="17"/>
  <c r="F1046" i="17"/>
  <c r="A1042" i="17"/>
  <c r="A259" i="17"/>
  <c r="V260" i="17"/>
  <c r="B614" i="17"/>
  <c r="F1050" i="17" l="1"/>
  <c r="A1046" i="17"/>
  <c r="F1053" i="17"/>
  <c r="A1049" i="17"/>
  <c r="F1055" i="17"/>
  <c r="A1051" i="17"/>
  <c r="F1056" i="17"/>
  <c r="A1052" i="17"/>
  <c r="V261" i="17"/>
  <c r="A260" i="17"/>
  <c r="B618" i="17"/>
  <c r="F1060" i="17" l="1"/>
  <c r="A1056" i="17"/>
  <c r="F1059" i="17"/>
  <c r="A1055" i="17"/>
  <c r="F1057" i="17"/>
  <c r="A1053" i="17"/>
  <c r="F1054" i="17"/>
  <c r="A1050" i="17"/>
  <c r="A261" i="17"/>
  <c r="V262" i="17"/>
  <c r="B622" i="17"/>
  <c r="V263" i="17" l="1"/>
  <c r="A262" i="17"/>
  <c r="F1058" i="17"/>
  <c r="A1054" i="17"/>
  <c r="F1061" i="17"/>
  <c r="A1057" i="17"/>
  <c r="F1063" i="17"/>
  <c r="A1059" i="17"/>
  <c r="F1064" i="17"/>
  <c r="A1060" i="17"/>
  <c r="B626" i="17"/>
  <c r="F1068" i="17" l="1"/>
  <c r="A1064" i="17"/>
  <c r="F1067" i="17"/>
  <c r="A1063" i="17"/>
  <c r="F1065" i="17"/>
  <c r="A1061" i="17"/>
  <c r="F1062" i="17"/>
  <c r="A1058" i="17"/>
  <c r="V264" i="17"/>
  <c r="A263" i="17"/>
  <c r="B630" i="17"/>
  <c r="V265" i="17" l="1"/>
  <c r="A264" i="17"/>
  <c r="F1066" i="17"/>
  <c r="A1062" i="17"/>
  <c r="F1069" i="17"/>
  <c r="A1065" i="17"/>
  <c r="F1071" i="17"/>
  <c r="A1067" i="17"/>
  <c r="F1072" i="17"/>
  <c r="A1068" i="17"/>
  <c r="B634" i="17"/>
  <c r="F1076" i="17" l="1"/>
  <c r="A1072" i="17"/>
  <c r="F1075" i="17"/>
  <c r="A1071" i="17"/>
  <c r="F1073" i="17"/>
  <c r="A1069" i="17"/>
  <c r="F1070" i="17"/>
  <c r="A1066" i="17"/>
  <c r="V266" i="17"/>
  <c r="A265" i="17"/>
  <c r="B638" i="17"/>
  <c r="V267" i="17" l="1"/>
  <c r="A266" i="17"/>
  <c r="F1074" i="17"/>
  <c r="A1070" i="17"/>
  <c r="F1077" i="17"/>
  <c r="A1073" i="17"/>
  <c r="F1079" i="17"/>
  <c r="A1075" i="17"/>
  <c r="F1080" i="17"/>
  <c r="A1076" i="17"/>
  <c r="B642" i="17"/>
  <c r="F1084" i="17" l="1"/>
  <c r="A1080" i="17"/>
  <c r="F1083" i="17"/>
  <c r="A1079" i="17"/>
  <c r="F1081" i="17"/>
  <c r="A1077" i="17"/>
  <c r="F1078" i="17"/>
  <c r="A1074" i="17"/>
  <c r="V268" i="17"/>
  <c r="A267" i="17"/>
  <c r="B646" i="17"/>
  <c r="V269" i="17" l="1"/>
  <c r="A268" i="17"/>
  <c r="F1082" i="17"/>
  <c r="A1078" i="17"/>
  <c r="F1085" i="17"/>
  <c r="A1081" i="17"/>
  <c r="F1087" i="17"/>
  <c r="A1083" i="17"/>
  <c r="F1088" i="17"/>
  <c r="A1084" i="17"/>
  <c r="B650" i="17"/>
  <c r="B654" i="17" s="1"/>
  <c r="F1092" i="17" l="1"/>
  <c r="A1088" i="17"/>
  <c r="F1091" i="17"/>
  <c r="A1087" i="17"/>
  <c r="F1089" i="17"/>
  <c r="A1085" i="17"/>
  <c r="F1086" i="17"/>
  <c r="A1082" i="17"/>
  <c r="V270" i="17"/>
  <c r="A269" i="17"/>
  <c r="V271" i="17" l="1"/>
  <c r="A270" i="17"/>
  <c r="F1090" i="17"/>
  <c r="A1086" i="17"/>
  <c r="F1093" i="17"/>
  <c r="A1089" i="17"/>
  <c r="F1095" i="17"/>
  <c r="A1091" i="17"/>
  <c r="F1096" i="17"/>
  <c r="A1092" i="17"/>
  <c r="B662" i="17"/>
  <c r="F1100" i="17" l="1"/>
  <c r="A1096" i="17"/>
  <c r="F1099" i="17"/>
  <c r="A1095" i="17"/>
  <c r="F1097" i="17"/>
  <c r="A1093" i="17"/>
  <c r="F1094" i="17"/>
  <c r="A1090" i="17"/>
  <c r="V272" i="17"/>
  <c r="A271" i="17"/>
  <c r="B666" i="17"/>
  <c r="V273" i="17" l="1"/>
  <c r="A272" i="17"/>
  <c r="F1098" i="17"/>
  <c r="A1094" i="17"/>
  <c r="F1101" i="17"/>
  <c r="A1097" i="17"/>
  <c r="F1103" i="17"/>
  <c r="A1099" i="17"/>
  <c r="F1104" i="17"/>
  <c r="A1100" i="17"/>
  <c r="B670" i="17"/>
  <c r="F1108" i="17" l="1"/>
  <c r="A1104" i="17"/>
  <c r="F1107" i="17"/>
  <c r="A1103" i="17"/>
  <c r="F1105" i="17"/>
  <c r="A1101" i="17"/>
  <c r="F1102" i="17"/>
  <c r="A1098" i="17"/>
  <c r="V274" i="17"/>
  <c r="A273" i="17"/>
  <c r="B674" i="17"/>
  <c r="B678" i="17" s="1"/>
  <c r="V275" i="17" l="1"/>
  <c r="A274" i="17"/>
  <c r="F1106" i="17"/>
  <c r="A1102" i="17"/>
  <c r="F1109" i="17"/>
  <c r="A1105" i="17"/>
  <c r="F1111" i="17"/>
  <c r="A1107" i="17"/>
  <c r="F1112" i="17"/>
  <c r="A1108" i="17"/>
  <c r="B682" i="17"/>
  <c r="F1116" i="17" l="1"/>
  <c r="A1112" i="17"/>
  <c r="F1115" i="17"/>
  <c r="A1111" i="17"/>
  <c r="F1113" i="17"/>
  <c r="A1109" i="17"/>
  <c r="F1110" i="17"/>
  <c r="A1106" i="17"/>
  <c r="V276" i="17"/>
  <c r="A275" i="17"/>
  <c r="B686" i="17"/>
  <c r="V277" i="17" l="1"/>
  <c r="A276" i="17"/>
  <c r="F1114" i="17"/>
  <c r="A1110" i="17"/>
  <c r="F1117" i="17"/>
  <c r="A1113" i="17"/>
  <c r="F1119" i="17"/>
  <c r="A1115" i="17"/>
  <c r="F1120" i="17"/>
  <c r="A1116" i="17"/>
  <c r="B690" i="17"/>
  <c r="F1124" i="17" l="1"/>
  <c r="A1120" i="17"/>
  <c r="F1123" i="17"/>
  <c r="A1119" i="17"/>
  <c r="F1121" i="17"/>
  <c r="A1117" i="17"/>
  <c r="F1118" i="17"/>
  <c r="A1114" i="17"/>
  <c r="V278" i="17"/>
  <c r="A277" i="17"/>
  <c r="B694" i="17"/>
  <c r="A1123" i="17" l="1"/>
  <c r="F1127" i="17"/>
  <c r="A1124" i="17"/>
  <c r="F1128" i="17"/>
  <c r="V279" i="17"/>
  <c r="A278" i="17"/>
  <c r="F1122" i="17"/>
  <c r="A1118" i="17"/>
  <c r="F1125" i="17"/>
  <c r="A1121" i="17"/>
  <c r="B698" i="17"/>
  <c r="F1132" i="17" l="1"/>
  <c r="A1128" i="17"/>
  <c r="F1131" i="17"/>
  <c r="A1127" i="17"/>
  <c r="A1125" i="17"/>
  <c r="F1129" i="17"/>
  <c r="A1122" i="17"/>
  <c r="F1126" i="17"/>
  <c r="V280" i="17"/>
  <c r="A279" i="17"/>
  <c r="B702" i="17"/>
  <c r="F1130" i="17" l="1"/>
  <c r="A1126" i="17"/>
  <c r="F1133" i="17"/>
  <c r="A1129" i="17"/>
  <c r="A1131" i="17"/>
  <c r="F1135" i="17"/>
  <c r="F1136" i="17"/>
  <c r="A1132" i="17"/>
  <c r="V281" i="17"/>
  <c r="A280" i="17"/>
  <c r="B706" i="17"/>
  <c r="A1135" i="17" l="1"/>
  <c r="F1139" i="17"/>
  <c r="F1140" i="17"/>
  <c r="A1136" i="17"/>
  <c r="A1133" i="17"/>
  <c r="F1137" i="17"/>
  <c r="F1134" i="17"/>
  <c r="A1130" i="17"/>
  <c r="V282" i="17"/>
  <c r="A281" i="17"/>
  <c r="B710" i="17"/>
  <c r="A1137" i="17" l="1"/>
  <c r="F1141" i="17"/>
  <c r="F1143" i="17"/>
  <c r="A1139" i="17"/>
  <c r="F1138" i="17"/>
  <c r="A1134" i="17"/>
  <c r="F1144" i="17"/>
  <c r="A1140" i="17"/>
  <c r="V283" i="17"/>
  <c r="A282" i="17"/>
  <c r="B714" i="17"/>
  <c r="F1145" i="17" l="1"/>
  <c r="A1141" i="17"/>
  <c r="F1148" i="17"/>
  <c r="A1144" i="17"/>
  <c r="F1142" i="17"/>
  <c r="A1138" i="17"/>
  <c r="A1143" i="17"/>
  <c r="F1147" i="17"/>
  <c r="V284" i="17"/>
  <c r="A283" i="17"/>
  <c r="B718" i="17"/>
  <c r="F1151" i="17" l="1"/>
  <c r="A1147" i="17"/>
  <c r="F1146" i="17"/>
  <c r="A1142" i="17"/>
  <c r="F1152" i="17"/>
  <c r="A1148" i="17"/>
  <c r="F1149" i="17"/>
  <c r="A1145" i="17"/>
  <c r="V285" i="17"/>
  <c r="A284" i="17"/>
  <c r="B722" i="17"/>
  <c r="F1153" i="17" l="1"/>
  <c r="A1149" i="17"/>
  <c r="F1156" i="17"/>
  <c r="A1152" i="17"/>
  <c r="F1150" i="17"/>
  <c r="A1146" i="17"/>
  <c r="F1155" i="17"/>
  <c r="A1151" i="17"/>
  <c r="V286" i="17"/>
  <c r="A285" i="17"/>
  <c r="B726" i="17"/>
  <c r="F1159" i="17" l="1"/>
  <c r="A1155" i="17"/>
  <c r="F1154" i="17"/>
  <c r="A1150" i="17"/>
  <c r="F1160" i="17"/>
  <c r="A1156" i="17"/>
  <c r="F1157" i="17"/>
  <c r="A1153" i="17"/>
  <c r="A286" i="17"/>
  <c r="V287" i="17"/>
  <c r="B730" i="17"/>
  <c r="F1161" i="17" l="1"/>
  <c r="A1157" i="17"/>
  <c r="F1164" i="17"/>
  <c r="A1160" i="17"/>
  <c r="F1158" i="17"/>
  <c r="A1154" i="17"/>
  <c r="F1163" i="17"/>
  <c r="A1159" i="17"/>
  <c r="A287" i="17"/>
  <c r="V288" i="17"/>
  <c r="B734" i="17"/>
  <c r="F1167" i="17" l="1"/>
  <c r="A1163" i="17"/>
  <c r="F1162" i="17"/>
  <c r="A1158" i="17"/>
  <c r="F1168" i="17"/>
  <c r="A1164" i="17"/>
  <c r="F1165" i="17"/>
  <c r="A1161" i="17"/>
  <c r="A288" i="17"/>
  <c r="V289" i="17"/>
  <c r="B738" i="17"/>
  <c r="F1169" i="17" l="1"/>
  <c r="A1165" i="17"/>
  <c r="F1172" i="17"/>
  <c r="A1168" i="17"/>
  <c r="F1166" i="17"/>
  <c r="A1162" i="17"/>
  <c r="F1171" i="17"/>
  <c r="A1167" i="17"/>
  <c r="A289" i="17"/>
  <c r="V290" i="17"/>
  <c r="B742" i="17"/>
  <c r="F1175" i="17" l="1"/>
  <c r="A1171" i="17"/>
  <c r="F1170" i="17"/>
  <c r="A1166" i="17"/>
  <c r="F1176" i="17"/>
  <c r="A1172" i="17"/>
  <c r="F1173" i="17"/>
  <c r="A1169" i="17"/>
  <c r="A290" i="17"/>
  <c r="V291" i="17"/>
  <c r="B746" i="17"/>
  <c r="F1177" i="17" l="1"/>
  <c r="A1173" i="17"/>
  <c r="F1180" i="17"/>
  <c r="A1180" i="17" s="1"/>
  <c r="A1176" i="17"/>
  <c r="F1174" i="17"/>
  <c r="A1170" i="17"/>
  <c r="F1179" i="17"/>
  <c r="A1175" i="17"/>
  <c r="A291" i="17"/>
  <c r="V292" i="17"/>
  <c r="B750" i="17"/>
  <c r="B754" i="17" s="1"/>
  <c r="F1183" i="17" l="1"/>
  <c r="A1179" i="17"/>
  <c r="F1178" i="17"/>
  <c r="A1174" i="17"/>
  <c r="F1184" i="17"/>
  <c r="F1181" i="17"/>
  <c r="A1177" i="17"/>
  <c r="V293" i="17"/>
  <c r="A292" i="17"/>
  <c r="F1185" i="17" l="1"/>
  <c r="A1181" i="17"/>
  <c r="F1188" i="17"/>
  <c r="A1184" i="17"/>
  <c r="F1182" i="17"/>
  <c r="A1178" i="17"/>
  <c r="F1187" i="17"/>
  <c r="A1183" i="17"/>
  <c r="A293" i="17"/>
  <c r="V294" i="17"/>
  <c r="B766" i="17"/>
  <c r="F1191" i="17" l="1"/>
  <c r="A1187" i="17"/>
  <c r="F1186" i="17"/>
  <c r="A1182" i="17"/>
  <c r="F1192" i="17"/>
  <c r="A1188" i="17"/>
  <c r="F1189" i="17"/>
  <c r="A1185" i="17"/>
  <c r="A294" i="17"/>
  <c r="V295" i="17"/>
  <c r="B770" i="17"/>
  <c r="F1193" i="17" l="1"/>
  <c r="A1189" i="17"/>
  <c r="F1196" i="17"/>
  <c r="A1192" i="17"/>
  <c r="F1190" i="17"/>
  <c r="A1186" i="17"/>
  <c r="F1195" i="17"/>
  <c r="A1191" i="17"/>
  <c r="A295" i="17"/>
  <c r="V296" i="17"/>
  <c r="B774" i="17"/>
  <c r="F1199" i="17" l="1"/>
  <c r="A1195" i="17"/>
  <c r="F1194" i="17"/>
  <c r="A1190" i="17"/>
  <c r="F1200" i="17"/>
  <c r="A1196" i="17"/>
  <c r="F1197" i="17"/>
  <c r="A1193" i="17"/>
  <c r="A296" i="17"/>
  <c r="V297" i="17"/>
  <c r="B778" i="17"/>
  <c r="F1201" i="17" l="1"/>
  <c r="A1197" i="17"/>
  <c r="F1204" i="17"/>
  <c r="A1200" i="17"/>
  <c r="F1198" i="17"/>
  <c r="A1194" i="17"/>
  <c r="F1203" i="17"/>
  <c r="A1199" i="17"/>
  <c r="A297" i="17"/>
  <c r="V298" i="17"/>
  <c r="B782" i="17"/>
  <c r="F1207" i="17" l="1"/>
  <c r="A1203" i="17"/>
  <c r="F1202" i="17"/>
  <c r="A1198" i="17"/>
  <c r="F1208" i="17"/>
  <c r="A1204" i="17"/>
  <c r="F1205" i="17"/>
  <c r="A1201" i="17"/>
  <c r="A298" i="17"/>
  <c r="V299" i="17"/>
  <c r="B786" i="17"/>
  <c r="F1209" i="17" l="1"/>
  <c r="A1205" i="17"/>
  <c r="F1212" i="17"/>
  <c r="A1208" i="17"/>
  <c r="F1206" i="17"/>
  <c r="A1202" i="17"/>
  <c r="F1211" i="17"/>
  <c r="A1207" i="17"/>
  <c r="A299" i="17"/>
  <c r="V300" i="17"/>
  <c r="B794" i="17"/>
  <c r="F1215" i="17" l="1"/>
  <c r="A1215" i="17" s="1"/>
  <c r="A1211" i="17"/>
  <c r="F1210" i="17"/>
  <c r="A1206" i="17"/>
  <c r="F1216" i="17"/>
  <c r="A1216" i="17" s="1"/>
  <c r="A1212" i="17"/>
  <c r="F1213" i="17"/>
  <c r="A1209" i="17"/>
  <c r="A300" i="17"/>
  <c r="V301" i="17"/>
  <c r="B798" i="17"/>
  <c r="B802" i="17" s="1"/>
  <c r="B806" i="17" s="1"/>
  <c r="B810" i="17" s="1"/>
  <c r="B814" i="17" s="1"/>
  <c r="B818" i="17" s="1"/>
  <c r="B822" i="17" s="1"/>
  <c r="B826" i="17" s="1"/>
  <c r="F1217" i="17" l="1"/>
  <c r="A1217" i="17" s="1"/>
  <c r="A1213" i="17"/>
  <c r="F1214" i="17"/>
  <c r="A1214" i="17" s="1"/>
  <c r="A1210" i="17"/>
  <c r="A301" i="17"/>
  <c r="V302" i="17"/>
  <c r="A302" i="17" l="1"/>
  <c r="V303" i="17"/>
  <c r="A303" i="17" l="1"/>
  <c r="V304" i="17"/>
  <c r="A304" i="17" l="1"/>
  <c r="V305" i="17"/>
  <c r="A305" i="17" l="1"/>
  <c r="V306" i="17"/>
  <c r="A306" i="17" l="1"/>
  <c r="V307" i="17"/>
  <c r="A307" i="17" l="1"/>
  <c r="V308" i="17"/>
  <c r="A308" i="17" l="1"/>
  <c r="V309" i="17"/>
  <c r="A309" i="17" l="1"/>
  <c r="V310" i="17"/>
  <c r="A310" i="17" l="1"/>
  <c r="V311" i="17"/>
  <c r="A311" i="17" l="1"/>
  <c r="V312" i="17"/>
  <c r="A312" i="17" l="1"/>
  <c r="V313" i="17"/>
  <c r="A313" i="17" l="1"/>
  <c r="V314" i="17"/>
  <c r="A314" i="17" l="1"/>
  <c r="V315" i="17"/>
  <c r="V316" i="17" l="1"/>
  <c r="A315" i="17"/>
  <c r="A316" i="17" l="1"/>
  <c r="V317" i="17"/>
  <c r="A317" i="17" l="1"/>
  <c r="V318" i="17"/>
  <c r="V319" i="17" l="1"/>
  <c r="A318" i="17"/>
  <c r="V320" i="17" l="1"/>
  <c r="A319" i="17"/>
  <c r="V321" i="17" l="1"/>
  <c r="A320" i="17"/>
  <c r="V322" i="17" l="1"/>
  <c r="A321" i="17"/>
  <c r="V323" i="17" l="1"/>
  <c r="A322" i="17"/>
  <c r="A346" i="17"/>
  <c r="V347" i="17"/>
  <c r="V324" i="17" l="1"/>
  <c r="A323" i="17"/>
  <c r="V348" i="17"/>
  <c r="A347" i="17"/>
  <c r="V325" i="17" l="1"/>
  <c r="A324" i="17"/>
  <c r="A348" i="17"/>
  <c r="V349" i="17"/>
  <c r="V326" i="17" l="1"/>
  <c r="A325" i="17"/>
  <c r="V354" i="17"/>
  <c r="V350" i="17"/>
  <c r="A349" i="17"/>
  <c r="A326" i="17" l="1"/>
  <c r="V327" i="17"/>
  <c r="V351" i="17"/>
  <c r="A350" i="17"/>
  <c r="V355" i="17"/>
  <c r="A354" i="17"/>
  <c r="A327" i="17" l="1"/>
  <c r="V328" i="17"/>
  <c r="V352" i="17"/>
  <c r="A351" i="17"/>
  <c r="V356" i="17"/>
  <c r="A355" i="17"/>
  <c r="A328" i="17" l="1"/>
  <c r="V329" i="17"/>
  <c r="V353" i="17"/>
  <c r="A353" i="17" s="1"/>
  <c r="A352" i="17"/>
  <c r="V357" i="17"/>
  <c r="V358" i="17" s="1"/>
  <c r="V359" i="17" s="1"/>
  <c r="V360" i="17" s="1"/>
  <c r="V361" i="17" s="1"/>
  <c r="V362" i="17" s="1"/>
  <c r="V363" i="17" s="1"/>
  <c r="V364" i="17" s="1"/>
  <c r="V365" i="17" s="1"/>
  <c r="V366" i="17" s="1"/>
  <c r="V367" i="17" s="1"/>
  <c r="V368" i="17" s="1"/>
  <c r="V369" i="17" s="1"/>
  <c r="V370" i="17" s="1"/>
  <c r="V371" i="17" s="1"/>
  <c r="V372" i="17" s="1"/>
  <c r="V373" i="17" s="1"/>
  <c r="V374" i="17" s="1"/>
  <c r="V375" i="17" s="1"/>
  <c r="V376" i="17" s="1"/>
  <c r="V377" i="17" s="1"/>
  <c r="V378" i="17" s="1"/>
  <c r="V379" i="17" s="1"/>
  <c r="V380" i="17" s="1"/>
  <c r="V381" i="17" s="1"/>
  <c r="V382" i="17" s="1"/>
  <c r="V383" i="17" s="1"/>
  <c r="V384" i="17" s="1"/>
  <c r="V385" i="17" s="1"/>
  <c r="V386" i="17" s="1"/>
  <c r="V387" i="17" s="1"/>
  <c r="V388" i="17" s="1"/>
  <c r="V389" i="17" s="1"/>
  <c r="A356" i="17"/>
  <c r="A329" i="17" l="1"/>
  <c r="V330" i="17"/>
  <c r="V390" i="17"/>
  <c r="V391" i="17" s="1"/>
  <c r="V392" i="17" s="1"/>
  <c r="V393" i="17" s="1"/>
  <c r="V398" i="17" s="1"/>
  <c r="V399" i="17" s="1"/>
  <c r="V400" i="17" s="1"/>
  <c r="V401" i="17" s="1"/>
  <c r="V394" i="17"/>
  <c r="A357" i="17"/>
  <c r="A330" i="17" l="1"/>
  <c r="V331" i="17"/>
  <c r="V395" i="17"/>
  <c r="A394" i="17"/>
  <c r="A358" i="17"/>
  <c r="A331" i="17" l="1"/>
  <c r="V332" i="17"/>
  <c r="V396" i="17"/>
  <c r="A395" i="17"/>
  <c r="A359" i="17"/>
  <c r="A332" i="17" l="1"/>
  <c r="V333" i="17"/>
  <c r="V397" i="17"/>
  <c r="A397" i="17" s="1"/>
  <c r="A396" i="17"/>
  <c r="A360" i="17"/>
  <c r="A333" i="17" l="1"/>
  <c r="V334" i="17"/>
  <c r="A361" i="17"/>
  <c r="A334" i="17" l="1"/>
  <c r="V335" i="17"/>
  <c r="A362" i="17"/>
  <c r="A335" i="17" l="1"/>
  <c r="V336" i="17"/>
  <c r="A363" i="17"/>
  <c r="A336" i="17" l="1"/>
  <c r="V337" i="17"/>
  <c r="A364" i="17"/>
  <c r="A337" i="17" l="1"/>
  <c r="V338" i="17"/>
  <c r="A365" i="17"/>
  <c r="A338" i="17" l="1"/>
  <c r="V339" i="17"/>
  <c r="A366" i="17"/>
  <c r="A339" i="17" l="1"/>
  <c r="V340" i="17"/>
  <c r="A367" i="17"/>
  <c r="A340" i="17" l="1"/>
  <c r="V341" i="17"/>
  <c r="A368" i="17"/>
  <c r="A341" i="17" l="1"/>
  <c r="V342" i="17"/>
  <c r="A369" i="17"/>
  <c r="A342" i="17" l="1"/>
  <c r="V343" i="17"/>
  <c r="A370" i="17"/>
  <c r="A343" i="17" l="1"/>
  <c r="V344" i="17"/>
  <c r="A371" i="17"/>
  <c r="A344" i="17" l="1"/>
  <c r="V345" i="17"/>
  <c r="A345" i="17" s="1"/>
  <c r="A372" i="17"/>
  <c r="A373" i="17" l="1"/>
  <c r="A374" i="17" l="1"/>
  <c r="A375" i="17" l="1"/>
  <c r="A376" i="17" l="1"/>
  <c r="A377" i="17" l="1"/>
  <c r="A378" i="17" l="1"/>
  <c r="A379" i="17" l="1"/>
  <c r="A380" i="17" l="1"/>
  <c r="A381" i="17" l="1"/>
  <c r="A382" i="17" l="1"/>
  <c r="A383" i="17" l="1"/>
  <c r="A384" i="17" l="1"/>
  <c r="A385" i="17" l="1"/>
  <c r="A386" i="17" l="1"/>
  <c r="A387" i="17" l="1"/>
  <c r="A388" i="17" l="1"/>
  <c r="A389" i="17" l="1"/>
  <c r="A390" i="17" l="1"/>
  <c r="A391" i="17" l="1"/>
  <c r="A392" i="17" l="1"/>
  <c r="A393" i="17" l="1"/>
  <c r="A398" i="17" l="1"/>
  <c r="A399" i="17" l="1"/>
  <c r="A400" i="17" l="1"/>
  <c r="A401" i="17" l="1"/>
  <c r="A402" i="17" l="1"/>
  <c r="V403" i="17"/>
  <c r="A403" i="17" l="1"/>
  <c r="V404" i="17"/>
  <c r="V405" i="17" l="1"/>
  <c r="A404" i="17"/>
  <c r="V406" i="17" l="1"/>
  <c r="A405" i="17"/>
  <c r="A406" i="17" l="1"/>
  <c r="V407" i="17"/>
  <c r="V408" i="17" l="1"/>
  <c r="A407" i="17"/>
  <c r="V409" i="17" l="1"/>
  <c r="A408" i="17"/>
  <c r="V410" i="17" l="1"/>
  <c r="A409" i="17"/>
  <c r="V411" i="17" l="1"/>
  <c r="A410" i="17"/>
  <c r="V412" i="17" l="1"/>
  <c r="A411" i="17"/>
  <c r="V413" i="17" l="1"/>
  <c r="A412" i="17"/>
  <c r="V414" i="17" l="1"/>
  <c r="A413" i="17"/>
  <c r="V415" i="17" l="1"/>
  <c r="A414" i="17"/>
  <c r="V416" i="17" l="1"/>
  <c r="A415" i="17"/>
  <c r="V417" i="17" l="1"/>
  <c r="A416" i="17"/>
  <c r="V418" i="17" l="1"/>
  <c r="A417" i="17"/>
  <c r="V419" i="17" l="1"/>
  <c r="A418" i="17"/>
  <c r="V420" i="17" l="1"/>
  <c r="A419" i="17"/>
  <c r="V421" i="17" l="1"/>
  <c r="A420" i="17"/>
  <c r="A421" i="17" l="1"/>
  <c r="V422" i="17"/>
  <c r="V423" i="17" l="1"/>
  <c r="A422" i="17"/>
  <c r="V424" i="17" l="1"/>
  <c r="A423" i="17"/>
  <c r="V425" i="17" l="1"/>
  <c r="A424" i="17"/>
  <c r="V426" i="17" l="1"/>
  <c r="A425" i="17"/>
  <c r="V427" i="17" l="1"/>
  <c r="A426" i="17"/>
  <c r="V428" i="17" l="1"/>
  <c r="A427" i="17"/>
  <c r="V429" i="17" l="1"/>
  <c r="A428" i="17"/>
  <c r="V430" i="17" l="1"/>
  <c r="A429" i="17"/>
  <c r="V431" i="17" l="1"/>
  <c r="A430" i="17"/>
  <c r="V432" i="17" l="1"/>
  <c r="A431" i="17"/>
  <c r="V433" i="17" l="1"/>
  <c r="A432" i="17"/>
  <c r="V434" i="17" l="1"/>
  <c r="A433" i="17"/>
  <c r="V435" i="17" l="1"/>
  <c r="A434" i="17"/>
  <c r="V436" i="17" l="1"/>
  <c r="A435" i="17"/>
  <c r="V437" i="17" l="1"/>
  <c r="A436" i="17"/>
  <c r="V438" i="17" l="1"/>
  <c r="A437" i="17"/>
  <c r="V439" i="17" l="1"/>
  <c r="A438" i="17"/>
  <c r="V440" i="17" l="1"/>
  <c r="A439" i="17"/>
  <c r="V441" i="17" l="1"/>
  <c r="A440" i="17"/>
  <c r="V442" i="17" l="1"/>
  <c r="A441" i="17"/>
  <c r="V443" i="17" l="1"/>
  <c r="A442" i="17"/>
  <c r="V444" i="17" l="1"/>
  <c r="A443" i="17"/>
  <c r="V445" i="17" l="1"/>
  <c r="A444" i="17"/>
  <c r="V446" i="17" l="1"/>
  <c r="A445" i="17"/>
  <c r="V447" i="17" l="1"/>
  <c r="A446" i="17"/>
  <c r="V448" i="17" l="1"/>
  <c r="A447" i="17"/>
  <c r="V449" i="17" l="1"/>
  <c r="A448" i="17"/>
  <c r="V450" i="17" l="1"/>
  <c r="A449" i="17"/>
  <c r="V451" i="17" l="1"/>
  <c r="A450" i="17"/>
  <c r="V452" i="17" l="1"/>
  <c r="A451" i="17"/>
  <c r="V453" i="17" l="1"/>
  <c r="A452" i="17"/>
  <c r="V454" i="17" l="1"/>
  <c r="A453" i="17"/>
  <c r="V455" i="17" l="1"/>
  <c r="A454" i="17"/>
  <c r="V456" i="17" l="1"/>
  <c r="A455" i="17"/>
  <c r="V457" i="17" l="1"/>
  <c r="A456" i="17"/>
  <c r="V458" i="17" l="1"/>
  <c r="A457" i="17"/>
  <c r="V459" i="17" l="1"/>
  <c r="A458" i="17"/>
  <c r="V460" i="17" l="1"/>
  <c r="A459" i="17"/>
  <c r="V461" i="17" l="1"/>
  <c r="A460" i="17"/>
  <c r="V462" i="17" l="1"/>
  <c r="A461" i="17"/>
  <c r="V463" i="17" l="1"/>
  <c r="A462" i="17"/>
  <c r="V464" i="17" l="1"/>
  <c r="A463" i="17"/>
  <c r="V465" i="17" l="1"/>
  <c r="A464" i="17"/>
  <c r="V466" i="17" l="1"/>
  <c r="A465" i="17"/>
  <c r="V467" i="17" l="1"/>
  <c r="A466" i="17"/>
  <c r="V468" i="17" l="1"/>
  <c r="A467" i="17"/>
  <c r="A468" i="17" l="1"/>
  <c r="V469" i="17"/>
  <c r="V470" i="17" s="1"/>
  <c r="V471" i="17" l="1"/>
  <c r="A470" i="17"/>
  <c r="A469" i="17"/>
  <c r="V472" i="17" l="1"/>
  <c r="A471" i="17"/>
  <c r="V495" i="17"/>
  <c r="A494" i="17"/>
  <c r="V473" i="17" l="1"/>
  <c r="V474" i="17" s="1"/>
  <c r="A472" i="17"/>
  <c r="V496" i="17"/>
  <c r="A495" i="17"/>
  <c r="V475" i="17" l="1"/>
  <c r="A474" i="17"/>
  <c r="V490" i="17"/>
  <c r="A473" i="17"/>
  <c r="V497" i="17"/>
  <c r="V498" i="17" s="1"/>
  <c r="A496" i="17"/>
  <c r="V499" i="17" l="1"/>
  <c r="A498" i="17"/>
  <c r="V476" i="17"/>
  <c r="A475" i="17"/>
  <c r="V491" i="17"/>
  <c r="A490" i="17"/>
  <c r="A497" i="17"/>
  <c r="V500" i="17" l="1"/>
  <c r="A499" i="17"/>
  <c r="V477" i="17"/>
  <c r="A476" i="17"/>
  <c r="V492" i="17"/>
  <c r="A491" i="17"/>
  <c r="V501" i="17" l="1"/>
  <c r="V502" i="17" s="1"/>
  <c r="V503" i="17" s="1"/>
  <c r="V504" i="17" s="1"/>
  <c r="A500" i="17"/>
  <c r="V478" i="17"/>
  <c r="A477" i="17"/>
  <c r="V493" i="17"/>
  <c r="A493" i="17" s="1"/>
  <c r="A492" i="17"/>
  <c r="A501" i="17" l="1"/>
  <c r="V479" i="17"/>
  <c r="A478" i="17"/>
  <c r="V480" i="17" l="1"/>
  <c r="A479" i="17"/>
  <c r="V481" i="17" l="1"/>
  <c r="A480" i="17"/>
  <c r="V482" i="17" l="1"/>
  <c r="A481" i="17"/>
  <c r="A502" i="17" l="1"/>
  <c r="V483" i="17"/>
  <c r="A482" i="17"/>
  <c r="A503" i="17" l="1"/>
  <c r="V484" i="17"/>
  <c r="A483" i="17"/>
  <c r="A504" i="17" l="1"/>
  <c r="V505" i="17"/>
  <c r="V485" i="17"/>
  <c r="A484" i="17"/>
  <c r="A505" i="17" l="1"/>
  <c r="V506" i="17"/>
  <c r="V486" i="17"/>
  <c r="A485" i="17"/>
  <c r="A506" i="17" l="1"/>
  <c r="V507" i="17"/>
  <c r="V487" i="17"/>
  <c r="A486" i="17"/>
  <c r="A507" i="17" l="1"/>
  <c r="V508" i="17"/>
  <c r="V488" i="17"/>
  <c r="A487" i="17"/>
  <c r="A508" i="17" l="1"/>
  <c r="V509" i="17"/>
  <c r="V489" i="17"/>
  <c r="A489" i="17" s="1"/>
  <c r="A488" i="17"/>
  <c r="A509" i="17" l="1"/>
  <c r="V510" i="17"/>
  <c r="V511" i="17" l="1"/>
  <c r="A510" i="17"/>
  <c r="A511" i="17" l="1"/>
  <c r="V512" i="17"/>
  <c r="A512" i="17" l="1"/>
  <c r="V513" i="17"/>
  <c r="V514" i="17" l="1"/>
  <c r="A513" i="17"/>
  <c r="A514" i="17" l="1"/>
  <c r="V515" i="17"/>
  <c r="A515" i="17" l="1"/>
  <c r="V516" i="17"/>
  <c r="A516" i="17" l="1"/>
  <c r="V517" i="17"/>
  <c r="V518" i="17" l="1"/>
  <c r="A517" i="17"/>
  <c r="A518" i="17" l="1"/>
  <c r="V519" i="17"/>
  <c r="A519" i="17" l="1"/>
  <c r="V520" i="17"/>
  <c r="V521" i="17" l="1"/>
  <c r="A520" i="17"/>
  <c r="A521" i="17" l="1"/>
  <c r="V522" i="17"/>
  <c r="A522" i="17" l="1"/>
  <c r="V523" i="17"/>
  <c r="V524" i="17" l="1"/>
  <c r="A523" i="17"/>
  <c r="A524" i="17" l="1"/>
  <c r="V525" i="17"/>
  <c r="A525" i="17" l="1"/>
  <c r="V526" i="17"/>
  <c r="V527" i="17" l="1"/>
  <c r="A526" i="17"/>
  <c r="A527" i="17" l="1"/>
  <c r="V528" i="17"/>
  <c r="A528" i="17" l="1"/>
  <c r="V529" i="17"/>
  <c r="V530" i="17" l="1"/>
  <c r="A529" i="17"/>
  <c r="A530" i="17" l="1"/>
  <c r="V531" i="17"/>
  <c r="A531" i="17" l="1"/>
  <c r="V532" i="17"/>
  <c r="V533" i="17" l="1"/>
  <c r="A532" i="17"/>
  <c r="A533" i="17" l="1"/>
  <c r="V534" i="17"/>
  <c r="A534" i="17" l="1"/>
  <c r="V535" i="17"/>
  <c r="V536" i="17" l="1"/>
  <c r="A535" i="17"/>
  <c r="A536" i="17" l="1"/>
  <c r="V537" i="17"/>
  <c r="A537" i="17" l="1"/>
  <c r="V538" i="17"/>
  <c r="V539" i="17" l="1"/>
  <c r="A538" i="17"/>
  <c r="A539" i="17" l="1"/>
  <c r="V540" i="17"/>
  <c r="A540" i="17" l="1"/>
  <c r="V541" i="17"/>
  <c r="V542" i="17" l="1"/>
  <c r="A541" i="17"/>
  <c r="A542" i="17" l="1"/>
  <c r="V543" i="17"/>
  <c r="A543" i="17" l="1"/>
  <c r="V544" i="17"/>
  <c r="V545" i="17" l="1"/>
  <c r="A544" i="17"/>
  <c r="A545" i="17" l="1"/>
  <c r="V546" i="17"/>
  <c r="A546" i="17" l="1"/>
  <c r="V547" i="17"/>
  <c r="V548" i="17" l="1"/>
  <c r="A547" i="17"/>
  <c r="A548" i="17" l="1"/>
  <c r="V549" i="17"/>
  <c r="A549" i="17" l="1"/>
  <c r="V550" i="17"/>
  <c r="V551" i="17" l="1"/>
  <c r="A550" i="17"/>
  <c r="A551" i="17" l="1"/>
  <c r="V552" i="17"/>
  <c r="A552" i="17" l="1"/>
  <c r="V553" i="17"/>
  <c r="A553" i="17" s="1"/>
  <c r="A554" i="17"/>
  <c r="V555" i="17"/>
  <c r="V556" i="17" l="1"/>
  <c r="A555" i="17"/>
  <c r="A556" i="17" l="1"/>
  <c r="V557" i="17"/>
  <c r="A557" i="17" l="1"/>
  <c r="V558" i="17"/>
  <c r="V559" i="17" l="1"/>
  <c r="A558" i="17"/>
  <c r="A559" i="17" l="1"/>
  <c r="V560" i="17"/>
  <c r="A560" i="17" l="1"/>
  <c r="V561" i="17"/>
  <c r="V562" i="17" l="1"/>
  <c r="A561" i="17"/>
  <c r="A562" i="17" l="1"/>
  <c r="V563" i="17"/>
  <c r="A563" i="17" l="1"/>
  <c r="V564" i="17"/>
  <c r="V565" i="17" l="1"/>
  <c r="A564" i="17"/>
  <c r="A565" i="17" l="1"/>
  <c r="V566" i="17"/>
  <c r="A566" i="17" l="1"/>
  <c r="V567" i="17"/>
  <c r="V568" i="17" l="1"/>
  <c r="A567" i="17"/>
  <c r="A568" i="17" l="1"/>
  <c r="V569" i="17"/>
  <c r="A569" i="17" l="1"/>
  <c r="V570" i="17"/>
  <c r="V571" i="17" l="1"/>
  <c r="A570" i="17"/>
  <c r="A571" i="17" l="1"/>
  <c r="V572" i="17"/>
  <c r="A572" i="17" l="1"/>
  <c r="V573" i="17"/>
  <c r="V574" i="17" l="1"/>
  <c r="A573" i="17"/>
  <c r="A574" i="17" l="1"/>
  <c r="V575" i="17"/>
  <c r="A575" i="17" l="1"/>
  <c r="V576" i="17"/>
  <c r="V577" i="17" l="1"/>
  <c r="A576" i="17"/>
  <c r="A577" i="17" l="1"/>
  <c r="V578" i="17"/>
  <c r="A578" i="17" l="1"/>
  <c r="V579" i="17"/>
  <c r="V580" i="17" l="1"/>
  <c r="A579" i="17"/>
  <c r="A580" i="17" l="1"/>
  <c r="V581" i="17"/>
  <c r="A581" i="17" l="1"/>
  <c r="V582" i="17"/>
  <c r="V583" i="17" l="1"/>
  <c r="A582" i="17"/>
  <c r="A583" i="17" l="1"/>
  <c r="V584" i="17"/>
  <c r="A584" i="17" l="1"/>
  <c r="V585" i="17"/>
  <c r="V586" i="17" l="1"/>
  <c r="A585" i="17"/>
  <c r="V587" i="17" l="1"/>
  <c r="A586" i="17"/>
  <c r="A587" i="17" l="1"/>
  <c r="V588" i="17"/>
  <c r="A588" i="17" l="1"/>
  <c r="V589" i="17"/>
  <c r="V590" i="17" l="1"/>
  <c r="A589" i="17"/>
  <c r="V591" i="17" l="1"/>
  <c r="A590" i="17"/>
  <c r="A591" i="17" l="1"/>
  <c r="V592" i="17"/>
  <c r="A592" i="17" l="1"/>
  <c r="V593" i="17"/>
  <c r="V594" i="17" l="1"/>
  <c r="A593" i="17"/>
  <c r="V595" i="17" l="1"/>
  <c r="A594" i="17"/>
  <c r="A595" i="17" l="1"/>
  <c r="V596" i="17"/>
  <c r="A596" i="17" l="1"/>
  <c r="V597" i="17"/>
  <c r="V598" i="17" l="1"/>
  <c r="A597" i="17"/>
  <c r="V599" i="17" l="1"/>
  <c r="A598" i="17"/>
  <c r="A599" i="17" l="1"/>
  <c r="V600" i="17"/>
  <c r="A600" i="17" l="1"/>
  <c r="V601" i="17"/>
  <c r="V602" i="17" l="1"/>
  <c r="A601" i="17"/>
  <c r="V603" i="17" l="1"/>
  <c r="A602" i="17"/>
  <c r="A603" i="17" l="1"/>
  <c r="V604" i="17"/>
  <c r="A604" i="17" l="1"/>
  <c r="V605" i="17"/>
  <c r="V606" i="17" l="1"/>
  <c r="A605" i="17"/>
  <c r="V607" i="17" l="1"/>
  <c r="A606" i="17"/>
  <c r="A607" i="17" l="1"/>
  <c r="V608" i="17"/>
  <c r="A608" i="17" l="1"/>
  <c r="V609" i="17"/>
  <c r="V610" i="17" l="1"/>
  <c r="A609" i="17"/>
  <c r="V611" i="17" l="1"/>
  <c r="A610" i="17"/>
  <c r="A611" i="17" l="1"/>
  <c r="V612" i="17"/>
  <c r="A612" i="17" l="1"/>
  <c r="V613" i="17"/>
  <c r="V614" i="17" l="1"/>
  <c r="A613" i="17"/>
  <c r="V615" i="17" l="1"/>
  <c r="A614" i="17"/>
  <c r="A615" i="17" l="1"/>
  <c r="V616" i="17"/>
  <c r="A616" i="17" l="1"/>
  <c r="V617" i="17"/>
  <c r="V618" i="17" l="1"/>
  <c r="A617" i="17"/>
  <c r="V619" i="17" l="1"/>
  <c r="A618" i="17"/>
  <c r="A619" i="17" l="1"/>
  <c r="V620" i="17"/>
  <c r="A620" i="17" l="1"/>
  <c r="V621" i="17"/>
  <c r="V622" i="17" l="1"/>
  <c r="A621" i="17"/>
  <c r="V623" i="17" l="1"/>
  <c r="A622" i="17"/>
  <c r="A623" i="17" l="1"/>
  <c r="V624" i="17"/>
  <c r="A624" i="17" l="1"/>
  <c r="V625" i="17"/>
  <c r="V626" i="17" l="1"/>
  <c r="A625" i="17"/>
  <c r="V627" i="17" l="1"/>
  <c r="A626" i="17"/>
  <c r="A627" i="17" l="1"/>
  <c r="V628" i="17"/>
  <c r="A628" i="17" l="1"/>
  <c r="V629" i="17"/>
  <c r="V630" i="17" l="1"/>
  <c r="A629" i="17"/>
  <c r="V631" i="17" l="1"/>
  <c r="A630" i="17"/>
  <c r="A631" i="17" l="1"/>
  <c r="V632" i="17"/>
  <c r="A632" i="17" l="1"/>
  <c r="V633" i="17"/>
  <c r="V634" i="17" l="1"/>
  <c r="A633" i="17"/>
  <c r="V635" i="17" l="1"/>
  <c r="A634" i="17"/>
  <c r="A635" i="17" l="1"/>
  <c r="V636" i="17"/>
  <c r="A636" i="17" l="1"/>
  <c r="V637" i="17"/>
  <c r="V638" i="17" l="1"/>
  <c r="A637" i="17"/>
  <c r="V639" i="17" l="1"/>
  <c r="A638" i="17"/>
  <c r="A639" i="17" l="1"/>
  <c r="V640" i="17"/>
  <c r="A640" i="17" l="1"/>
  <c r="V641" i="17"/>
  <c r="V642" i="17" l="1"/>
  <c r="A641" i="17"/>
  <c r="V643" i="17" l="1"/>
  <c r="A642" i="17"/>
  <c r="A643" i="17" l="1"/>
  <c r="V644" i="17"/>
  <c r="A644" i="17" l="1"/>
  <c r="V645" i="17"/>
  <c r="V646" i="17" l="1"/>
  <c r="A645" i="17"/>
  <c r="V647" i="17" l="1"/>
  <c r="A646" i="17"/>
  <c r="A647" i="17" l="1"/>
  <c r="V648" i="17"/>
  <c r="A648" i="17" l="1"/>
  <c r="V649" i="17"/>
  <c r="V650" i="17" l="1"/>
  <c r="A649" i="17"/>
  <c r="V651" i="17" l="1"/>
  <c r="A650" i="17"/>
  <c r="V659" i="17"/>
  <c r="A658" i="17"/>
  <c r="A651" i="17" l="1"/>
  <c r="V652" i="17"/>
  <c r="V660" i="17"/>
  <c r="A659" i="17"/>
  <c r="A652" i="17" l="1"/>
  <c r="V653" i="17"/>
  <c r="V661" i="17"/>
  <c r="A660" i="17"/>
  <c r="A653" i="17" l="1"/>
  <c r="V654" i="17"/>
  <c r="V662" i="17"/>
  <c r="A661" i="17"/>
  <c r="V655" i="17" l="1"/>
  <c r="A654" i="17"/>
  <c r="V663" i="17"/>
  <c r="A662" i="17"/>
  <c r="V656" i="17" l="1"/>
  <c r="A655" i="17"/>
  <c r="V664" i="17"/>
  <c r="A663" i="17"/>
  <c r="V657" i="17" l="1"/>
  <c r="A657" i="17" s="1"/>
  <c r="A656" i="17"/>
  <c r="V665" i="17"/>
  <c r="A664" i="17"/>
  <c r="V666" i="17" l="1"/>
  <c r="A665" i="17"/>
  <c r="V667" i="17" l="1"/>
  <c r="A666" i="17"/>
  <c r="V668" i="17" l="1"/>
  <c r="A667" i="17"/>
  <c r="V669" i="17" l="1"/>
  <c r="A668" i="17"/>
  <c r="V670" i="17" l="1"/>
  <c r="A669" i="17"/>
  <c r="V671" i="17" l="1"/>
  <c r="A670" i="17"/>
  <c r="V672" i="17" l="1"/>
  <c r="A671" i="17"/>
  <c r="V673" i="17" l="1"/>
  <c r="A672" i="17"/>
  <c r="V674" i="17" l="1"/>
  <c r="A673" i="17"/>
  <c r="V675" i="17" l="1"/>
  <c r="A674" i="17"/>
  <c r="V676" i="17" l="1"/>
  <c r="A675" i="17"/>
  <c r="V677" i="17" l="1"/>
  <c r="A676" i="17"/>
  <c r="V678" i="17" l="1"/>
  <c r="A677" i="17"/>
  <c r="V679" i="17" l="1"/>
  <c r="A678" i="17"/>
  <c r="V680" i="17" l="1"/>
  <c r="A679" i="17"/>
  <c r="V681" i="17" l="1"/>
  <c r="A680" i="17"/>
  <c r="A681" i="17" l="1"/>
  <c r="V682" i="17"/>
  <c r="V683" i="17" l="1"/>
  <c r="A682" i="17"/>
  <c r="V684" i="17" l="1"/>
  <c r="A683" i="17"/>
  <c r="V685" i="17" l="1"/>
  <c r="A684" i="17"/>
  <c r="V686" i="17" l="1"/>
  <c r="A685" i="17"/>
  <c r="V687" i="17" l="1"/>
  <c r="A686" i="17"/>
  <c r="V688" i="17" l="1"/>
  <c r="A687" i="17"/>
  <c r="V689" i="17" l="1"/>
  <c r="A688" i="17"/>
  <c r="V690" i="17" l="1"/>
  <c r="A689" i="17"/>
  <c r="V691" i="17" l="1"/>
  <c r="A690" i="17"/>
  <c r="V692" i="17" l="1"/>
  <c r="A691" i="17"/>
  <c r="V693" i="17" l="1"/>
  <c r="A692" i="17"/>
  <c r="V694" i="17" l="1"/>
  <c r="A693" i="17"/>
  <c r="V695" i="17" l="1"/>
  <c r="A694" i="17"/>
  <c r="V696" i="17" l="1"/>
  <c r="A695" i="17"/>
  <c r="V697" i="17" l="1"/>
  <c r="A696" i="17"/>
  <c r="V698" i="17" l="1"/>
  <c r="A697" i="17"/>
  <c r="V699" i="17" l="1"/>
  <c r="A698" i="17"/>
  <c r="V700" i="17" l="1"/>
  <c r="A699" i="17"/>
  <c r="V701" i="17" l="1"/>
  <c r="A700" i="17"/>
  <c r="V702" i="17" l="1"/>
  <c r="A701" i="17"/>
  <c r="V703" i="17" l="1"/>
  <c r="A702" i="17"/>
  <c r="V704" i="17" l="1"/>
  <c r="A703" i="17"/>
  <c r="V705" i="17" l="1"/>
  <c r="A704" i="17"/>
  <c r="V706" i="17" l="1"/>
  <c r="A705" i="17"/>
  <c r="V707" i="17" l="1"/>
  <c r="A706" i="17"/>
  <c r="V708" i="17" l="1"/>
  <c r="A707" i="17"/>
  <c r="V709" i="17" l="1"/>
  <c r="A708" i="17"/>
  <c r="V710" i="17" l="1"/>
  <c r="A709" i="17"/>
  <c r="V711" i="17" l="1"/>
  <c r="A710" i="17"/>
  <c r="V712" i="17" l="1"/>
  <c r="A711" i="17"/>
  <c r="V713" i="17" l="1"/>
  <c r="A712" i="17"/>
  <c r="V714" i="17" l="1"/>
  <c r="A713" i="17"/>
  <c r="V715" i="17" l="1"/>
  <c r="A714" i="17"/>
  <c r="V716" i="17" l="1"/>
  <c r="A715" i="17"/>
  <c r="V717" i="17" l="1"/>
  <c r="A716" i="17"/>
  <c r="V718" i="17" l="1"/>
  <c r="A717" i="17"/>
  <c r="V719" i="17" l="1"/>
  <c r="A718" i="17"/>
  <c r="V720" i="17" l="1"/>
  <c r="A719" i="17"/>
  <c r="V721" i="17" l="1"/>
  <c r="A720" i="17"/>
  <c r="V722" i="17" l="1"/>
  <c r="A721" i="17"/>
  <c r="V723" i="17" l="1"/>
  <c r="A722" i="17"/>
  <c r="V724" i="17" l="1"/>
  <c r="A723" i="17"/>
  <c r="V725" i="17" l="1"/>
  <c r="A724" i="17"/>
  <c r="V726" i="17" l="1"/>
  <c r="A725" i="17"/>
  <c r="V727" i="17" l="1"/>
  <c r="A726" i="17"/>
  <c r="V728" i="17" l="1"/>
  <c r="A727" i="17"/>
  <c r="V729" i="17" l="1"/>
  <c r="A728" i="17"/>
  <c r="V730" i="17" l="1"/>
  <c r="A729" i="17"/>
  <c r="V731" i="17" l="1"/>
  <c r="A730" i="17"/>
  <c r="V732" i="17" l="1"/>
  <c r="A731" i="17"/>
  <c r="V733" i="17" l="1"/>
  <c r="A732" i="17"/>
  <c r="V734" i="17" l="1"/>
  <c r="A733" i="17"/>
  <c r="V735" i="17" l="1"/>
  <c r="A734" i="17"/>
  <c r="V736" i="17" l="1"/>
  <c r="A735" i="17"/>
  <c r="V737" i="17" l="1"/>
  <c r="A736" i="17"/>
  <c r="V738" i="17" l="1"/>
  <c r="A737" i="17"/>
  <c r="V739" i="17" l="1"/>
  <c r="A738" i="17"/>
  <c r="V740" i="17" l="1"/>
  <c r="A739" i="17"/>
  <c r="V741" i="17" l="1"/>
  <c r="A740" i="17"/>
  <c r="V742" i="17" l="1"/>
  <c r="A741" i="17"/>
  <c r="V743" i="17" l="1"/>
  <c r="A742" i="17"/>
  <c r="V744" i="17" l="1"/>
  <c r="A743" i="17"/>
  <c r="V745" i="17" l="1"/>
  <c r="A744" i="17"/>
  <c r="V746" i="17" l="1"/>
  <c r="A745" i="17"/>
  <c r="V747" i="17" l="1"/>
  <c r="A746" i="17"/>
  <c r="V748" i="17" l="1"/>
  <c r="A747" i="17"/>
  <c r="V749" i="17" l="1"/>
  <c r="A748" i="17"/>
  <c r="V750" i="17" l="1"/>
  <c r="A749" i="17"/>
  <c r="V751" i="17" l="1"/>
  <c r="A750" i="17"/>
  <c r="V752" i="17" l="1"/>
  <c r="A751" i="17"/>
  <c r="V753" i="17" l="1"/>
  <c r="V754" i="17" s="1"/>
  <c r="A752" i="17"/>
  <c r="V755" i="17" l="1"/>
  <c r="A754" i="17"/>
  <c r="A753" i="17"/>
  <c r="V756" i="17" l="1"/>
  <c r="A755" i="17"/>
  <c r="V757" i="17" l="1"/>
  <c r="A756" i="17"/>
  <c r="A757" i="17" l="1"/>
  <c r="A762" i="17" l="1"/>
  <c r="A763" i="17" l="1"/>
  <c r="A764" i="17" l="1"/>
  <c r="V766" i="17" l="1"/>
  <c r="A765" i="17"/>
  <c r="V767" i="17" l="1"/>
  <c r="A766" i="17"/>
  <c r="V768" i="17" l="1"/>
  <c r="A767" i="17"/>
  <c r="V769" i="17" l="1"/>
  <c r="A768" i="17"/>
  <c r="V770" i="17" l="1"/>
  <c r="A769" i="17"/>
  <c r="V771" i="17" l="1"/>
  <c r="A770" i="17"/>
  <c r="V772" i="17" l="1"/>
  <c r="A771" i="17"/>
  <c r="V773" i="17" l="1"/>
  <c r="A772" i="17"/>
  <c r="V774" i="17" l="1"/>
  <c r="A773" i="17"/>
  <c r="V775" i="17" l="1"/>
  <c r="A774" i="17"/>
  <c r="V776" i="17" l="1"/>
  <c r="A775" i="17"/>
  <c r="V777" i="17" l="1"/>
  <c r="A776" i="17"/>
  <c r="V778" i="17" l="1"/>
  <c r="A777" i="17"/>
  <c r="V779" i="17" l="1"/>
  <c r="A778" i="17"/>
  <c r="V780" i="17" l="1"/>
  <c r="A779" i="17"/>
  <c r="V781" i="17" l="1"/>
  <c r="A780" i="17"/>
  <c r="V782" i="17" l="1"/>
  <c r="A781" i="17"/>
  <c r="V783" i="17" l="1"/>
  <c r="A782" i="17"/>
  <c r="V784" i="17" l="1"/>
  <c r="A783" i="17"/>
  <c r="V785" i="17" l="1"/>
  <c r="A784" i="17"/>
  <c r="V786" i="17" l="1"/>
  <c r="A785" i="17"/>
  <c r="V787" i="17" l="1"/>
  <c r="A786" i="17"/>
  <c r="V788" i="17" l="1"/>
  <c r="A787" i="17"/>
  <c r="V789" i="17" l="1"/>
  <c r="A788" i="17"/>
  <c r="A789" i="17" l="1"/>
  <c r="V791" i="17" l="1"/>
  <c r="A790" i="17"/>
  <c r="V792" i="17" l="1"/>
  <c r="A791" i="17"/>
  <c r="V793" i="17" l="1"/>
  <c r="V794" i="17" s="1"/>
  <c r="A792" i="17"/>
  <c r="V795" i="17" l="1"/>
  <c r="A794" i="17"/>
  <c r="V798" i="17"/>
  <c r="A793" i="17"/>
  <c r="V796" i="17" l="1"/>
  <c r="A795" i="17"/>
  <c r="V799" i="17"/>
  <c r="A798" i="17"/>
  <c r="V797" i="17" l="1"/>
  <c r="A796" i="17"/>
  <c r="V800" i="17"/>
  <c r="A799" i="17"/>
  <c r="A797" i="17" l="1"/>
  <c r="V801" i="17"/>
  <c r="A800" i="17"/>
  <c r="V802" i="17" l="1"/>
  <c r="V806" i="17"/>
  <c r="F17" i="18"/>
  <c r="F25" i="18"/>
  <c r="F27" i="18"/>
  <c r="F28" i="18"/>
  <c r="F20" i="18"/>
  <c r="F23" i="18"/>
  <c r="F18" i="18"/>
  <c r="F22" i="18"/>
  <c r="F16" i="18"/>
  <c r="F19" i="18"/>
  <c r="F21" i="18"/>
  <c r="F24" i="18"/>
  <c r="F26" i="18"/>
  <c r="F30" i="18"/>
  <c r="F29" i="18"/>
  <c r="A801" i="17"/>
  <c r="D22" i="18" l="1"/>
  <c r="D20" i="18"/>
  <c r="D30" i="18"/>
  <c r="D24" i="18"/>
  <c r="D28" i="18"/>
  <c r="D17" i="18"/>
  <c r="D27" i="18"/>
  <c r="D26" i="18"/>
  <c r="D18" i="18"/>
  <c r="D29" i="18"/>
  <c r="D23" i="18"/>
  <c r="D19" i="18"/>
  <c r="D21" i="18"/>
  <c r="D25" i="18"/>
  <c r="D16" i="18"/>
  <c r="V807" i="17"/>
  <c r="A806" i="17"/>
  <c r="V803" i="17"/>
  <c r="A802" i="17"/>
  <c r="V804" i="17" l="1"/>
  <c r="A803" i="17"/>
  <c r="V808" i="17"/>
  <c r="A807" i="17"/>
  <c r="V809" i="17" l="1"/>
  <c r="A808" i="17"/>
  <c r="V805" i="17"/>
  <c r="A805" i="17" s="1"/>
  <c r="A804" i="17"/>
  <c r="V814" i="17" l="1"/>
  <c r="V810" i="17"/>
  <c r="A809" i="17"/>
  <c r="V811" i="17" l="1"/>
  <c r="A810" i="17"/>
  <c r="V815" i="17"/>
  <c r="A814" i="17"/>
  <c r="V816" i="17" l="1"/>
  <c r="A815" i="17"/>
  <c r="V812" i="17"/>
  <c r="A811" i="17"/>
  <c r="V813" i="17" l="1"/>
  <c r="A813" i="17" s="1"/>
  <c r="A812" i="17"/>
  <c r="V817" i="17"/>
  <c r="A816" i="17"/>
  <c r="V822" i="17" l="1"/>
  <c r="V818" i="17"/>
  <c r="A817" i="17"/>
  <c r="V819" i="17" l="1"/>
  <c r="A818" i="17"/>
  <c r="V823" i="17"/>
  <c r="A822" i="17"/>
  <c r="V824" i="17" l="1"/>
  <c r="A823" i="17"/>
  <c r="V820" i="17"/>
  <c r="A819" i="17"/>
  <c r="V821" i="17" l="1"/>
  <c r="A821" i="17" s="1"/>
  <c r="A820" i="17"/>
  <c r="V825" i="17"/>
  <c r="A824" i="17"/>
  <c r="A825" i="17" l="1"/>
  <c r="V826" i="17"/>
  <c r="V827" i="17" l="1"/>
  <c r="A826" i="17"/>
  <c r="V828" i="17" l="1"/>
  <c r="A827" i="17"/>
  <c r="V829" i="17" l="1"/>
  <c r="A828" i="17"/>
  <c r="A829" i="17" l="1"/>
  <c r="F31" i="18"/>
  <c r="C57" i="18"/>
  <c r="F49" i="18"/>
  <c r="F42" i="18"/>
  <c r="F45" i="18"/>
  <c r="F51" i="18"/>
  <c r="F56" i="18"/>
  <c r="F48" i="18"/>
  <c r="F50" i="18"/>
  <c r="F44" i="18"/>
  <c r="F34" i="18"/>
  <c r="E57" i="18"/>
  <c r="F57" i="18" s="1"/>
  <c r="F37" i="18"/>
  <c r="F46" i="18"/>
  <c r="F32" i="18"/>
  <c r="F55" i="18"/>
  <c r="F38" i="18"/>
  <c r="F47" i="18"/>
  <c r="F43" i="18"/>
  <c r="F35" i="18"/>
  <c r="F39" i="18"/>
  <c r="F33" i="18"/>
  <c r="F40" i="18"/>
  <c r="F41" i="18"/>
  <c r="F52" i="18"/>
  <c r="F54" i="18"/>
  <c r="F53" i="18"/>
  <c r="F36" i="18"/>
  <c r="D51" i="18" l="1"/>
  <c r="D37" i="18"/>
  <c r="D45" i="18"/>
  <c r="D47" i="18"/>
  <c r="D49" i="18"/>
  <c r="D34" i="18"/>
  <c r="D40" i="18"/>
  <c r="D33" i="18"/>
  <c r="D48" i="18"/>
  <c r="D52" i="18"/>
  <c r="D32" i="18"/>
  <c r="D31" i="18"/>
  <c r="D57" i="18"/>
  <c r="D38" i="18"/>
  <c r="D54" i="18"/>
  <c r="D44" i="18"/>
  <c r="D41" i="18"/>
  <c r="D36" i="18"/>
  <c r="D39" i="18"/>
  <c r="D46" i="18"/>
  <c r="D43" i="18"/>
  <c r="D42" i="18"/>
  <c r="D35" i="18"/>
  <c r="D50" i="18"/>
  <c r="D53" i="18"/>
</calcChain>
</file>

<file path=xl/comments1.xml><?xml version="1.0" encoding="utf-8"?>
<comments xmlns="http://schemas.openxmlformats.org/spreadsheetml/2006/main">
  <authors>
    <author>RePack by Diakov</author>
  </authors>
  <commentList>
    <comment ref="H4" authorId="0" shapeId="0">
      <text>
        <r>
          <rPr>
            <b/>
            <sz val="9"/>
            <color indexed="81"/>
            <rFont val="Tahoma"/>
            <family val="2"/>
          </rPr>
          <t>RePack by Diakov:</t>
        </r>
        <r>
          <rPr>
            <sz val="9"/>
            <color indexed="81"/>
            <rFont val="Tahoma"/>
            <family val="2"/>
          </rPr>
          <t xml:space="preserve">
Nhap o day</t>
        </r>
      </text>
    </comment>
  </commentList>
</comments>
</file>

<file path=xl/sharedStrings.xml><?xml version="1.0" encoding="utf-8"?>
<sst xmlns="http://schemas.openxmlformats.org/spreadsheetml/2006/main" count="2124" uniqueCount="648">
  <si>
    <t>CAO BANG provincial department of transport
CAO BANG provincial project management unit
së giao th«ng vËn t¶i tØnh CAO B»NG
ban qu¶n lý §ÇU T¦ Vµ X¢Y DùNG - Së GTVT CAO B»NG</t>
  </si>
  <si>
    <t>Note:
(Ghi chó):</t>
  </si>
  <si>
    <r>
      <t xml:space="preserve">Inspection and Approval
</t>
    </r>
    <r>
      <rPr>
        <b/>
        <sz val="8"/>
        <rFont val=".VnArial"/>
        <family val="2"/>
      </rPr>
      <t>(KiÓm tra vµ ChÊp thuËn)</t>
    </r>
  </si>
  <si>
    <t>15h00</t>
  </si>
  <si>
    <t>NguyÔn §×nh Ninh</t>
  </si>
  <si>
    <t>14h00</t>
  </si>
  <si>
    <r>
      <t xml:space="preserve">checking records for stone masonry side ditch
</t>
    </r>
    <r>
      <rPr>
        <b/>
        <sz val="10"/>
        <rFont val=".VnArialH"/>
        <family val="2"/>
      </rPr>
      <t>phiÕu kiÓm tra cao ®é, kÝch th­íc hè mãng r·nh</t>
    </r>
  </si>
  <si>
    <t>item</t>
  </si>
  <si>
    <t>Inspection date:</t>
  </si>
  <si>
    <t>(H¹ng môc):</t>
  </si>
  <si>
    <t>location</t>
  </si>
  <si>
    <t>Contract:</t>
  </si>
  <si>
    <t>(Lý tr×nh):</t>
  </si>
  <si>
    <t xml:space="preserve">(Gãi thÇu): </t>
  </si>
  <si>
    <t>benchmark</t>
  </si>
  <si>
    <t>(Benchmark elevation)</t>
  </si>
  <si>
    <t xml:space="preserve">(Mèc): </t>
  </si>
  <si>
    <t xml:space="preserve">(Cao ®é mèc): </t>
  </si>
  <si>
    <t>Location
(Lý tr×nh)</t>
  </si>
  <si>
    <t>Point
(§iÓm)</t>
  </si>
  <si>
    <t>T</t>
  </si>
  <si>
    <t>a</t>
  </si>
  <si>
    <t>b</t>
  </si>
  <si>
    <t>c</t>
  </si>
  <si>
    <t>d</t>
  </si>
  <si>
    <t>h</t>
  </si>
  <si>
    <t>Design
elevation
Cao ®é thiÕt kÕ</t>
  </si>
  <si>
    <t>Actual elevation
Cao ®é thùc tÕ</t>
  </si>
  <si>
    <r>
      <t xml:space="preserve">Contract: CB-R202-02
</t>
    </r>
    <r>
      <rPr>
        <b/>
        <sz val="7"/>
        <rFont val=".VnArial"/>
        <family val="2"/>
      </rPr>
      <t>(Gãi thÇu) : CB-R202-02</t>
    </r>
  </si>
  <si>
    <t>§µo mãng r·nh däc</t>
  </si>
  <si>
    <t>CB-R202-02</t>
  </si>
  <si>
    <t>Contractor: 
Joint Venture 568 construction J.S.C and 703 construction and investment J.S.C
(Nhµ ThÇu):
 Liªn danh   C«ng ty CP XDCT 568 vµ C«ng ty CP ®Çu t­ vµ xd 703</t>
  </si>
  <si>
    <t>Data</t>
  </si>
  <si>
    <t>TT</t>
  </si>
  <si>
    <t>Tên cọc</t>
  </si>
  <si>
    <t>Lý trình</t>
  </si>
  <si>
    <t>Phía đo</t>
  </si>
  <si>
    <t>Điểm đo</t>
  </si>
  <si>
    <t>Khoảng cách đến tim</t>
  </si>
  <si>
    <t>Cao độ</t>
  </si>
  <si>
    <t>Trái</t>
  </si>
  <si>
    <t>Phải</t>
  </si>
  <si>
    <t>Đoạn</t>
  </si>
  <si>
    <t>TC231</t>
  </si>
  <si>
    <t>TC237</t>
  </si>
  <si>
    <t>TC243</t>
  </si>
  <si>
    <t>TC244</t>
  </si>
  <si>
    <t>TC246</t>
  </si>
  <si>
    <t>TC247</t>
  </si>
  <si>
    <t>TC248</t>
  </si>
  <si>
    <t>TC250</t>
  </si>
  <si>
    <t>TC251</t>
  </si>
  <si>
    <t>TC253</t>
  </si>
  <si>
    <t>TC254</t>
  </si>
  <si>
    <t>TC255</t>
  </si>
  <si>
    <t>TC256</t>
  </si>
  <si>
    <t>TC257</t>
  </si>
  <si>
    <t>TC258</t>
  </si>
  <si>
    <t>TC259</t>
  </si>
  <si>
    <t>TC260</t>
  </si>
  <si>
    <t>TD231</t>
  </si>
  <si>
    <t>Km18+141.62</t>
  </si>
  <si>
    <t>Km18+150.78</t>
  </si>
  <si>
    <t>Km18+160.78</t>
  </si>
  <si>
    <t>Km18+170.78</t>
  </si>
  <si>
    <t>P231</t>
  </si>
  <si>
    <t>P261</t>
  </si>
  <si>
    <t>Km18+179.94</t>
  </si>
  <si>
    <t>Km18+199.94</t>
  </si>
  <si>
    <t>Km18+216.49</t>
  </si>
  <si>
    <t>Km18+239.18</t>
  </si>
  <si>
    <t>Km18+274.18</t>
  </si>
  <si>
    <t>D232=KM20CU</t>
  </si>
  <si>
    <t>Km18+254.18</t>
  </si>
  <si>
    <t>Km18+284.18</t>
  </si>
  <si>
    <t>Km18+642.06</t>
  </si>
  <si>
    <t>Km18+654.93</t>
  </si>
  <si>
    <t>Km18+674.93</t>
  </si>
  <si>
    <t>Km19+73.04</t>
  </si>
  <si>
    <t>Km19+88.04</t>
  </si>
  <si>
    <t>Km19+100.22</t>
  </si>
  <si>
    <t>TD244</t>
  </si>
  <si>
    <t>TD255</t>
  </si>
  <si>
    <t>Km19+115.22</t>
  </si>
  <si>
    <t>P244</t>
  </si>
  <si>
    <t>P255</t>
  </si>
  <si>
    <t>Km19+130.43</t>
  </si>
  <si>
    <t>Km19+145.64</t>
  </si>
  <si>
    <t>D244A=8 -1m</t>
  </si>
  <si>
    <t>Km19+164.64</t>
  </si>
  <si>
    <t>D244A=8 +1m</t>
  </si>
  <si>
    <t>Km19+166.64</t>
  </si>
  <si>
    <t>Km19+181.85</t>
  </si>
  <si>
    <t>Km19+190.00</t>
  </si>
  <si>
    <t>Km19+264.43</t>
  </si>
  <si>
    <t>Km19+278.33</t>
  </si>
  <si>
    <t>Km19+298.33</t>
  </si>
  <si>
    <t>Km19+313.33</t>
  </si>
  <si>
    <t>TD247</t>
  </si>
  <si>
    <t>Km19+329.53</t>
  </si>
  <si>
    <t>P247</t>
  </si>
  <si>
    <t>Km19+341.35</t>
  </si>
  <si>
    <t>Km19+353.17</t>
  </si>
  <si>
    <t>Km19+373.17</t>
  </si>
  <si>
    <t>TD248</t>
  </si>
  <si>
    <t>Km19+395.74</t>
  </si>
  <si>
    <t>P248</t>
  </si>
  <si>
    <t>Km19+405.16</t>
  </si>
  <si>
    <t>Km19+414.58</t>
  </si>
  <si>
    <t>Km19+434.58</t>
  </si>
  <si>
    <t>Km19+454.58</t>
  </si>
  <si>
    <t>Km19+474.58</t>
  </si>
  <si>
    <t>Km19+489.58</t>
  </si>
  <si>
    <t>TD249</t>
  </si>
  <si>
    <t>Km19+511.09</t>
  </si>
  <si>
    <t>P249</t>
  </si>
  <si>
    <t>Km19+520.19</t>
  </si>
  <si>
    <t>Km19+549.29</t>
  </si>
  <si>
    <t>Km19+569.29</t>
  </si>
  <si>
    <t>Km19+584.29</t>
  </si>
  <si>
    <t>TD250</t>
  </si>
  <si>
    <t>Km19+595.70</t>
  </si>
  <si>
    <t>P250</t>
  </si>
  <si>
    <t>Km19+604.82</t>
  </si>
  <si>
    <t>Km19+613.94</t>
  </si>
  <si>
    <t>Km19+633.94</t>
  </si>
  <si>
    <t>TD251</t>
  </si>
  <si>
    <t>Km19+646.81</t>
  </si>
  <si>
    <t>P251</t>
  </si>
  <si>
    <t>Km19+659.18</t>
  </si>
  <si>
    <t>Km19+671.55</t>
  </si>
  <si>
    <t>Km19+733.06</t>
  </si>
  <si>
    <t>Km19+748.06</t>
  </si>
  <si>
    <t>TD253</t>
  </si>
  <si>
    <t>Km19+759.87</t>
  </si>
  <si>
    <t>P253</t>
  </si>
  <si>
    <t>Km19+776.69</t>
  </si>
  <si>
    <t>Km19+793.51</t>
  </si>
  <si>
    <t>Km19+813.51</t>
  </si>
  <si>
    <t>TD254</t>
  </si>
  <si>
    <t>Km19+823.51</t>
  </si>
  <si>
    <t>Km19+835.51</t>
  </si>
  <si>
    <t>Km19+847.51</t>
  </si>
  <si>
    <t>P254</t>
  </si>
  <si>
    <t>Km19+859.05</t>
  </si>
  <si>
    <t>Km19+870.59</t>
  </si>
  <si>
    <t>Km19+882.59</t>
  </si>
  <si>
    <t>Km19+894.59</t>
  </si>
  <si>
    <t>Km19+907.79</t>
  </si>
  <si>
    <t>Km19+918.19</t>
  </si>
  <si>
    <t>Km19+928.59</t>
  </si>
  <si>
    <t>Km20+25.53</t>
  </si>
  <si>
    <t>Km20+45.53</t>
  </si>
  <si>
    <t>Km20+65.53</t>
  </si>
  <si>
    <t>TD257</t>
  </si>
  <si>
    <t>Km20+74.59</t>
  </si>
  <si>
    <t>Km20+89.47</t>
  </si>
  <si>
    <t>P257=KM22CU</t>
  </si>
  <si>
    <t>Km20+104.36</t>
  </si>
  <si>
    <t>Km20+119.25</t>
  </si>
  <si>
    <t>Km20+134.13</t>
  </si>
  <si>
    <t>Km20+144.00</t>
  </si>
  <si>
    <t>Km20+162.19</t>
  </si>
  <si>
    <t>40A</t>
  </si>
  <si>
    <t>Km20+177.19</t>
  </si>
  <si>
    <t>TD258</t>
  </si>
  <si>
    <t>Km20+190.60</t>
  </si>
  <si>
    <t>Km20+207.30</t>
  </si>
  <si>
    <t>Km20+240.70</t>
  </si>
  <si>
    <t>Km20+257.40</t>
  </si>
  <si>
    <t>Km20+273.42</t>
  </si>
  <si>
    <t>TD259</t>
  </si>
  <si>
    <t>Km20+288.42</t>
  </si>
  <si>
    <t>P259</t>
  </si>
  <si>
    <t>Km20+303.65</t>
  </si>
  <si>
    <t>Km20+318.88</t>
  </si>
  <si>
    <t>Km20+326.88</t>
  </si>
  <si>
    <t>TD260</t>
  </si>
  <si>
    <t>Km20+345.12</t>
  </si>
  <si>
    <t>Km20+356.47</t>
  </si>
  <si>
    <t>P260</t>
  </si>
  <si>
    <t>Km20+366.91</t>
  </si>
  <si>
    <t>Km20+374.44</t>
  </si>
  <si>
    <t>Km20+388.70</t>
  </si>
  <si>
    <t>TD261</t>
  </si>
  <si>
    <t>Km20+403.87</t>
  </si>
  <si>
    <t>Km20+417.10</t>
  </si>
  <si>
    <t>Km20+430.33</t>
  </si>
  <si>
    <t>Km20+443.56</t>
  </si>
  <si>
    <t>TC261</t>
  </si>
  <si>
    <t>Km20+456.79</t>
  </si>
  <si>
    <t>Km20+466.59</t>
  </si>
  <si>
    <t>TD262</t>
  </si>
  <si>
    <t>Km20+483.25</t>
  </si>
  <si>
    <t>P262</t>
  </si>
  <si>
    <t>Km20+497.23</t>
  </si>
  <si>
    <t>TC262</t>
  </si>
  <si>
    <t>Km20+511.21</t>
  </si>
  <si>
    <t>Km20+531.66</t>
  </si>
  <si>
    <t>Km20+537.68</t>
  </si>
  <si>
    <t>Km20+550.88</t>
  </si>
  <si>
    <t>Km20+562.88</t>
  </si>
  <si>
    <t>Km21+184.81</t>
  </si>
  <si>
    <t>Km21+204.81</t>
  </si>
  <si>
    <t>TD271</t>
  </si>
  <si>
    <t>Km21+224.81</t>
  </si>
  <si>
    <t>P271</t>
  </si>
  <si>
    <t>Km21+240.79</t>
  </si>
  <si>
    <t>TC271</t>
  </si>
  <si>
    <t>Km21+256.77</t>
  </si>
  <si>
    <t>TD272</t>
  </si>
  <si>
    <t>Km21+276.43</t>
  </si>
  <si>
    <t>P272</t>
  </si>
  <si>
    <t>Km21+291.12</t>
  </si>
  <si>
    <t>h (m)</t>
  </si>
  <si>
    <t>a (m)</t>
  </si>
  <si>
    <t>b (m)</t>
  </si>
  <si>
    <t>c (m)</t>
  </si>
  <si>
    <t>d (m)</t>
  </si>
  <si>
    <t>T (m)</t>
  </si>
  <si>
    <t>Đào hố móng rãnh</t>
  </si>
  <si>
    <t>Xây đá rãnh</t>
  </si>
  <si>
    <t>e (m)</t>
  </si>
  <si>
    <t>f (m)</t>
  </si>
  <si>
    <t xml:space="preserve">(Ngµy kiÓm tra): </t>
  </si>
  <si>
    <t>Request</t>
  </si>
  <si>
    <t>CVXD</t>
  </si>
  <si>
    <t>Start</t>
  </si>
  <si>
    <t>End</t>
  </si>
  <si>
    <t>Ngày</t>
  </si>
  <si>
    <t>Tháng</t>
  </si>
  <si>
    <t xml:space="preserve">Năm </t>
  </si>
  <si>
    <t>Giờ báo NT</t>
  </si>
  <si>
    <t>Bắt đầu</t>
  </si>
  <si>
    <t>Kết thúc</t>
  </si>
  <si>
    <t>Km18+0.00</t>
  </si>
  <si>
    <t>8h00</t>
  </si>
  <si>
    <t>10h45</t>
  </si>
  <si>
    <t>16h00</t>
  </si>
  <si>
    <t>7h15</t>
  </si>
  <si>
    <t>9h00</t>
  </si>
  <si>
    <t>9h30</t>
  </si>
  <si>
    <t>8h30</t>
  </si>
  <si>
    <t>10h10</t>
  </si>
  <si>
    <t>16h15</t>
  </si>
  <si>
    <t>15h30</t>
  </si>
  <si>
    <t>16h45</t>
  </si>
  <si>
    <t>17h00</t>
  </si>
  <si>
    <t>9h10</t>
  </si>
  <si>
    <t>11h10</t>
  </si>
  <si>
    <t>15h15</t>
  </si>
  <si>
    <t>7h30</t>
  </si>
  <si>
    <t>10h30</t>
  </si>
  <si>
    <t>9h45</t>
  </si>
  <si>
    <t>7h35</t>
  </si>
  <si>
    <t>13h45</t>
  </si>
  <si>
    <t>15h45</t>
  </si>
  <si>
    <t>8h45</t>
  </si>
  <si>
    <t>16h30</t>
  </si>
  <si>
    <t>14h45</t>
  </si>
  <si>
    <t>14h30</t>
  </si>
  <si>
    <t>11h00</t>
  </si>
  <si>
    <t>13h30</t>
  </si>
  <si>
    <t>16h20</t>
  </si>
  <si>
    <t>17h10</t>
  </si>
  <si>
    <t>8h10</t>
  </si>
  <si>
    <t>17h15</t>
  </si>
  <si>
    <t>8h15</t>
  </si>
  <si>
    <t>16h10</t>
  </si>
  <si>
    <t>17h05</t>
  </si>
  <si>
    <t>7h45</t>
  </si>
  <si>
    <t>10h50</t>
  </si>
  <si>
    <t>13h50</t>
  </si>
  <si>
    <t>10h35</t>
  </si>
  <si>
    <t>8h20</t>
  </si>
  <si>
    <t>Km16+700.12</t>
  </si>
  <si>
    <t>Km17+0.00</t>
  </si>
  <si>
    <t>consultant:
Transportation infrastructure development &amp; investment consultancy center
t­ vÊn:
 viÖn khoa häc &amp; c«ng nghÖ giao th«ng
trung t©m t­ vÊn &amp; ®Çu t­ ptcsht gtvt</t>
  </si>
  <si>
    <t>PhÝa</t>
  </si>
  <si>
    <t>Mèc</t>
  </si>
  <si>
    <t>C§ Mèc</t>
  </si>
  <si>
    <t>Tr¸i tuyÕn</t>
  </si>
  <si>
    <t>Ph¶i tuyÕn</t>
  </si>
  <si>
    <t>Km17+10.00</t>
  </si>
  <si>
    <t>Km17+54.00</t>
  </si>
  <si>
    <t>Km17+74.00</t>
  </si>
  <si>
    <t>Km17+152.00</t>
  </si>
  <si>
    <t>Km17+180.91</t>
  </si>
  <si>
    <t>Km20+586.34</t>
  </si>
  <si>
    <t>Km21+711.98</t>
  </si>
  <si>
    <t>Km22+0.00</t>
  </si>
  <si>
    <t>Km20+257.00</t>
  </si>
  <si>
    <t>Ngµy b¾t ®Çu x©y</t>
  </si>
  <si>
    <t>Ngµy x©y xong</t>
  </si>
  <si>
    <t>16h50</t>
  </si>
  <si>
    <t>8h35</t>
  </si>
  <si>
    <t>15h50</t>
  </si>
  <si>
    <t>7h40</t>
  </si>
  <si>
    <t>10h55</t>
  </si>
  <si>
    <t>16h55</t>
  </si>
  <si>
    <t>10h05</t>
  </si>
  <si>
    <t>2.90</t>
  </si>
  <si>
    <t>1158.26</t>
  </si>
  <si>
    <t>3.55</t>
  </si>
  <si>
    <t>1157.61</t>
  </si>
  <si>
    <t>4.15</t>
  </si>
  <si>
    <t>4.80</t>
  </si>
  <si>
    <t>3.10</t>
  </si>
  <si>
    <t>1158.73</t>
  </si>
  <si>
    <t>3.75</t>
  </si>
  <si>
    <t>1158.08</t>
  </si>
  <si>
    <t>4.35</t>
  </si>
  <si>
    <t>5.00</t>
  </si>
  <si>
    <t>3.30</t>
  </si>
  <si>
    <t>1159.14</t>
  </si>
  <si>
    <t>3.95</t>
  </si>
  <si>
    <t>1158.49</t>
  </si>
  <si>
    <t>4.55</t>
  </si>
  <si>
    <t>5.20</t>
  </si>
  <si>
    <t>1159.41</t>
  </si>
  <si>
    <t>1158.76</t>
  </si>
  <si>
    <t>1159.69</t>
  </si>
  <si>
    <t>1159.04</t>
  </si>
  <si>
    <t>1159.92</t>
  </si>
  <si>
    <t>1159.27</t>
  </si>
  <si>
    <t>1160.52</t>
  </si>
  <si>
    <t>1159.87</t>
  </si>
  <si>
    <t>1160.89</t>
  </si>
  <si>
    <t>1160.24</t>
  </si>
  <si>
    <t>1161.63</t>
  </si>
  <si>
    <t>1160.98</t>
  </si>
  <si>
    <t>3.13</t>
  </si>
  <si>
    <t>1162.28</t>
  </si>
  <si>
    <t>3.78</t>
  </si>
  <si>
    <t>4.38</t>
  </si>
  <si>
    <t>5.03</t>
  </si>
  <si>
    <t>Km18</t>
  </si>
  <si>
    <t>1157.96</t>
  </si>
  <si>
    <t>1157.31</t>
  </si>
  <si>
    <t>Km18+10.95</t>
  </si>
  <si>
    <t>TD230</t>
  </si>
  <si>
    <t>Km18+24.40</t>
  </si>
  <si>
    <t>Km18+35.36</t>
  </si>
  <si>
    <t>P230</t>
  </si>
  <si>
    <t>Km18+45.36</t>
  </si>
  <si>
    <t>Km18+55.36</t>
  </si>
  <si>
    <t>TC230</t>
  </si>
  <si>
    <t>Km18+66.32</t>
  </si>
  <si>
    <t>Km18+86.32</t>
  </si>
  <si>
    <t>C24</t>
  </si>
  <si>
    <t>Km18+96.32</t>
  </si>
  <si>
    <t>Km18+116.32</t>
  </si>
  <si>
    <t>Km18+131.32</t>
  </si>
  <si>
    <t>P226</t>
  </si>
  <si>
    <t>Km17+757.25</t>
  </si>
  <si>
    <t>TC226</t>
  </si>
  <si>
    <t>Km17+772.42</t>
  </si>
  <si>
    <t>TD227</t>
  </si>
  <si>
    <t>Km17+790.80</t>
  </si>
  <si>
    <t>P227</t>
  </si>
  <si>
    <t>Km17+805.35</t>
  </si>
  <si>
    <t>TC227</t>
  </si>
  <si>
    <t>Km17+819.90</t>
  </si>
  <si>
    <t>TD228</t>
  </si>
  <si>
    <t>Km17+829.12</t>
  </si>
  <si>
    <t>Km17+839.12</t>
  </si>
  <si>
    <t>P228</t>
  </si>
  <si>
    <t>Km17+851.93</t>
  </si>
  <si>
    <t>C23</t>
  </si>
  <si>
    <t>Km17+854.43</t>
  </si>
  <si>
    <t>Km17+864.43</t>
  </si>
  <si>
    <t>TC228</t>
  </si>
  <si>
    <t>Km17+874.74</t>
  </si>
  <si>
    <t>Km17+889.74</t>
  </si>
  <si>
    <t>TD229</t>
  </si>
  <si>
    <t>Km17+905.77</t>
  </si>
  <si>
    <t>P229</t>
  </si>
  <si>
    <t>Km17+920.86</t>
  </si>
  <si>
    <t>TC229</t>
  </si>
  <si>
    <t>Km17+935.95</t>
  </si>
  <si>
    <t>Km17+955.95</t>
  </si>
  <si>
    <t>Km17+975.95</t>
  </si>
  <si>
    <t>Km17+995.95</t>
  </si>
  <si>
    <t>KM18</t>
  </si>
  <si>
    <t>TD233</t>
  </si>
  <si>
    <t>Km18+298.53</t>
  </si>
  <si>
    <t>Km18+882.18</t>
  </si>
  <si>
    <t>TD241</t>
  </si>
  <si>
    <t>Km18+899.97</t>
  </si>
  <si>
    <t>P241</t>
  </si>
  <si>
    <t>Km18+913.43</t>
  </si>
  <si>
    <t>TC241</t>
  </si>
  <si>
    <t>Km18+926.89</t>
  </si>
  <si>
    <t>TD242</t>
  </si>
  <si>
    <t>Km18+939.96</t>
  </si>
  <si>
    <t>Km19+59.36</t>
  </si>
  <si>
    <t>Km19+52.52 -:- Km19+190.0</t>
  </si>
  <si>
    <t>TD245</t>
  </si>
  <si>
    <t>Km19+193.00</t>
  </si>
  <si>
    <t>P245</t>
  </si>
  <si>
    <t>Km19+206.50</t>
  </si>
  <si>
    <t>TC245</t>
  </si>
  <si>
    <t>Km19+220.00</t>
  </si>
  <si>
    <t>Km19+235.00</t>
  </si>
  <si>
    <t>TD246</t>
  </si>
  <si>
    <t>Km19+250.53</t>
  </si>
  <si>
    <t>Km19+254.89</t>
  </si>
  <si>
    <t>P246</t>
  </si>
  <si>
    <t>Km18+314.52</t>
  </si>
  <si>
    <t>Km18+687.06</t>
  </si>
  <si>
    <t>Km18+724.26</t>
  </si>
  <si>
    <t>Km18+868.18</t>
  </si>
  <si>
    <t>Km19+52.52</t>
  </si>
  <si>
    <t>Km19+516.09</t>
  </si>
  <si>
    <t>Km19+518.09</t>
  </si>
  <si>
    <t>Km19+705.76</t>
  </si>
  <si>
    <t>Km19+707.76</t>
  </si>
  <si>
    <t>Km20+0.00</t>
  </si>
  <si>
    <t>Km20+223.00</t>
  </si>
  <si>
    <t>Km20+225.00</t>
  </si>
  <si>
    <t>Km21+159.63</t>
  </si>
  <si>
    <t>Km21+298.00</t>
  </si>
  <si>
    <t>Km21+838.98</t>
  </si>
  <si>
    <t>Km21+860.14</t>
  </si>
  <si>
    <t>Km21+934.20</t>
  </si>
  <si>
    <t>Km22+136.01</t>
  </si>
  <si>
    <t>Km16+961,38</t>
  </si>
  <si>
    <t>Km17+650,85</t>
  </si>
  <si>
    <t>Km17+680,29</t>
  </si>
  <si>
    <t>Km17+757,25</t>
  </si>
  <si>
    <t>Km18+0.00 -:- Km18+314.52</t>
  </si>
  <si>
    <t>Km18+642.06 -:- Km18+687.06</t>
  </si>
  <si>
    <t>Km18+687.06 -:- Km18+724.26 (Rãnh tam giác)</t>
  </si>
  <si>
    <t>TC249</t>
  </si>
  <si>
    <t>Km19+529.29</t>
  </si>
  <si>
    <t>TD252</t>
  </si>
  <si>
    <t>Km19+692.34</t>
  </si>
  <si>
    <t>P252</t>
  </si>
  <si>
    <t>Km19+702.70</t>
  </si>
  <si>
    <t>TC252</t>
  </si>
  <si>
    <t>Km19+713.06</t>
  </si>
  <si>
    <t>Km19+707.76 -:- Km20+0.00</t>
  </si>
  <si>
    <t>Km19+943.59</t>
  </si>
  <si>
    <t>TD256</t>
  </si>
  <si>
    <t>Km19+953.41</t>
  </si>
  <si>
    <t>Km19+965.53</t>
  </si>
  <si>
    <t>Km19+977.65</t>
  </si>
  <si>
    <t>P256</t>
  </si>
  <si>
    <t>Km19+989.47</t>
  </si>
  <si>
    <t>Km20</t>
  </si>
  <si>
    <t>Km20+0.00 -:- Km20+223.00</t>
  </si>
  <si>
    <t>Km20+225 -:- Km20+586.34</t>
  </si>
  <si>
    <t>Km20+576.30</t>
  </si>
  <si>
    <t>Km20+257 -:- Km20+586.34</t>
  </si>
  <si>
    <t>TC270</t>
  </si>
  <si>
    <t>Km21+164.81</t>
  </si>
  <si>
    <t>Km21+159.63 -:- Km21+298.00</t>
  </si>
  <si>
    <t>Km21+575.39 -:- Km21+711.98</t>
  </si>
  <si>
    <t>Km21+585.39</t>
  </si>
  <si>
    <t>TD277</t>
  </si>
  <si>
    <t>Km21+598.74</t>
  </si>
  <si>
    <t>P277</t>
  </si>
  <si>
    <t>Km21+612.40</t>
  </si>
  <si>
    <t>TC277</t>
  </si>
  <si>
    <t>Km21+626.06</t>
  </si>
  <si>
    <t>Km21+631.35</t>
  </si>
  <si>
    <t>Km21+638.92</t>
  </si>
  <si>
    <t>TD278</t>
  </si>
  <si>
    <t>Km21+651.18</t>
  </si>
  <si>
    <t>P278</t>
  </si>
  <si>
    <t>Km21+668.58</t>
  </si>
  <si>
    <t>TC278</t>
  </si>
  <si>
    <t>Km21+685.98</t>
  </si>
  <si>
    <t>Km21+700.98</t>
  </si>
  <si>
    <t>Km21+711.98 -:-Km21+838.98</t>
  </si>
  <si>
    <t>TD279</t>
  </si>
  <si>
    <t>Km21+732.00</t>
  </si>
  <si>
    <t>P279</t>
  </si>
  <si>
    <t>Km21+746.74</t>
  </si>
  <si>
    <t>TC279</t>
  </si>
  <si>
    <t>Km21+761.48</t>
  </si>
  <si>
    <t>Km21+777.11</t>
  </si>
  <si>
    <t>TD280</t>
  </si>
  <si>
    <t>Km21+784.05</t>
  </si>
  <si>
    <t>P280</t>
  </si>
  <si>
    <t>Km21+796.23</t>
  </si>
  <si>
    <t>TC280</t>
  </si>
  <si>
    <t>Km21+808.41</t>
  </si>
  <si>
    <t>TD281</t>
  </si>
  <si>
    <t>Km21+838.30</t>
  </si>
  <si>
    <t>DK</t>
  </si>
  <si>
    <t>Km21+847.14</t>
  </si>
  <si>
    <t>P281</t>
  </si>
  <si>
    <t>Km21+855.14</t>
  </si>
  <si>
    <t>CK</t>
  </si>
  <si>
    <t>TC281</t>
  </si>
  <si>
    <t>Km21+871.98</t>
  </si>
  <si>
    <t>88A</t>
  </si>
  <si>
    <t>Km21+887.43</t>
  </si>
  <si>
    <t>TD282</t>
  </si>
  <si>
    <t>Km21+904.07</t>
  </si>
  <si>
    <t>P282</t>
  </si>
  <si>
    <t>Km21+918.42</t>
  </si>
  <si>
    <t>CDK=TC282</t>
  </si>
  <si>
    <t>Km21+932.77</t>
  </si>
  <si>
    <t>TD283</t>
  </si>
  <si>
    <t>Km21+955.83</t>
  </si>
  <si>
    <t>P283</t>
  </si>
  <si>
    <t>Km21+968.40</t>
  </si>
  <si>
    <t>TC283</t>
  </si>
  <si>
    <t>Km21+987.40</t>
  </si>
  <si>
    <t>KM22</t>
  </si>
  <si>
    <t>TD284</t>
  </si>
  <si>
    <t>Km22+4.15</t>
  </si>
  <si>
    <t>P284</t>
  </si>
  <si>
    <t>Km22+17.28</t>
  </si>
  <si>
    <t>TC284</t>
  </si>
  <si>
    <t>Km22+30.41</t>
  </si>
  <si>
    <t>Km22+50.41</t>
  </si>
  <si>
    <t>TD285</t>
  </si>
  <si>
    <t>Km22+62.74</t>
  </si>
  <si>
    <t>Km21+838.98 -:- Km21+934.20</t>
  </si>
  <si>
    <t>Km22+77.84</t>
  </si>
  <si>
    <t>P285</t>
  </si>
  <si>
    <t>Km22+92.95</t>
  </si>
  <si>
    <t>Km22+108.06</t>
  </si>
  <si>
    <t>TC285</t>
  </si>
  <si>
    <t>Km22+123.16</t>
  </si>
  <si>
    <t>Km22+142.81</t>
  </si>
  <si>
    <t>Km22+148.31</t>
  </si>
  <si>
    <t>Km22+153.11</t>
  </si>
  <si>
    <t>Km21+936.20 -:- Km22+153.11</t>
  </si>
  <si>
    <t>Km20+13.41</t>
  </si>
  <si>
    <t>P211</t>
  </si>
  <si>
    <t>TC211</t>
  </si>
  <si>
    <t>Km16+712.00</t>
  </si>
  <si>
    <t>Km16+732.00</t>
  </si>
  <si>
    <t>Km16+747.00</t>
  </si>
  <si>
    <t>TD212</t>
  </si>
  <si>
    <t>Km16+761.76</t>
  </si>
  <si>
    <t>P212</t>
  </si>
  <si>
    <t>Km16+779.36</t>
  </si>
  <si>
    <t>TC212</t>
  </si>
  <si>
    <t>Km16+796.96</t>
  </si>
  <si>
    <t>Km16+811.96</t>
  </si>
  <si>
    <t>Km16+826.96</t>
  </si>
  <si>
    <t>TD213</t>
  </si>
  <si>
    <t>Km16+838.06</t>
  </si>
  <si>
    <t>P213</t>
  </si>
  <si>
    <t>Km16+853.26</t>
  </si>
  <si>
    <t>TC213</t>
  </si>
  <si>
    <t>Km16+868.46</t>
  </si>
  <si>
    <t>Km16+888.46</t>
  </si>
  <si>
    <t>Km16+903.46</t>
  </si>
  <si>
    <t>TD214</t>
  </si>
  <si>
    <t>Km16+921.32</t>
  </si>
  <si>
    <t>P214</t>
  </si>
  <si>
    <t>Km16+936.36</t>
  </si>
  <si>
    <t>TC214</t>
  </si>
  <si>
    <t>Km16+951.40</t>
  </si>
  <si>
    <t>Km16+971.40</t>
  </si>
  <si>
    <t>Km16+986.40</t>
  </si>
  <si>
    <t>TD215</t>
  </si>
  <si>
    <t>Km16+995.34</t>
  </si>
  <si>
    <t>KM17</t>
  </si>
  <si>
    <t>Km17+4.42</t>
  </si>
  <si>
    <t>P215</t>
  </si>
  <si>
    <t>Km17+15.27</t>
  </si>
  <si>
    <t>Km17+25.02</t>
  </si>
  <si>
    <t>51A</t>
  </si>
  <si>
    <t>Km17+33.64</t>
  </si>
  <si>
    <t>TC215</t>
  </si>
  <si>
    <t>Km17+39.46</t>
  </si>
  <si>
    <t>Km17+49.46</t>
  </si>
  <si>
    <t>Km17+59.46</t>
  </si>
  <si>
    <t>TD216</t>
  </si>
  <si>
    <t>TD226</t>
  </si>
  <si>
    <t>Km17+68.23</t>
  </si>
  <si>
    <t>Km17+80.87</t>
  </si>
  <si>
    <t>P216</t>
  </si>
  <si>
    <t>Km17+93.97</t>
  </si>
  <si>
    <t>Km17+103.89</t>
  </si>
  <si>
    <t>TC216</t>
  </si>
  <si>
    <t>Km17+119.71</t>
  </si>
  <si>
    <t>TD217</t>
  </si>
  <si>
    <t>Km17+134.16</t>
  </si>
  <si>
    <t>P217</t>
  </si>
  <si>
    <t>Km17+146.96</t>
  </si>
  <si>
    <t>TC217</t>
  </si>
  <si>
    <t>Km17+159.76</t>
  </si>
  <si>
    <t>TD218</t>
  </si>
  <si>
    <t>Km17+176.91</t>
  </si>
  <si>
    <t>Km17+0.00 -:- Km17+180.91</t>
  </si>
  <si>
    <t>Km16+700.12 -:- Km17+0.00</t>
  </si>
  <si>
    <t>Km16+961,38 -:- Km17+10.00</t>
  </si>
  <si>
    <t>Km17+656.85</t>
  </si>
  <si>
    <t>P224</t>
  </si>
  <si>
    <t>Km17+660.23</t>
  </si>
  <si>
    <t>TC224</t>
  </si>
  <si>
    <t>Km17+676.29</t>
  </si>
  <si>
    <t>TD224</t>
  </si>
  <si>
    <t>Km17+644.17</t>
  </si>
  <si>
    <t>Km17+30.00 -:- Km17+54.00</t>
  </si>
  <si>
    <t>Km17+74.00 -:- Km17+152.00</t>
  </si>
  <si>
    <t>Km17+650,85 -:- Km17+680,29</t>
  </si>
  <si>
    <t>Km17+628.58 -:- Km17+757,25</t>
  </si>
  <si>
    <t>Km17+687.55</t>
  </si>
  <si>
    <t>TD225</t>
  </si>
  <si>
    <t>Km17+693.78</t>
  </si>
  <si>
    <t>P225</t>
  </si>
  <si>
    <t>Km17+708.46</t>
  </si>
  <si>
    <t>TC225</t>
  </si>
  <si>
    <t>Km17+723.14</t>
  </si>
  <si>
    <t>Km17+742.08</t>
  </si>
  <si>
    <t>Km17+757.25 -:- Km18+0.00</t>
  </si>
  <si>
    <t>Km18+868.18 -:- Km18+939.96</t>
  </si>
  <si>
    <t>Km19+190 -:- Km19+516.09</t>
  </si>
  <si>
    <t>Km19+518.09 -:- Km19+705.76</t>
  </si>
  <si>
    <t>Phải tuyến</t>
  </si>
  <si>
    <t>Km19+190.0</t>
  </si>
  <si>
    <t xml:space="preserve">Km21+575.39 </t>
  </si>
  <si>
    <t xml:space="preserve">Km21+838.98 </t>
  </si>
  <si>
    <t xml:space="preserve">Km21+936.20 </t>
  </si>
  <si>
    <t xml:space="preserve">Km16+700.12 </t>
  </si>
  <si>
    <t xml:space="preserve">Km17+30.00 </t>
  </si>
  <si>
    <t xml:space="preserve">Km17+628.58 </t>
  </si>
  <si>
    <t>Sè ngµy thi c«ng</t>
  </si>
  <si>
    <t>Ngµy NT x©y r·nh</t>
  </si>
  <si>
    <t>Province: Cao bang
(TØnh):        cao b»ng</t>
  </si>
  <si>
    <t xml:space="preserve">Road:     TL202                                   
(§­êng): TL202                 </t>
  </si>
  <si>
    <t xml:space="preserve">Transport CONNECTIONS IN NORTHERN MOUTAINOUS PROVINCES project ADB Loan No. VIE-2789 
dù ¸n X¢Y DùNG §­êng giao th«ng c¸c tØnh miÒn nói phÝa b¾c vèn vay ng©n hµng ph¸t triÓn ch©u ¸ sè vie-2789 </t>
  </si>
  <si>
    <r>
      <rPr>
        <b/>
        <sz val="8"/>
        <rFont val=".VnArialH"/>
        <family val="2"/>
      </rPr>
      <t>Contractor</t>
    </r>
    <r>
      <rPr>
        <b/>
        <sz val="8"/>
        <rFont val=".VnArial"/>
        <family val="2"/>
      </rPr>
      <t xml:space="preserve">
(Nhµ thÇu)</t>
    </r>
  </si>
  <si>
    <r>
      <rPr>
        <b/>
        <sz val="8"/>
        <rFont val=".VnArialH"/>
        <family val="2"/>
      </rPr>
      <t>Resident Inspector</t>
    </r>
    <r>
      <rPr>
        <b/>
        <sz val="9"/>
        <rFont val=".VnArialH"/>
        <family val="2"/>
      </rPr>
      <t xml:space="preserve"> </t>
    </r>
    <r>
      <rPr>
        <b/>
        <sz val="9"/>
        <rFont val=".VnArial"/>
        <family val="2"/>
      </rPr>
      <t xml:space="preserve">
</t>
    </r>
    <r>
      <rPr>
        <b/>
        <sz val="8"/>
        <rFont val=".VnArial"/>
        <family val="2"/>
      </rPr>
      <t>(Gi¸m s¸t hiÖn tr­êng)</t>
    </r>
  </si>
  <si>
    <t>NguyÔn V¨n DiÖp</t>
  </si>
  <si>
    <t>MP0</t>
  </si>
  <si>
    <t>MP1</t>
  </si>
  <si>
    <t>MP3</t>
  </si>
  <si>
    <t>MP4</t>
  </si>
  <si>
    <t>MP5</t>
  </si>
  <si>
    <t>MP6</t>
  </si>
  <si>
    <t>MP7</t>
  </si>
  <si>
    <t>MP8</t>
  </si>
  <si>
    <t>MP9</t>
  </si>
  <si>
    <t>MP12</t>
  </si>
  <si>
    <t>MP13</t>
  </si>
  <si>
    <t>MP14</t>
  </si>
  <si>
    <t>M18</t>
  </si>
  <si>
    <t>M19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</si>
</sst>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2">
    <numFmt numFmtId="41" formatCode="_-* #,##0\ _₫_-;\-* #,##0\ _₫_-;_-* &quot;-&quot;\ _₫_-;_-@_-"/>
    <numFmt numFmtId="43" formatCode="_-* #,##0.00\ _₫_-;\-* #,##0.00\ _₫_-;_-* &quot;-&quot;??\ _₫_-;_-@_-"/>
    <numFmt numFmtId="164" formatCode="&quot;$&quot;#,##0_);\(&quot;$&quot;#,##0\)"/>
    <numFmt numFmtId="165" formatCode="&quot;$&quot;#,##0_);[Red]\(&quot;$&quot;#,##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1" formatCode="00\+000.00"/>
    <numFmt numFmtId="172" formatCode="_-&quot;$&quot;* #,##0_-;\-&quot;$&quot;* #,##0_-;_-&quot;$&quot;* &quot;-&quot;_-;_-@_-"/>
    <numFmt numFmtId="173" formatCode="&quot;\&quot;#,##0.00;[Red]&quot;\&quot;&quot;\&quot;&quot;\&quot;&quot;\&quot;&quot;\&quot;&quot;\&quot;\-#,##0.00"/>
    <numFmt numFmtId="174" formatCode="&quot;\&quot;#,##0;[Red]&quot;\&quot;&quot;\&quot;\-#,##0"/>
    <numFmt numFmtId="175" formatCode="_(&quot;$&quot;* #,##0.0000_);_(&quot;$&quot;* \(#,##0.0000\);_(&quot;$&quot;* &quot;-&quot;??_);_(@_)"/>
    <numFmt numFmtId="176" formatCode="_ * #,##0_ ;_ * \-#,##0_ ;_ * &quot;-&quot;_ ;_ @_ "/>
    <numFmt numFmtId="177" formatCode="_-* #,##0_-;\-* #,##0_-;_-* &quot;-&quot;_-;_-@_-"/>
    <numFmt numFmtId="178" formatCode="_-* #,##0.00_-;\-* #,##0.00_-;_-* &quot;-&quot;??_-;_-@_-"/>
    <numFmt numFmtId="179" formatCode="_-* #,##0\ _F_-;\-* #,##0\ _F_-;_-* &quot;-&quot;\ _F_-;_-@_-"/>
    <numFmt numFmtId="180" formatCode="_-* #,##0.00\ _F_-;\-* #,##0.00\ _F_-;_-* &quot;-&quot;??\ _F_-;_-@_-"/>
    <numFmt numFmtId="181" formatCode="_(&quot;$&quot;\ * #,##0_);_(&quot;$&quot;\ * \(#,##0\);_(&quot;$&quot;\ * &quot;-&quot;_);_(@_)"/>
    <numFmt numFmtId="182" formatCode="_-* #,##0\ &quot;F&quot;_-;\-* #,##0\ &quot;F&quot;_-;_-* &quot;-&quot;\ &quot;F&quot;_-;_-@_-"/>
    <numFmt numFmtId="183" formatCode="_ &quot;\&quot;* #,##0_ ;_ &quot;\&quot;* \-#,##0_ ;_ &quot;\&quot;* &quot;-&quot;_ ;_ @_ "/>
    <numFmt numFmtId="184" formatCode="&quot;\&quot;#,##0.00;[Red]&quot;\&quot;\-#,##0.00"/>
    <numFmt numFmtId="185" formatCode="&quot;\&quot;#,##0;[Red]&quot;\&quot;\-#,##0"/>
    <numFmt numFmtId="186" formatCode="_ * #,##0_)\ _$_ ;_ * \(#,##0\)\ _$_ ;_ * &quot;-&quot;_)\ _$_ ;_ @_ "/>
    <numFmt numFmtId="187" formatCode="&quot;SFr.&quot;\ #,##0.00;&quot;SFr.&quot;\ \-#,##0.00"/>
    <numFmt numFmtId="188" formatCode="_ * ###,0&quot;.&quot;00_)\ _$_ ;_ * \(###,0&quot;.&quot;00\)\ _$_ ;_ * &quot;-&quot;??_)\ _$_ ;_ @_ "/>
    <numFmt numFmtId="189" formatCode="&quot;SFr.&quot;\ #,##0.00;[Red]&quot;SFr.&quot;\ \-#,##0.00"/>
    <numFmt numFmtId="190" formatCode="_ * ###,0&quot;.&quot;00_)\ &quot;$&quot;_ ;_ * \(###,0&quot;.&quot;00\)\ &quot;$&quot;_ ;_ * &quot;-&quot;??_)\ &quot;$&quot;_ ;_ @_ "/>
    <numFmt numFmtId="191" formatCode="###,0&quot;.&quot;00%\ ;[Red]\-###,0&quot;.&quot;00%\ "/>
    <numFmt numFmtId="192" formatCode="_ * #,##0.00_ ;_ * \-#,##0.00_ ;_ * &quot;-&quot;??_ ;_ @_ "/>
    <numFmt numFmtId="193" formatCode="_ * #,##0.00_)&quot;$&quot;_ ;_ * \(#,##0.00\)&quot;$&quot;_ ;_ * &quot;-&quot;??_)&quot;$&quot;_ ;_ @_ "/>
    <numFmt numFmtId="194" formatCode="0.0%"/>
    <numFmt numFmtId="195" formatCode="&quot;$&quot;#,##0.00"/>
    <numFmt numFmtId="196" formatCode="_-* #,##0.00\ &quot;F&quot;_-;\-* #,##0.00\ &quot;F&quot;_-;_-* &quot;-&quot;??\ &quot;F&quot;_-;_-@_-"/>
    <numFmt numFmtId="197" formatCode="_(* #,##0_);_(* \(#,##0\);_(* &quot;-&quot;??_);_(@_)"/>
    <numFmt numFmtId="198" formatCode="0.000_)"/>
    <numFmt numFmtId="199" formatCode="#,##0;\(#,##0\)"/>
    <numFmt numFmtId="200" formatCode="_ &quot;R&quot;\ * #,##0_ ;_ &quot;R&quot;\ * \-#,##0_ ;_ &quot;R&quot;\ * &quot;-&quot;_ ;_ @_ "/>
    <numFmt numFmtId="201" formatCode="\$#,##0\ ;\(\$#,##0\)"/>
    <numFmt numFmtId="202" formatCode="\t0.00%"/>
    <numFmt numFmtId="203" formatCode="&quot;$&quot;\ \ \ \ #,##0_);\(&quot;$&quot;\ \ \ #,##0\)"/>
    <numFmt numFmtId="204" formatCode="&quot;$&quot;\ \ \ \ \ #,##0_);\(&quot;$&quot;\ \ \ \ \ #,##0\)"/>
    <numFmt numFmtId="205" formatCode="\t#\ ??/??"/>
    <numFmt numFmtId="206" formatCode="mmm\ d"/>
    <numFmt numFmtId="207" formatCode="ddd__\ mmm__\ d__"/>
    <numFmt numFmtId="208" formatCode="_-* #,##0.00\ &quot;§ång&quot;_-;\-* #,##0.00\ &quot;§ång&quot;_-;_-* &quot;-&quot;??\ &quot;§ång&quot;_-;_-@_-"/>
    <numFmt numFmtId="209" formatCode="_ * #,##0.00_)_?\ ;_ * \(#,##0.00\)_?\ ;_ * &quot;-&quot;??_)_?\ ;_ @_ "/>
    <numFmt numFmtId="210" formatCode="ddd\ mmm\ d__"/>
    <numFmt numFmtId="211" formatCode="#,##0\ &quot;€&quot;_);[Red]\(#,##0\ &quot;€&quot;\)"/>
    <numFmt numFmtId="212" formatCode="&quot;€&quot;###,0&quot;.&quot;00_);[Red]\(&quot;€&quot;###,0&quot;.&quot;00\)"/>
    <numFmt numFmtId="213" formatCode="&quot;$&quot;#,##0;[Red]\-&quot;$&quot;#,##0"/>
    <numFmt numFmtId="214" formatCode="&quot;$&quot;#,##0.00;[Red]\-&quot;$&quot;#,##0.00"/>
    <numFmt numFmtId="215" formatCode="&quot;$&quot;#,##0;\-&quot;$&quot;#,##0"/>
    <numFmt numFmtId="216" formatCode="_-* #,##0\ _F_-;\-* #,##0\ _F_-;_-* &quot;-&quot;\ _F_-;[Red]_-@_-"/>
    <numFmt numFmtId="217" formatCode="#"/>
    <numFmt numFmtId="218" formatCode="&quot;¡Ì&quot;#,##0;[Red]\-&quot;¡Ì&quot;#,##0"/>
    <numFmt numFmtId="219" formatCode="#,##0.00\ &quot;F&quot;;[Red]\-#,##0.00\ &quot;F&quot;"/>
    <numFmt numFmtId="220" formatCode="_-* #,##0\ &quot;Δρχ&quot;_-;\-* #,##0\ &quot;Δρχ&quot;_-;_-* &quot;-&quot;\ &quot;Δρχ&quot;_-;_-@_-"/>
    <numFmt numFmtId="221" formatCode="_-&quot;£&quot;* #,##0.00_-;\-&quot;£&quot;* #,##0.00_-;_-&quot;£&quot;* &quot;-&quot;??_-;_-@_-"/>
    <numFmt numFmtId="222" formatCode="_-* #,##0.0\ _F_-;\-* #,##0.0\ _F_-;_-* &quot;-&quot;??\ _F_-;_-@_-"/>
    <numFmt numFmtId="223" formatCode="&quot;£&quot;#,##0;\-&quot;£&quot;#,##0"/>
    <numFmt numFmtId="224" formatCode="&quot;\&quot;#,##0;&quot;\&quot;\-#,##0"/>
    <numFmt numFmtId="225" formatCode="_-* ###,0&quot;.&quot;00\ _F_B_-;\-* ###,0&quot;.&quot;00\ _F_B_-;_-* &quot;-&quot;??\ _F_B_-;_-@_-"/>
    <numFmt numFmtId="226" formatCode="#,##0.00\ &quot;F&quot;;\-#,##0.00\ &quot;F&quot;"/>
    <numFmt numFmtId="227" formatCode="\ \ \-\ @"/>
    <numFmt numFmtId="228" formatCode="#,##0\ &quot;F&quot;;[Red]\-#,##0\ &quot;F&quot;"/>
    <numFmt numFmtId="229" formatCode="_-* #,##0\ &quot;DM&quot;_-;\-* #,##0\ &quot;DM&quot;_-;_-* &quot;-&quot;\ &quot;DM&quot;_-;_-@_-"/>
    <numFmt numFmtId="230" formatCode="_-* #,##0.00\ &quot;DM&quot;_-;\-* #,##0.00\ &quot;DM&quot;_-;_-* &quot;-&quot;??\ &quot;DM&quot;_-;_-@_-"/>
    <numFmt numFmtId="231" formatCode="_-&quot;$&quot;* #,##0.00_-;\-&quot;$&quot;* #,##0.00_-;_-&quot;$&quot;* &quot;-&quot;??_-;_-@_-"/>
    <numFmt numFmtId="236" formatCode="&quot;Km&quot;\ 00\+000.00"/>
    <numFmt numFmtId="237" formatCode="&quot;Đoan: &quot;General"/>
    <numFmt numFmtId="240" formatCode="0.000"/>
  </numFmts>
  <fonts count="119">
    <font>
      <sz val="10"/>
      <name val="Arial"/>
    </font>
    <font>
      <sz val="10"/>
      <name val="Arial"/>
      <family val="2"/>
    </font>
    <font>
      <b/>
      <sz val="7"/>
      <name val=".VnArialH"/>
      <family val="2"/>
    </font>
    <font>
      <sz val="8"/>
      <name val=".VnArial"/>
      <family val="2"/>
    </font>
    <font>
      <b/>
      <sz val="10"/>
      <name val=".VnArialH"/>
      <family val="2"/>
    </font>
    <font>
      <b/>
      <sz val="8"/>
      <name val=".VnArialH"/>
      <family val="2"/>
    </font>
    <font>
      <b/>
      <sz val="14"/>
      <name val=".VnArialH"/>
      <family val="2"/>
    </font>
    <font>
      <b/>
      <sz val="8"/>
      <name val=".VnArial"/>
      <family val="2"/>
    </font>
    <font>
      <sz val="8"/>
      <name val="Arial"/>
      <family val="2"/>
    </font>
    <font>
      <b/>
      <sz val="9"/>
      <name val=".VnArialH"/>
      <family val="2"/>
    </font>
    <font>
      <sz val="10"/>
      <name val=".VnTime"/>
      <family val="2"/>
    </font>
    <font>
      <b/>
      <sz val="10"/>
      <name val=".VnArial"/>
      <family val="2"/>
    </font>
    <font>
      <sz val="7"/>
      <name val=".VnArial"/>
      <family val="2"/>
    </font>
    <font>
      <b/>
      <sz val="8"/>
      <color indexed="12"/>
      <name val=".VnArialH"/>
      <family val="2"/>
    </font>
    <font>
      <sz val="8"/>
      <name val=".VnArialH"/>
      <family val="2"/>
    </font>
    <font>
      <sz val="9"/>
      <color indexed="12"/>
      <name val=".VnArial"/>
      <family val="2"/>
    </font>
    <font>
      <sz val="9"/>
      <name val=".VnArial"/>
      <family val="2"/>
    </font>
    <font>
      <b/>
      <sz val="9"/>
      <name val=".VnArial"/>
      <family val="2"/>
    </font>
    <font>
      <sz val="10"/>
      <name val=".VnArial"/>
      <family val="2"/>
    </font>
    <font>
      <sz val="12"/>
      <name val="VNI-Times"/>
    </font>
    <font>
      <sz val="12"/>
      <name val=".VnTime"/>
      <family val="2"/>
    </font>
    <font>
      <sz val="10"/>
      <name val="?? ??"/>
      <family val="1"/>
      <charset val="136"/>
    </font>
    <font>
      <sz val="10"/>
      <name val="VNI-Times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Times New Roman"/>
      <family val="1"/>
    </font>
    <font>
      <sz val="12"/>
      <name val="|??¢¥¢¬¨Ï"/>
      <family val="1"/>
      <charset val="129"/>
    </font>
    <font>
      <sz val="10"/>
      <name val="MS Sans Serif"/>
      <family val="2"/>
    </font>
    <font>
      <sz val="12"/>
      <name val="???"/>
    </font>
    <font>
      <sz val="11"/>
      <name val="‚l‚r ‚oƒSƒVƒbƒN"/>
      <family val="3"/>
      <charset val="128"/>
    </font>
    <font>
      <sz val="14"/>
      <name val="Terminal"/>
      <family val="3"/>
      <charset val="128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.VnArial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12"/>
      <name val="Tms Rmn"/>
    </font>
    <font>
      <sz val="11"/>
      <name val="µ¸¿ò"/>
      <charset val="129"/>
    </font>
    <font>
      <sz val="10"/>
      <name val="±¼¸²A¼"/>
      <family val="3"/>
      <charset val="129"/>
    </font>
    <font>
      <b/>
      <sz val="10"/>
      <name val="Helv"/>
    </font>
    <font>
      <sz val="10"/>
      <name val="VNI-Aptima"/>
    </font>
    <font>
      <sz val="11"/>
      <name val="Tms Rmn"/>
    </font>
    <font>
      <sz val="10"/>
      <name val="Times New Roman"/>
      <family val="1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name val="Arial CE"/>
      <charset val="238"/>
    </font>
    <font>
      <sz val="10"/>
      <color indexed="16"/>
      <name val="MS Serif"/>
      <family val="1"/>
    </font>
    <font>
      <b/>
      <sz val="12"/>
      <name val=".VnBook-AntiquaH"/>
      <family val="2"/>
    </font>
    <font>
      <b/>
      <sz val="12"/>
      <color indexed="9"/>
      <name val="Tms Rmn"/>
    </font>
    <font>
      <b/>
      <sz val="12"/>
      <name val="Helv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0"/>
      <color indexed="12"/>
      <name val=".VnArial"/>
      <family val="2"/>
    </font>
    <font>
      <b/>
      <sz val="11"/>
      <name val="Helv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sz val="12"/>
      <name val="바탕체"/>
      <family val="1"/>
      <charset val="129"/>
    </font>
    <font>
      <sz val="10"/>
      <color theme="1"/>
      <name val=".vntime"/>
      <family val="2"/>
    </font>
    <font>
      <sz val="12"/>
      <color theme="1"/>
      <name val="Times New Roman"/>
      <family val="2"/>
    </font>
    <font>
      <sz val="11"/>
      <name val="–¾’©"/>
      <family val="1"/>
      <charset val="128"/>
    </font>
    <font>
      <sz val="10"/>
      <name val="Tms Rmn"/>
      <family val="1"/>
    </font>
    <font>
      <sz val="11"/>
      <name val="VNI-Times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1"/>
      <name val="3C_Times_T"/>
    </font>
    <font>
      <sz val="8"/>
      <name val="MS Sans Serif"/>
      <family val="2"/>
    </font>
    <font>
      <sz val="12"/>
      <name val="Arial MT"/>
    </font>
    <font>
      <b/>
      <sz val="8"/>
      <color indexed="8"/>
      <name val="Helv"/>
    </font>
    <font>
      <sz val="14"/>
      <name val=".VnTime"/>
      <family val="2"/>
    </font>
    <font>
      <sz val="12"/>
      <name val="VNTime"/>
    </font>
    <font>
      <b/>
      <sz val="13"/>
      <color indexed="8"/>
      <name val=".VnTimeH"/>
      <family val="2"/>
    </font>
    <font>
      <sz val="8"/>
      <name val=".VnTime"/>
      <family val="2"/>
    </font>
    <font>
      <b/>
      <sz val="8"/>
      <name val="VN Helvetica"/>
    </font>
    <font>
      <b/>
      <sz val="12"/>
      <name val=".vntime"/>
      <family val="2"/>
    </font>
    <font>
      <b/>
      <sz val="10"/>
      <name val="VN AvantGBook"/>
    </font>
    <font>
      <b/>
      <sz val="16"/>
      <name val=".VnTime"/>
      <family val="2"/>
    </font>
    <font>
      <sz val="9"/>
      <name val=".VnTime"/>
      <family val="2"/>
    </font>
    <font>
      <sz val="14"/>
      <name val=".Vn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9"/>
      <name val="Arial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1"/>
      <name val="ＭＳ 明朝"/>
      <family val="1"/>
      <charset val="128"/>
    </font>
    <font>
      <sz val="10"/>
      <name val=" "/>
      <family val="1"/>
      <charset val="136"/>
    </font>
    <font>
      <b/>
      <sz val="11"/>
      <name val=".VnArial"/>
      <family val="2"/>
    </font>
    <font>
      <b/>
      <sz val="12"/>
      <name val=".VnArialH"/>
      <family val="2"/>
    </font>
    <font>
      <b/>
      <sz val="7"/>
      <name val=".VnArial"/>
      <family val="2"/>
    </font>
    <font>
      <i/>
      <sz val="11"/>
      <name val=".VnArial"/>
      <family val="2"/>
    </font>
    <font>
      <b/>
      <sz val="6"/>
      <name val=".VnArialH"/>
      <family val="2"/>
    </font>
    <font>
      <sz val="6"/>
      <name val="Arial"/>
      <family val="2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sz val="7"/>
      <name val="Times New Roman"/>
      <family val="1"/>
    </font>
    <font>
      <i/>
      <sz val="10"/>
      <color rgb="FFFF0000"/>
      <name val="Times New Roman"/>
      <family val="1"/>
    </font>
    <font>
      <b/>
      <sz val="8"/>
      <color indexed="58"/>
      <name val=".VnArialH"/>
      <family val="2"/>
    </font>
    <font>
      <b/>
      <i/>
      <sz val="8"/>
      <color rgb="FFFF0000"/>
      <name val="Times New Roman"/>
      <family val="1"/>
    </font>
    <font>
      <sz val="8"/>
      <color rgb="FFFF0000"/>
      <name val="Times New Roman"/>
      <family val="1"/>
    </font>
    <font>
      <sz val="8"/>
      <color rgb="FFFF0000"/>
      <name val=".VnArial"/>
      <family val="2"/>
    </font>
    <font>
      <sz val="1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.VnArialH"/>
      <family val="2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66CC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 style="medium">
        <color indexed="0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47">
    <xf numFmtId="0" fontId="0" fillId="0" borderId="0"/>
    <xf numFmtId="169" fontId="1" fillId="0" borderId="0" applyFont="0" applyFill="0" applyBorder="0" applyAlignment="0" applyProtection="0"/>
    <xf numFmtId="0" fontId="1" fillId="0" borderId="0"/>
    <xf numFmtId="17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73" fontId="1" fillId="0" borderId="0" applyFont="0" applyFill="0" applyBorder="0" applyAlignment="0" applyProtection="0"/>
    <xf numFmtId="0" fontId="2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175" fontId="22" fillId="0" borderId="0" applyFont="0" applyFill="0" applyBorder="0" applyAlignment="0" applyProtection="0"/>
    <xf numFmtId="176" fontId="18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25" fillId="0" borderId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6" fillId="0" borderId="0"/>
    <xf numFmtId="0" fontId="1" fillId="0" borderId="0" applyNumberFormat="0" applyFill="0" applyBorder="0" applyAlignment="0" applyProtection="0"/>
    <xf numFmtId="179" fontId="2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166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166" fontId="22" fillId="0" borderId="0" applyFont="0" applyFill="0" applyBorder="0" applyAlignment="0" applyProtection="0"/>
    <xf numFmtId="172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77" fontId="19" fillId="0" borderId="0" applyFont="0" applyFill="0" applyBorder="0" applyAlignment="0" applyProtection="0"/>
    <xf numFmtId="166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19" fillId="0" borderId="0" applyFont="0" applyFill="0" applyBorder="0" applyAlignment="0" applyProtection="0"/>
    <xf numFmtId="182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78" fontId="19" fillId="0" borderId="0" applyFont="0" applyFill="0" applyBorder="0" applyAlignment="0" applyProtection="0"/>
    <xf numFmtId="177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19" fillId="0" borderId="0" applyFont="0" applyFill="0" applyBorder="0" applyAlignment="0" applyProtection="0"/>
    <xf numFmtId="182" fontId="22" fillId="0" borderId="0" applyFont="0" applyFill="0" applyBorder="0" applyAlignment="0" applyProtection="0"/>
    <xf numFmtId="177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7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77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19" fillId="0" borderId="0" applyFont="0" applyFill="0" applyBorder="0" applyAlignment="0" applyProtection="0"/>
    <xf numFmtId="182" fontId="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72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183" fontId="28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0" fontId="30" fillId="0" borderId="0"/>
    <xf numFmtId="0" fontId="1" fillId="0" borderId="0"/>
    <xf numFmtId="0" fontId="19" fillId="0" borderId="0" applyFont="0" applyFill="0" applyBorder="0" applyAlignment="0"/>
    <xf numFmtId="183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0" fontId="31" fillId="4" borderId="0"/>
    <xf numFmtId="9" fontId="32" fillId="0" borderId="0" applyFont="0" applyFill="0" applyBorder="0" applyAlignment="0" applyProtection="0"/>
    <xf numFmtId="0" fontId="33" fillId="4" borderId="0"/>
    <xf numFmtId="0" fontId="34" fillId="4" borderId="0"/>
    <xf numFmtId="0" fontId="35" fillId="0" borderId="0">
      <alignment wrapText="1"/>
    </xf>
    <xf numFmtId="0" fontId="10" fillId="0" borderId="0"/>
    <xf numFmtId="186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38" fillId="0" borderId="0">
      <alignment horizontal="center" wrapText="1"/>
      <protection locked="0"/>
    </xf>
    <xf numFmtId="19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191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2" fillId="0" borderId="0" applyFont="0" applyFill="0" applyBorder="0" applyAlignment="0" applyProtection="0"/>
    <xf numFmtId="172" fontId="19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7" fillId="0" borderId="0"/>
    <xf numFmtId="0" fontId="40" fillId="0" borderId="0"/>
    <xf numFmtId="0" fontId="37" fillId="0" borderId="0"/>
    <xf numFmtId="0" fontId="40" fillId="0" borderId="0"/>
    <xf numFmtId="0" fontId="41" fillId="0" borderId="0"/>
    <xf numFmtId="193" fontId="20" fillId="0" borderId="0" applyFill="0" applyBorder="0" applyAlignment="0"/>
    <xf numFmtId="194" fontId="1" fillId="0" borderId="0" applyFill="0" applyBorder="0" applyAlignment="0"/>
    <xf numFmtId="195" fontId="1" fillId="0" borderId="0" applyFill="0" applyBorder="0" applyAlignment="0"/>
    <xf numFmtId="0" fontId="42" fillId="0" borderId="0"/>
    <xf numFmtId="196" fontId="22" fillId="0" borderId="0" applyFont="0" applyFill="0" applyBorder="0" applyAlignment="0" applyProtection="0"/>
    <xf numFmtId="197" fontId="18" fillId="0" borderId="0" applyFont="0" applyFill="0" applyBorder="0" applyAlignment="0" applyProtection="0"/>
    <xf numFmtId="1" fontId="43" fillId="0" borderId="16" applyBorder="0"/>
    <xf numFmtId="198" fontId="44" fillId="0" borderId="0"/>
    <xf numFmtId="198" fontId="44" fillId="0" borderId="0"/>
    <xf numFmtId="198" fontId="44" fillId="0" borderId="0"/>
    <xf numFmtId="198" fontId="44" fillId="0" borderId="0"/>
    <xf numFmtId="198" fontId="44" fillId="0" borderId="0"/>
    <xf numFmtId="198" fontId="44" fillId="0" borderId="0"/>
    <xf numFmtId="198" fontId="44" fillId="0" borderId="0"/>
    <xf numFmtId="198" fontId="44" fillId="0" borderId="0"/>
    <xf numFmtId="169" fontId="1" fillId="0" borderId="0" applyFont="0" applyFill="0" applyBorder="0" applyAlignment="0" applyProtection="0"/>
    <xf numFmtId="169" fontId="20" fillId="0" borderId="0" applyFont="0" applyFill="0" applyBorder="0" applyAlignment="0" applyProtection="0"/>
    <xf numFmtId="199" fontId="45" fillId="0" borderId="0"/>
    <xf numFmtId="3" fontId="1" fillId="0" borderId="0" applyFont="0" applyFill="0" applyBorder="0" applyAlignment="0" applyProtection="0"/>
    <xf numFmtId="0" fontId="46" fillId="0" borderId="0" applyNumberFormat="0" applyAlignment="0">
      <alignment horizontal="left"/>
    </xf>
    <xf numFmtId="0" fontId="47" fillId="0" borderId="0" applyNumberFormat="0" applyAlignment="0"/>
    <xf numFmtId="200" fontId="48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/>
    <xf numFmtId="0" fontId="1" fillId="0" borderId="0" applyFont="0" applyFill="0" applyBorder="0" applyAlignment="0" applyProtection="0"/>
    <xf numFmtId="203" fontId="27" fillId="0" borderId="0" applyFont="0" applyFill="0" applyBorder="0" applyAlignment="0" applyProtection="0"/>
    <xf numFmtId="204" fontId="27" fillId="0" borderId="0" applyFont="0" applyFill="0" applyBorder="0" applyAlignment="0" applyProtection="0"/>
    <xf numFmtId="205" fontId="1" fillId="0" borderId="0"/>
    <xf numFmtId="177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167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3" fontId="20" fillId="0" borderId="0" applyFont="0" applyBorder="0" applyAlignment="0"/>
    <xf numFmtId="0" fontId="1" fillId="0" borderId="0" applyFill="0" applyBorder="0" applyAlignment="0"/>
    <xf numFmtId="0" fontId="50" fillId="0" borderId="0" applyNumberFormat="0" applyAlignment="0">
      <alignment horizontal="left"/>
    </xf>
    <xf numFmtId="3" fontId="20" fillId="0" borderId="0" applyFont="0" applyBorder="0" applyAlignment="0"/>
    <xf numFmtId="2" fontId="1" fillId="0" borderId="0" applyFont="0" applyFill="0" applyBorder="0" applyAlignment="0" applyProtection="0"/>
    <xf numFmtId="38" fontId="8" fillId="4" borderId="0" applyNumberFormat="0" applyBorder="0" applyAlignment="0" applyProtection="0"/>
    <xf numFmtId="0" fontId="51" fillId="0" borderId="0" applyNumberFormat="0" applyFont="0" applyBorder="0" applyAlignment="0">
      <alignment horizontal="left" vertical="center"/>
    </xf>
    <xf numFmtId="0" fontId="52" fillId="5" borderId="0"/>
    <xf numFmtId="0" fontId="53" fillId="0" borderId="0">
      <alignment horizontal="left"/>
    </xf>
    <xf numFmtId="0" fontId="54" fillId="0" borderId="20" applyNumberFormat="0" applyAlignment="0" applyProtection="0">
      <alignment horizontal="left" vertical="center"/>
    </xf>
    <xf numFmtId="0" fontId="54" fillId="0" borderId="11">
      <alignment horizontal="left" vertical="center"/>
    </xf>
    <xf numFmtId="0" fontId="55" fillId="0" borderId="0" applyProtection="0"/>
    <xf numFmtId="0" fontId="54" fillId="0" borderId="0" applyProtection="0"/>
    <xf numFmtId="0" fontId="56" fillId="0" borderId="21">
      <alignment horizontal="center"/>
    </xf>
    <xf numFmtId="0" fontId="56" fillId="0" borderId="0">
      <alignment horizontal="center"/>
    </xf>
    <xf numFmtId="164" fontId="57" fillId="6" borderId="13" applyNumberFormat="0" applyAlignment="0">
      <alignment horizontal="left" vertical="top"/>
    </xf>
    <xf numFmtId="49" fontId="58" fillId="0" borderId="13">
      <alignment vertical="center"/>
    </xf>
    <xf numFmtId="0" fontId="59" fillId="0" borderId="0" applyNumberFormat="0" applyFill="0" applyBorder="0" applyAlignment="0" applyProtection="0">
      <alignment vertical="top"/>
      <protection locked="0"/>
    </xf>
    <xf numFmtId="179" fontId="22" fillId="0" borderId="0" applyFont="0" applyFill="0" applyBorder="0" applyAlignment="0" applyProtection="0"/>
    <xf numFmtId="10" fontId="8" fillId="7" borderId="13" applyNumberFormat="0" applyBorder="0" applyAlignment="0" applyProtection="0"/>
    <xf numFmtId="200" fontId="1" fillId="8" borderId="0"/>
    <xf numFmtId="0" fontId="20" fillId="0" borderId="0"/>
    <xf numFmtId="0" fontId="1" fillId="0" borderId="0" applyFill="0" applyBorder="0" applyAlignment="0"/>
    <xf numFmtId="200" fontId="1" fillId="9" borderId="0"/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206" fontId="19" fillId="0" borderId="0" applyFont="0" applyFill="0" applyBorder="0" applyAlignment="0" applyProtection="0"/>
    <xf numFmtId="207" fontId="19" fillId="0" borderId="0" applyFont="0" applyFill="0" applyBorder="0" applyAlignment="0" applyProtection="0"/>
    <xf numFmtId="0" fontId="60" fillId="0" borderId="21"/>
    <xf numFmtId="208" fontId="20" fillId="0" borderId="17"/>
    <xf numFmtId="209" fontId="1" fillId="0" borderId="0" applyFont="0" applyFill="0" applyBorder="0" applyAlignment="0" applyProtection="0"/>
    <xf numFmtId="210" fontId="19" fillId="0" borderId="0" applyFont="0" applyFill="0" applyBorder="0" applyAlignment="0" applyProtection="0"/>
    <xf numFmtId="211" fontId="27" fillId="0" borderId="0" applyFont="0" applyFill="0" applyBorder="0" applyAlignment="0" applyProtection="0"/>
    <xf numFmtId="212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61" fillId="0" borderId="0" applyNumberFormat="0" applyFont="0" applyFill="0" applyAlignment="0"/>
    <xf numFmtId="0" fontId="48" fillId="0" borderId="13"/>
    <xf numFmtId="0" fontId="45" fillId="0" borderId="0"/>
    <xf numFmtId="0" fontId="48" fillId="0" borderId="13"/>
    <xf numFmtId="37" fontId="62" fillId="0" borderId="0"/>
    <xf numFmtId="0" fontId="63" fillId="0" borderId="13" applyNumberFormat="0" applyFont="0" applyFill="0" applyBorder="0" applyAlignment="0">
      <alignment horizontal="center"/>
    </xf>
    <xf numFmtId="215" fontId="1" fillId="0" borderId="0"/>
    <xf numFmtId="0" fontId="64" fillId="0" borderId="0"/>
    <xf numFmtId="0" fontId="1" fillId="0" borderId="0"/>
    <xf numFmtId="0" fontId="1" fillId="0" borderId="0"/>
    <xf numFmtId="0" fontId="18" fillId="0" borderId="0"/>
    <xf numFmtId="0" fontId="65" fillId="0" borderId="0"/>
    <xf numFmtId="0" fontId="66" fillId="0" borderId="0"/>
    <xf numFmtId="0" fontId="1" fillId="0" borderId="0"/>
    <xf numFmtId="0" fontId="20" fillId="0" borderId="0"/>
    <xf numFmtId="0" fontId="49" fillId="0" borderId="0"/>
    <xf numFmtId="178" fontId="67" fillId="0" borderId="0" applyFont="0" applyFill="0" applyBorder="0" applyAlignment="0" applyProtection="0"/>
    <xf numFmtId="177" fontId="67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 applyFont="0" applyFill="0" applyBorder="0" applyAlignment="0" applyProtection="0"/>
    <xf numFmtId="0" fontId="45" fillId="0" borderId="0"/>
    <xf numFmtId="14" fontId="38" fillId="0" borderId="0">
      <alignment horizontal="center" wrapText="1"/>
      <protection locked="0"/>
    </xf>
    <xf numFmtId="10" fontId="1" fillId="0" borderId="0" applyFont="0" applyFill="0" applyBorder="0" applyAlignment="0" applyProtection="0"/>
    <xf numFmtId="9" fontId="27" fillId="0" borderId="22" applyNumberFormat="0" applyBorder="0"/>
    <xf numFmtId="0" fontId="1" fillId="0" borderId="0" applyFill="0" applyBorder="0" applyAlignment="0"/>
    <xf numFmtId="164" fontId="68" fillId="0" borderId="0"/>
    <xf numFmtId="0" fontId="27" fillId="0" borderId="0" applyNumberFormat="0" applyFont="0" applyFill="0" applyBorder="0" applyAlignment="0" applyProtection="0">
      <alignment horizontal="left"/>
    </xf>
    <xf numFmtId="216" fontId="69" fillId="0" borderId="0"/>
    <xf numFmtId="0" fontId="70" fillId="10" borderId="0" applyNumberFormat="0" applyFont="0" applyBorder="0" applyAlignment="0">
      <alignment horizontal="center"/>
    </xf>
    <xf numFmtId="14" fontId="71" fillId="0" borderId="0" applyNumberFormat="0" applyFill="0" applyBorder="0" applyAlignment="0" applyProtection="0">
      <alignment horizontal="left"/>
    </xf>
    <xf numFmtId="179" fontId="2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4" fontId="72" fillId="11" borderId="23" applyNumberFormat="0" applyProtection="0">
      <alignment vertical="center"/>
    </xf>
    <xf numFmtId="4" fontId="73" fillId="11" borderId="23" applyNumberFormat="0" applyProtection="0">
      <alignment vertical="center"/>
    </xf>
    <xf numFmtId="4" fontId="74" fillId="11" borderId="23" applyNumberFormat="0" applyProtection="0">
      <alignment horizontal="left" vertical="center" indent="1"/>
    </xf>
    <xf numFmtId="4" fontId="74" fillId="12" borderId="0" applyNumberFormat="0" applyProtection="0">
      <alignment horizontal="left" vertical="center" indent="1"/>
    </xf>
    <xf numFmtId="4" fontId="74" fillId="13" borderId="23" applyNumberFormat="0" applyProtection="0">
      <alignment horizontal="right" vertical="center"/>
    </xf>
    <xf numFmtId="4" fontId="74" fillId="3" borderId="23" applyNumberFormat="0" applyProtection="0">
      <alignment horizontal="right" vertical="center"/>
    </xf>
    <xf numFmtId="4" fontId="74" fillId="14" borderId="23" applyNumberFormat="0" applyProtection="0">
      <alignment horizontal="right" vertical="center"/>
    </xf>
    <xf numFmtId="4" fontId="74" fillId="15" borderId="23" applyNumberFormat="0" applyProtection="0">
      <alignment horizontal="right" vertical="center"/>
    </xf>
    <xf numFmtId="4" fontId="74" fillId="16" borderId="23" applyNumberFormat="0" applyProtection="0">
      <alignment horizontal="right" vertical="center"/>
    </xf>
    <xf numFmtId="4" fontId="74" fillId="17" borderId="23" applyNumberFormat="0" applyProtection="0">
      <alignment horizontal="right" vertical="center"/>
    </xf>
    <xf numFmtId="4" fontId="74" fillId="18" borderId="23" applyNumberFormat="0" applyProtection="0">
      <alignment horizontal="right" vertical="center"/>
    </xf>
    <xf numFmtId="4" fontId="74" fillId="19" borderId="23" applyNumberFormat="0" applyProtection="0">
      <alignment horizontal="right" vertical="center"/>
    </xf>
    <xf numFmtId="4" fontId="74" fillId="20" borderId="23" applyNumberFormat="0" applyProtection="0">
      <alignment horizontal="right" vertical="center"/>
    </xf>
    <xf numFmtId="4" fontId="72" fillId="21" borderId="24" applyNumberFormat="0" applyProtection="0">
      <alignment horizontal="left" vertical="center" indent="1"/>
    </xf>
    <xf numFmtId="4" fontId="72" fillId="22" borderId="0" applyNumberFormat="0" applyProtection="0">
      <alignment horizontal="left" vertical="center" indent="1"/>
    </xf>
    <xf numFmtId="4" fontId="72" fillId="12" borderId="0" applyNumberFormat="0" applyProtection="0">
      <alignment horizontal="left" vertical="center" indent="1"/>
    </xf>
    <xf numFmtId="4" fontId="74" fillId="22" borderId="23" applyNumberFormat="0" applyProtection="0">
      <alignment horizontal="right" vertical="center"/>
    </xf>
    <xf numFmtId="4" fontId="75" fillId="22" borderId="0" applyNumberFormat="0" applyProtection="0">
      <alignment horizontal="left" vertical="center" indent="1"/>
    </xf>
    <xf numFmtId="4" fontId="75" fillId="12" borderId="0" applyNumberFormat="0" applyProtection="0">
      <alignment horizontal="left" vertical="center" indent="1"/>
    </xf>
    <xf numFmtId="4" fontId="74" fillId="23" borderId="23" applyNumberFormat="0" applyProtection="0">
      <alignment vertical="center"/>
    </xf>
    <xf numFmtId="4" fontId="76" fillId="23" borderId="23" applyNumberFormat="0" applyProtection="0">
      <alignment vertical="center"/>
    </xf>
    <xf numFmtId="4" fontId="72" fillId="22" borderId="25" applyNumberFormat="0" applyProtection="0">
      <alignment horizontal="left" vertical="center" indent="1"/>
    </xf>
    <xf numFmtId="4" fontId="74" fillId="23" borderId="23" applyNumberFormat="0" applyProtection="0">
      <alignment horizontal="right" vertical="center"/>
    </xf>
    <xf numFmtId="4" fontId="76" fillId="23" borderId="23" applyNumberFormat="0" applyProtection="0">
      <alignment horizontal="right" vertical="center"/>
    </xf>
    <xf numFmtId="4" fontId="72" fillId="22" borderId="23" applyNumberFormat="0" applyProtection="0">
      <alignment horizontal="left" vertical="center" indent="1"/>
    </xf>
    <xf numFmtId="4" fontId="77" fillId="6" borderId="25" applyNumberFormat="0" applyProtection="0">
      <alignment horizontal="left" vertical="center" indent="1"/>
    </xf>
    <xf numFmtId="4" fontId="78" fillId="23" borderId="23" applyNumberFormat="0" applyProtection="0">
      <alignment horizontal="right" vertical="center"/>
    </xf>
    <xf numFmtId="217" fontId="79" fillId="0" borderId="0" applyFont="0" applyFill="0" applyBorder="0" applyAlignment="0" applyProtection="0"/>
    <xf numFmtId="0" fontId="70" fillId="1" borderId="11" applyNumberFormat="0" applyFont="0" applyAlignment="0">
      <alignment horizontal="center"/>
    </xf>
    <xf numFmtId="0" fontId="80" fillId="0" borderId="0" applyNumberFormat="0" applyFill="0" applyBorder="0" applyAlignment="0">
      <alignment horizontal="center"/>
    </xf>
    <xf numFmtId="0" fontId="81" fillId="0" borderId="0"/>
    <xf numFmtId="0" fontId="10" fillId="0" borderId="0" applyNumberFormat="0" applyFill="0" applyBorder="0" applyAlignment="0" applyProtection="0"/>
    <xf numFmtId="182" fontId="22" fillId="0" borderId="0" applyFont="0" applyFill="0" applyBorder="0" applyAlignment="0" applyProtection="0"/>
    <xf numFmtId="218" fontId="48" fillId="0" borderId="0" applyFont="0" applyFill="0" applyBorder="0" applyAlignment="0" applyProtection="0"/>
    <xf numFmtId="166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19" fillId="0" borderId="0" applyFont="0" applyFill="0" applyBorder="0" applyAlignment="0" applyProtection="0"/>
    <xf numFmtId="182" fontId="22" fillId="0" borderId="0" applyFont="0" applyFill="0" applyBorder="0" applyAlignment="0" applyProtection="0"/>
    <xf numFmtId="218" fontId="48" fillId="0" borderId="0" applyFont="0" applyFill="0" applyBorder="0" applyAlignment="0" applyProtection="0"/>
    <xf numFmtId="177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97" fontId="18" fillId="0" borderId="0" applyFont="0" applyFill="0" applyBorder="0" applyAlignment="0" applyProtection="0"/>
    <xf numFmtId="177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19" fillId="0" borderId="0" applyFont="0" applyFill="0" applyBorder="0" applyAlignment="0" applyProtection="0"/>
    <xf numFmtId="14" fontId="69" fillId="0" borderId="0"/>
    <xf numFmtId="0" fontId="60" fillId="0" borderId="0"/>
    <xf numFmtId="40" fontId="82" fillId="0" borderId="0" applyBorder="0">
      <alignment horizontal="right"/>
    </xf>
    <xf numFmtId="219" fontId="48" fillId="0" borderId="6">
      <alignment horizontal="right" vertical="center"/>
    </xf>
    <xf numFmtId="220" fontId="20" fillId="0" borderId="6">
      <alignment horizontal="right" vertical="center"/>
    </xf>
    <xf numFmtId="221" fontId="10" fillId="0" borderId="6">
      <alignment horizontal="right" vertical="center"/>
    </xf>
    <xf numFmtId="221" fontId="10" fillId="0" borderId="6">
      <alignment horizontal="right" vertical="center"/>
    </xf>
    <xf numFmtId="222" fontId="20" fillId="0" borderId="6">
      <alignment horizontal="right" vertical="center"/>
    </xf>
    <xf numFmtId="222" fontId="20" fillId="0" borderId="6">
      <alignment horizontal="right" vertical="center"/>
    </xf>
    <xf numFmtId="219" fontId="48" fillId="0" borderId="6">
      <alignment horizontal="right" vertical="center"/>
    </xf>
    <xf numFmtId="222" fontId="20" fillId="0" borderId="6">
      <alignment horizontal="right" vertical="center"/>
    </xf>
    <xf numFmtId="223" fontId="48" fillId="0" borderId="6">
      <alignment horizontal="right" vertical="center"/>
    </xf>
    <xf numFmtId="223" fontId="48" fillId="0" borderId="6">
      <alignment horizontal="right" vertical="center"/>
    </xf>
    <xf numFmtId="224" fontId="20" fillId="0" borderId="6">
      <alignment horizontal="right" vertical="center"/>
    </xf>
    <xf numFmtId="219" fontId="48" fillId="0" borderId="6">
      <alignment horizontal="right" vertical="center"/>
    </xf>
    <xf numFmtId="225" fontId="83" fillId="0" borderId="6">
      <alignment horizontal="right" vertical="center"/>
    </xf>
    <xf numFmtId="222" fontId="20" fillId="0" borderId="6">
      <alignment horizontal="right" vertical="center"/>
    </xf>
    <xf numFmtId="226" fontId="48" fillId="0" borderId="6">
      <alignment horizontal="right" vertical="center"/>
    </xf>
    <xf numFmtId="221" fontId="10" fillId="0" borderId="6">
      <alignment horizontal="right" vertical="center"/>
    </xf>
    <xf numFmtId="222" fontId="20" fillId="0" borderId="6">
      <alignment horizontal="right" vertical="center"/>
    </xf>
    <xf numFmtId="221" fontId="10" fillId="0" borderId="6">
      <alignment horizontal="right" vertical="center"/>
    </xf>
    <xf numFmtId="226" fontId="48" fillId="0" borderId="6">
      <alignment horizontal="right" vertical="center"/>
    </xf>
    <xf numFmtId="227" fontId="69" fillId="0" borderId="18"/>
    <xf numFmtId="49" fontId="75" fillId="0" borderId="0" applyFill="0" applyBorder="0" applyAlignment="0"/>
    <xf numFmtId="0" fontId="1" fillId="0" borderId="0" applyFill="0" applyBorder="0" applyAlignment="0"/>
    <xf numFmtId="182" fontId="48" fillId="0" borderId="6">
      <alignment horizontal="center"/>
    </xf>
    <xf numFmtId="0" fontId="84" fillId="0" borderId="26"/>
    <xf numFmtId="0" fontId="48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3" fontId="85" fillId="0" borderId="19" applyNumberFormat="0" applyBorder="0" applyAlignment="0"/>
    <xf numFmtId="228" fontId="48" fillId="0" borderId="0"/>
    <xf numFmtId="226" fontId="48" fillId="0" borderId="13"/>
    <xf numFmtId="0" fontId="86" fillId="0" borderId="27" applyFill="0" applyBorder="0" applyAlignment="0">
      <alignment horizontal="center"/>
    </xf>
    <xf numFmtId="164" fontId="87" fillId="24" borderId="14">
      <alignment vertical="top"/>
    </xf>
    <xf numFmtId="0" fontId="88" fillId="25" borderId="13">
      <alignment horizontal="left" vertical="center"/>
    </xf>
    <xf numFmtId="165" fontId="89" fillId="26" borderId="14"/>
    <xf numFmtId="164" fontId="57" fillId="0" borderId="14">
      <alignment horizontal="left" vertical="top"/>
    </xf>
    <xf numFmtId="0" fontId="90" fillId="27" borderId="0">
      <alignment horizontal="left" vertical="center"/>
    </xf>
    <xf numFmtId="164" fontId="10" fillId="0" borderId="15">
      <alignment horizontal="left" vertical="top"/>
    </xf>
    <xf numFmtId="0" fontId="91" fillId="0" borderId="15">
      <alignment horizontal="left" vertical="center"/>
    </xf>
    <xf numFmtId="0" fontId="45" fillId="0" borderId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166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0" fontId="92" fillId="0" borderId="0" applyNumberFormat="0" applyFill="0" applyBorder="0" applyAlignment="0" applyProtection="0"/>
    <xf numFmtId="40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9" fontId="94" fillId="0" borderId="0" applyFont="0" applyFill="0" applyBorder="0" applyAlignment="0" applyProtection="0"/>
    <xf numFmtId="0" fontId="95" fillId="0" borderId="0"/>
    <xf numFmtId="0" fontId="61" fillId="0" borderId="0"/>
    <xf numFmtId="177" fontId="96" fillId="0" borderId="0" applyFont="0" applyFill="0" applyBorder="0" applyAlignment="0" applyProtection="0"/>
    <xf numFmtId="178" fontId="96" fillId="0" borderId="0" applyFont="0" applyFill="0" applyBorder="0" applyAlignment="0" applyProtection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4" fontId="64" fillId="0" borderId="0" applyFont="0" applyFill="0" applyBorder="0" applyAlignment="0" applyProtection="0"/>
    <xf numFmtId="185" fontId="64" fillId="0" borderId="0" applyFont="0" applyFill="0" applyBorder="0" applyAlignment="0" applyProtection="0"/>
    <xf numFmtId="0" fontId="98" fillId="0" borderId="0"/>
    <xf numFmtId="177" fontId="1" fillId="0" borderId="0" applyFont="0" applyFill="0" applyBorder="0" applyAlignment="0" applyProtection="0"/>
    <xf numFmtId="0" fontId="99" fillId="0" borderId="0"/>
    <xf numFmtId="172" fontId="96" fillId="0" borderId="0" applyFont="0" applyFill="0" applyBorder="0" applyAlignment="0" applyProtection="0"/>
    <xf numFmtId="165" fontId="24" fillId="0" borderId="0" applyFont="0" applyFill="0" applyBorder="0" applyAlignment="0" applyProtection="0"/>
    <xf numFmtId="231" fontId="96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5" fillId="0" borderId="0">
      <alignment vertical="center"/>
    </xf>
    <xf numFmtId="0" fontId="18" fillId="0" borderId="0"/>
  </cellStyleXfs>
  <cellXfs count="300">
    <xf numFmtId="0" fontId="0" fillId="0" borderId="0" xfId="0"/>
    <xf numFmtId="4" fontId="17" fillId="0" borderId="0" xfId="0" applyNumberFormat="1" applyFont="1" applyBorder="1" applyAlignment="1">
      <alignment horizontal="centerContinuous" vertical="center" wrapText="1"/>
    </xf>
    <xf numFmtId="4" fontId="17" fillId="0" borderId="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4" fontId="101" fillId="0" borderId="0" xfId="2" applyNumberFormat="1" applyFont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5" fillId="0" borderId="0" xfId="0" applyFont="1" applyAlignment="1">
      <alignment horizontal="center" vertical="center"/>
    </xf>
    <xf numFmtId="0" fontId="45" fillId="5" borderId="17" xfId="0" applyFont="1" applyFill="1" applyBorder="1" applyAlignment="1" applyProtection="1">
      <alignment horizontal="center" vertical="center"/>
    </xf>
    <xf numFmtId="4" fontId="45" fillId="5" borderId="17" xfId="0" applyNumberFormat="1" applyFont="1" applyFill="1" applyBorder="1" applyAlignment="1" applyProtection="1">
      <alignment horizontal="center" vertical="center"/>
    </xf>
    <xf numFmtId="2" fontId="45" fillId="5" borderId="17" xfId="0" applyNumberFormat="1" applyFont="1" applyFill="1" applyBorder="1" applyAlignment="1" applyProtection="1">
      <alignment horizontal="center" vertical="center"/>
    </xf>
    <xf numFmtId="0" fontId="45" fillId="5" borderId="15" xfId="0" applyFont="1" applyFill="1" applyBorder="1" applyAlignment="1" applyProtection="1">
      <alignment horizontal="center" vertical="center"/>
    </xf>
    <xf numFmtId="0" fontId="45" fillId="5" borderId="18" xfId="0" applyFont="1" applyFill="1" applyBorder="1" applyAlignment="1" applyProtection="1">
      <alignment horizontal="center" vertical="center"/>
    </xf>
    <xf numFmtId="4" fontId="45" fillId="5" borderId="18" xfId="0" applyNumberFormat="1" applyFont="1" applyFill="1" applyBorder="1" applyAlignment="1" applyProtection="1">
      <alignment horizontal="center" vertical="center"/>
    </xf>
    <xf numFmtId="2" fontId="45" fillId="5" borderId="18" xfId="0" applyNumberFormat="1" applyFont="1" applyFill="1" applyBorder="1" applyAlignment="1" applyProtection="1">
      <alignment horizontal="center" vertical="center"/>
    </xf>
    <xf numFmtId="0" fontId="45" fillId="5" borderId="32" xfId="0" applyFont="1" applyFill="1" applyBorder="1" applyAlignment="1" applyProtection="1">
      <alignment horizontal="center" vertical="center"/>
    </xf>
    <xf numFmtId="0" fontId="45" fillId="5" borderId="16" xfId="0" applyFont="1" applyFill="1" applyBorder="1" applyAlignment="1" applyProtection="1">
      <alignment horizontal="center" vertical="center"/>
    </xf>
    <xf numFmtId="0" fontId="45" fillId="5" borderId="33" xfId="0" applyFont="1" applyFill="1" applyBorder="1" applyAlignment="1" applyProtection="1">
      <alignment horizontal="center" vertical="center"/>
    </xf>
    <xf numFmtId="4" fontId="45" fillId="5" borderId="33" xfId="0" applyNumberFormat="1" applyFont="1" applyFill="1" applyBorder="1" applyAlignment="1" applyProtection="1">
      <alignment horizontal="center" vertical="center"/>
    </xf>
    <xf numFmtId="2" fontId="45" fillId="5" borderId="33" xfId="0" applyNumberFormat="1" applyFont="1" applyFill="1" applyBorder="1" applyAlignment="1" applyProtection="1">
      <alignment horizontal="center" vertical="center"/>
    </xf>
    <xf numFmtId="0" fontId="45" fillId="5" borderId="19" xfId="0" applyFont="1" applyFill="1" applyBorder="1" applyAlignment="1" applyProtection="1">
      <alignment horizontal="center" vertical="center"/>
    </xf>
    <xf numFmtId="2" fontId="45" fillId="5" borderId="28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/>
    <xf numFmtId="0" fontId="45" fillId="5" borderId="34" xfId="0" applyFont="1" applyFill="1" applyBorder="1" applyAlignment="1" applyProtection="1">
      <alignment horizontal="center" vertical="center"/>
    </xf>
    <xf numFmtId="4" fontId="45" fillId="5" borderId="34" xfId="0" applyNumberFormat="1" applyFont="1" applyFill="1" applyBorder="1" applyAlignment="1" applyProtection="1">
      <alignment horizontal="center" vertical="center"/>
    </xf>
    <xf numFmtId="2" fontId="45" fillId="5" borderId="34" xfId="0" applyNumberFormat="1" applyFont="1" applyFill="1" applyBorder="1" applyAlignment="1" applyProtection="1">
      <alignment horizontal="center" vertical="center"/>
    </xf>
    <xf numFmtId="0" fontId="45" fillId="5" borderId="0" xfId="0" applyFont="1" applyFill="1" applyBorder="1" applyAlignment="1" applyProtection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5" fillId="5" borderId="32" xfId="0" applyFont="1" applyFill="1" applyBorder="1" applyAlignment="1" applyProtection="1">
      <alignment horizontal="center" vertical="center" wrapText="1"/>
    </xf>
    <xf numFmtId="0" fontId="45" fillId="29" borderId="32" xfId="0" applyFont="1" applyFill="1" applyBorder="1" applyAlignment="1" applyProtection="1">
      <alignment horizontal="center" vertical="center"/>
    </xf>
    <xf numFmtId="0" fontId="45" fillId="29" borderId="17" xfId="0" applyFont="1" applyFill="1" applyBorder="1" applyAlignment="1" applyProtection="1">
      <alignment horizontal="center" vertical="center"/>
    </xf>
    <xf numFmtId="4" fontId="45" fillId="29" borderId="17" xfId="0" applyNumberFormat="1" applyFont="1" applyFill="1" applyBorder="1" applyAlignment="1" applyProtection="1">
      <alignment horizontal="center" vertical="center"/>
    </xf>
    <xf numFmtId="2" fontId="45" fillId="29" borderId="17" xfId="0" applyNumberFormat="1" applyFont="1" applyFill="1" applyBorder="1" applyAlignment="1" applyProtection="1">
      <alignment horizontal="center" vertical="center"/>
    </xf>
    <xf numFmtId="0" fontId="45" fillId="29" borderId="15" xfId="0" applyFont="1" applyFill="1" applyBorder="1" applyAlignment="1" applyProtection="1">
      <alignment horizontal="center" vertical="center"/>
    </xf>
    <xf numFmtId="0" fontId="45" fillId="29" borderId="18" xfId="0" applyFont="1" applyFill="1" applyBorder="1" applyAlignment="1" applyProtection="1">
      <alignment horizontal="center" vertical="center"/>
    </xf>
    <xf numFmtId="4" fontId="45" fillId="29" borderId="18" xfId="0" applyNumberFormat="1" applyFont="1" applyFill="1" applyBorder="1" applyAlignment="1" applyProtection="1">
      <alignment horizontal="center" vertical="center"/>
    </xf>
    <xf numFmtId="2" fontId="45" fillId="29" borderId="18" xfId="0" applyNumberFormat="1" applyFont="1" applyFill="1" applyBorder="1" applyAlignment="1" applyProtection="1">
      <alignment horizontal="center" vertical="center"/>
    </xf>
    <xf numFmtId="0" fontId="107" fillId="0" borderId="0" xfId="0" applyFont="1" applyBorder="1" applyAlignment="1">
      <alignment horizontal="center" vertical="center"/>
    </xf>
    <xf numFmtId="0" fontId="107" fillId="5" borderId="19" xfId="0" applyFont="1" applyFill="1" applyBorder="1" applyAlignment="1" applyProtection="1">
      <alignment horizontal="center" vertical="center"/>
    </xf>
    <xf numFmtId="4" fontId="107" fillId="5" borderId="17" xfId="0" applyNumberFormat="1" applyFont="1" applyFill="1" applyBorder="1" applyAlignment="1" applyProtection="1">
      <alignment horizontal="center" vertical="center"/>
    </xf>
    <xf numFmtId="2" fontId="107" fillId="5" borderId="17" xfId="0" applyNumberFormat="1" applyFont="1" applyFill="1" applyBorder="1" applyAlignment="1" applyProtection="1">
      <alignment horizontal="center" vertical="center"/>
    </xf>
    <xf numFmtId="0" fontId="107" fillId="5" borderId="18" xfId="0" applyFont="1" applyFill="1" applyBorder="1" applyAlignment="1" applyProtection="1">
      <alignment horizontal="center" vertical="center"/>
    </xf>
    <xf numFmtId="4" fontId="107" fillId="5" borderId="18" xfId="0" applyNumberFormat="1" applyFont="1" applyFill="1" applyBorder="1" applyAlignment="1" applyProtection="1">
      <alignment horizontal="center" vertical="center"/>
    </xf>
    <xf numFmtId="2" fontId="107" fillId="5" borderId="18" xfId="0" applyNumberFormat="1" applyFont="1" applyFill="1" applyBorder="1" applyAlignment="1" applyProtection="1">
      <alignment horizontal="center" vertical="center"/>
    </xf>
    <xf numFmtId="4" fontId="107" fillId="5" borderId="34" xfId="0" applyNumberFormat="1" applyFont="1" applyFill="1" applyBorder="1" applyAlignment="1" applyProtection="1">
      <alignment horizontal="center" vertical="center"/>
    </xf>
    <xf numFmtId="2" fontId="107" fillId="5" borderId="34" xfId="0" applyNumberFormat="1" applyFont="1" applyFill="1" applyBorder="1" applyAlignment="1" applyProtection="1">
      <alignment horizontal="center" vertical="center"/>
    </xf>
    <xf numFmtId="0" fontId="107" fillId="5" borderId="33" xfId="0" applyFont="1" applyFill="1" applyBorder="1" applyAlignment="1" applyProtection="1">
      <alignment horizontal="center" vertical="center"/>
    </xf>
    <xf numFmtId="4" fontId="107" fillId="5" borderId="33" xfId="0" applyNumberFormat="1" applyFont="1" applyFill="1" applyBorder="1" applyAlignment="1" applyProtection="1">
      <alignment horizontal="center" vertical="center"/>
    </xf>
    <xf numFmtId="2" fontId="107" fillId="5" borderId="33" xfId="0" applyNumberFormat="1" applyFont="1" applyFill="1" applyBorder="1" applyAlignment="1" applyProtection="1">
      <alignment horizontal="center" vertical="center"/>
    </xf>
    <xf numFmtId="0" fontId="45" fillId="28" borderId="32" xfId="0" applyFont="1" applyFill="1" applyBorder="1" applyAlignment="1" applyProtection="1">
      <alignment horizontal="center" vertical="center"/>
    </xf>
    <xf numFmtId="0" fontId="45" fillId="28" borderId="17" xfId="0" applyFont="1" applyFill="1" applyBorder="1" applyAlignment="1" applyProtection="1">
      <alignment horizontal="center" vertical="center"/>
    </xf>
    <xf numFmtId="4" fontId="45" fillId="28" borderId="17" xfId="0" applyNumberFormat="1" applyFont="1" applyFill="1" applyBorder="1" applyAlignment="1" applyProtection="1">
      <alignment horizontal="center" vertical="center"/>
    </xf>
    <xf numFmtId="2" fontId="45" fillId="28" borderId="17" xfId="0" applyNumberFormat="1" applyFont="1" applyFill="1" applyBorder="1" applyAlignment="1" applyProtection="1">
      <alignment horizontal="center" vertical="center"/>
    </xf>
    <xf numFmtId="0" fontId="45" fillId="28" borderId="15" xfId="0" applyFont="1" applyFill="1" applyBorder="1" applyAlignment="1" applyProtection="1">
      <alignment horizontal="center" vertical="center"/>
    </xf>
    <xf numFmtId="0" fontId="45" fillId="28" borderId="18" xfId="0" applyFont="1" applyFill="1" applyBorder="1" applyAlignment="1" applyProtection="1">
      <alignment horizontal="center" vertical="center"/>
    </xf>
    <xf numFmtId="4" fontId="45" fillId="28" borderId="18" xfId="0" applyNumberFormat="1" applyFont="1" applyFill="1" applyBorder="1" applyAlignment="1" applyProtection="1">
      <alignment horizontal="center" vertical="center"/>
    </xf>
    <xf numFmtId="2" fontId="45" fillId="28" borderId="18" xfId="0" applyNumberFormat="1" applyFont="1" applyFill="1" applyBorder="1" applyAlignment="1" applyProtection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right"/>
    </xf>
    <xf numFmtId="0" fontId="108" fillId="0" borderId="0" xfId="0" applyFont="1"/>
    <xf numFmtId="0" fontId="9" fillId="5" borderId="0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18" fillId="5" borderId="0" xfId="0" applyFont="1" applyFill="1" applyBorder="1" applyAlignment="1">
      <alignment vertical="center"/>
    </xf>
    <xf numFmtId="0" fontId="18" fillId="5" borderId="5" xfId="0" applyFont="1" applyFill="1" applyBorder="1" applyAlignment="1">
      <alignment vertical="center"/>
    </xf>
    <xf numFmtId="4" fontId="5" fillId="5" borderId="12" xfId="0" applyNumberFormat="1" applyFont="1" applyFill="1" applyBorder="1" applyAlignment="1">
      <alignment horizontal="center" vertical="center"/>
    </xf>
    <xf numFmtId="171" fontId="3" fillId="5" borderId="0" xfId="0" applyNumberFormat="1" applyFont="1" applyFill="1" applyBorder="1" applyAlignment="1">
      <alignment horizontal="center" vertical="center"/>
    </xf>
    <xf numFmtId="4" fontId="17" fillId="5" borderId="0" xfId="0" applyNumberFormat="1" applyFont="1" applyFill="1" applyBorder="1" applyAlignment="1">
      <alignment horizontal="centerContinuous" vertical="center" wrapText="1"/>
    </xf>
    <xf numFmtId="4" fontId="17" fillId="5" borderId="0" xfId="0" applyNumberFormat="1" applyFont="1" applyFill="1" applyBorder="1" applyAlignment="1">
      <alignment horizontal="center" vertical="center" wrapText="1"/>
    </xf>
    <xf numFmtId="171" fontId="3" fillId="5" borderId="0" xfId="0" applyNumberFormat="1" applyFont="1" applyFill="1" applyBorder="1" applyAlignment="1">
      <alignment horizontal="centerContinuous" vertical="center"/>
    </xf>
    <xf numFmtId="4" fontId="18" fillId="5" borderId="0" xfId="0" applyNumberFormat="1" applyFont="1" applyFill="1" applyBorder="1" applyAlignment="1">
      <alignment horizontal="centerContinuous" vertical="center"/>
    </xf>
    <xf numFmtId="0" fontId="18" fillId="5" borderId="31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" fillId="2" borderId="0" xfId="2" applyFont="1" applyFill="1" applyBorder="1" applyAlignment="1">
      <alignment vertical="center"/>
    </xf>
    <xf numFmtId="0" fontId="1" fillId="0" borderId="0" xfId="2" applyFont="1" applyFill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horizontal="left" vertical="center"/>
    </xf>
    <xf numFmtId="4" fontId="17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left" vertical="center"/>
    </xf>
    <xf numFmtId="4" fontId="18" fillId="0" borderId="0" xfId="0" applyNumberFormat="1" applyFont="1" applyBorder="1" applyAlignment="1">
      <alignment horizontal="left" vertical="center"/>
    </xf>
    <xf numFmtId="4" fontId="101" fillId="0" borderId="0" xfId="0" applyNumberFormat="1" applyFont="1" applyBorder="1" applyAlignment="1">
      <alignment horizontal="left" vertical="center"/>
    </xf>
    <xf numFmtId="0" fontId="104" fillId="5" borderId="31" xfId="0" applyFont="1" applyFill="1" applyBorder="1" applyAlignment="1">
      <alignment vertical="center"/>
    </xf>
    <xf numFmtId="0" fontId="3" fillId="5" borderId="0" xfId="0" applyNumberFormat="1" applyFont="1" applyFill="1" applyBorder="1" applyAlignment="1">
      <alignment horizontal="center" vertical="center"/>
    </xf>
    <xf numFmtId="0" fontId="3" fillId="5" borderId="0" xfId="0" applyNumberFormat="1" applyFont="1" applyFill="1" applyBorder="1" applyAlignment="1">
      <alignment horizontal="centerContinuous" vertical="center"/>
    </xf>
    <xf numFmtId="237" fontId="0" fillId="0" borderId="0" xfId="0" applyNumberFormat="1" applyBorder="1" applyAlignment="1">
      <alignment vertical="center"/>
    </xf>
    <xf numFmtId="0" fontId="109" fillId="0" borderId="0" xfId="0" applyFont="1" applyAlignment="1">
      <alignment horizontal="center" vertical="center"/>
    </xf>
    <xf numFmtId="2" fontId="12" fillId="5" borderId="28" xfId="0" applyNumberFormat="1" applyFont="1" applyFill="1" applyBorder="1" applyAlignment="1">
      <alignment horizontal="center" vertical="center" wrapText="1"/>
    </xf>
    <xf numFmtId="2" fontId="104" fillId="5" borderId="31" xfId="0" applyNumberFormat="1" applyFont="1" applyFill="1" applyBorder="1" applyAlignment="1">
      <alignment vertical="center"/>
    </xf>
    <xf numFmtId="2" fontId="13" fillId="5" borderId="12" xfId="0" applyNumberFormat="1" applyFont="1" applyFill="1" applyBorder="1" applyAlignment="1">
      <alignment horizontal="center" vertical="center"/>
    </xf>
    <xf numFmtId="2" fontId="5" fillId="5" borderId="12" xfId="0" applyNumberFormat="1" applyFont="1" applyFill="1" applyBorder="1" applyAlignment="1">
      <alignment horizontal="center" vertical="center"/>
    </xf>
    <xf numFmtId="2" fontId="15" fillId="5" borderId="0" xfId="0" applyNumberFormat="1" applyFont="1" applyFill="1" applyBorder="1" applyAlignment="1">
      <alignment horizontal="center" vertical="center"/>
    </xf>
    <xf numFmtId="2" fontId="16" fillId="5" borderId="0" xfId="0" applyNumberFormat="1" applyFont="1" applyFill="1" applyBorder="1" applyAlignment="1">
      <alignment horizontal="center" vertical="center"/>
    </xf>
    <xf numFmtId="2" fontId="17" fillId="5" borderId="0" xfId="0" applyNumberFormat="1" applyFont="1" applyFill="1" applyBorder="1" applyAlignment="1">
      <alignment horizontal="centerContinuous" vertical="center" wrapText="1"/>
    </xf>
    <xf numFmtId="2" fontId="16" fillId="5" borderId="0" xfId="0" applyNumberFormat="1" applyFont="1" applyFill="1" applyBorder="1" applyAlignment="1">
      <alignment horizontal="centerContinuous" vertical="center"/>
    </xf>
    <xf numFmtId="2" fontId="101" fillId="5" borderId="0" xfId="2" applyNumberFormat="1" applyFont="1" applyFill="1" applyBorder="1" applyAlignment="1">
      <alignment horizontal="centerContinuous" vertical="center"/>
    </xf>
    <xf numFmtId="2" fontId="0" fillId="0" borderId="0" xfId="0" applyNumberFormat="1" applyAlignment="1">
      <alignment vertical="center"/>
    </xf>
    <xf numFmtId="2" fontId="5" fillId="5" borderId="0" xfId="0" applyNumberFormat="1" applyFont="1" applyFill="1" applyBorder="1" applyAlignment="1">
      <alignment vertical="center"/>
    </xf>
    <xf numFmtId="2" fontId="14" fillId="5" borderId="0" xfId="0" applyNumberFormat="1" applyFont="1" applyFill="1" applyBorder="1" applyAlignment="1">
      <alignment vertical="center"/>
    </xf>
    <xf numFmtId="2" fontId="18" fillId="5" borderId="0" xfId="0" applyNumberFormat="1" applyFont="1" applyFill="1" applyBorder="1" applyAlignment="1">
      <alignment horizontal="centerContinuous" vertical="center"/>
    </xf>
    <xf numFmtId="2" fontId="17" fillId="5" borderId="0" xfId="0" applyNumberFormat="1" applyFont="1" applyFill="1" applyBorder="1" applyAlignment="1">
      <alignment horizontal="center" vertical="center" wrapText="1"/>
    </xf>
    <xf numFmtId="2" fontId="0" fillId="5" borderId="0" xfId="0" applyNumberFormat="1" applyFill="1" applyBorder="1" applyAlignment="1">
      <alignment horizontal="centerContinuous" vertical="center"/>
    </xf>
    <xf numFmtId="169" fontId="3" fillId="5" borderId="17" xfId="1" applyFont="1" applyFill="1" applyBorder="1" applyAlignment="1">
      <alignment horizontal="center" vertical="center"/>
    </xf>
    <xf numFmtId="2" fontId="3" fillId="5" borderId="17" xfId="0" applyNumberFormat="1" applyFont="1" applyFill="1" applyBorder="1" applyAlignment="1">
      <alignment horizontal="center" vertical="center"/>
    </xf>
    <xf numFmtId="169" fontId="3" fillId="5" borderId="18" xfId="1" applyFont="1" applyFill="1" applyBorder="1" applyAlignment="1">
      <alignment horizontal="center" vertical="center"/>
    </xf>
    <xf numFmtId="2" fontId="3" fillId="5" borderId="18" xfId="0" applyNumberFormat="1" applyFont="1" applyFill="1" applyBorder="1" applyAlignment="1">
      <alignment horizontal="center" vertical="center"/>
    </xf>
    <xf numFmtId="2" fontId="3" fillId="5" borderId="18" xfId="1" applyNumberFormat="1" applyFont="1" applyFill="1" applyBorder="1" applyAlignment="1">
      <alignment horizontal="center" vertical="center"/>
    </xf>
    <xf numFmtId="236" fontId="3" fillId="5" borderId="17" xfId="0" applyNumberFormat="1" applyFont="1" applyFill="1" applyBorder="1" applyAlignment="1">
      <alignment horizontal="center" vertical="center"/>
    </xf>
    <xf numFmtId="236" fontId="3" fillId="5" borderId="18" xfId="0" applyNumberFormat="1" applyFont="1" applyFill="1" applyBorder="1" applyAlignment="1">
      <alignment horizontal="center" vertical="center"/>
    </xf>
    <xf numFmtId="236" fontId="3" fillId="5" borderId="38" xfId="0" applyNumberFormat="1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vertical="center" wrapText="1"/>
    </xf>
    <xf numFmtId="2" fontId="14" fillId="5" borderId="0" xfId="0" applyNumberFormat="1" applyFont="1" applyFill="1" applyBorder="1" applyAlignment="1">
      <alignment vertical="center" wrapText="1"/>
    </xf>
    <xf numFmtId="0" fontId="5" fillId="5" borderId="0" xfId="0" applyFont="1" applyFill="1" applyBorder="1" applyAlignment="1">
      <alignment horizontal="left" vertical="center"/>
    </xf>
    <xf numFmtId="2" fontId="14" fillId="5" borderId="0" xfId="0" applyNumberFormat="1" applyFont="1" applyFill="1" applyBorder="1" applyAlignment="1">
      <alignment horizontal="left" vertical="center"/>
    </xf>
    <xf numFmtId="2" fontId="5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vertical="center"/>
    </xf>
    <xf numFmtId="0" fontId="14" fillId="5" borderId="4" xfId="0" applyFont="1" applyFill="1" applyBorder="1" applyAlignment="1">
      <alignment vertical="center"/>
    </xf>
    <xf numFmtId="0" fontId="111" fillId="5" borderId="0" xfId="0" applyFont="1" applyFill="1" applyBorder="1" applyAlignment="1">
      <alignment horizontal="left" vertical="center"/>
    </xf>
    <xf numFmtId="2" fontId="3" fillId="5" borderId="33" xfId="0" applyNumberFormat="1" applyFont="1" applyFill="1" applyBorder="1" applyAlignment="1">
      <alignment horizontal="center" vertical="center"/>
    </xf>
    <xf numFmtId="0" fontId="38" fillId="0" borderId="0" xfId="198" applyFont="1" applyAlignment="1">
      <alignment horizontal="center" vertical="center"/>
    </xf>
    <xf numFmtId="0" fontId="38" fillId="0" borderId="0" xfId="198" applyFont="1"/>
    <xf numFmtId="0" fontId="112" fillId="31" borderId="28" xfId="198" applyFont="1" applyFill="1" applyBorder="1" applyAlignment="1">
      <alignment horizontal="center" vertical="center" wrapText="1"/>
    </xf>
    <xf numFmtId="0" fontId="112" fillId="32" borderId="28" xfId="198" applyFont="1" applyFill="1" applyBorder="1" applyAlignment="1">
      <alignment horizontal="center" vertical="center" wrapText="1"/>
    </xf>
    <xf numFmtId="0" fontId="38" fillId="0" borderId="0" xfId="198" applyFont="1" applyAlignment="1">
      <alignment wrapText="1"/>
    </xf>
    <xf numFmtId="0" fontId="38" fillId="5" borderId="19" xfId="198" applyFont="1" applyFill="1" applyBorder="1" applyAlignment="1">
      <alignment horizontal="center" vertical="center"/>
    </xf>
    <xf numFmtId="0" fontId="38" fillId="5" borderId="18" xfId="198" applyFont="1" applyFill="1" applyBorder="1" applyAlignment="1">
      <alignment horizontal="center" vertical="center"/>
    </xf>
    <xf numFmtId="0" fontId="113" fillId="0" borderId="0" xfId="198" applyFont="1"/>
    <xf numFmtId="0" fontId="38" fillId="5" borderId="33" xfId="198" applyFont="1" applyFill="1" applyBorder="1" applyAlignment="1">
      <alignment horizontal="center" vertical="center"/>
    </xf>
    <xf numFmtId="0" fontId="38" fillId="32" borderId="0" xfId="198" applyFont="1" applyFill="1"/>
    <xf numFmtId="0" fontId="3" fillId="5" borderId="19" xfId="198" applyFont="1" applyFill="1" applyBorder="1"/>
    <xf numFmtId="0" fontId="3" fillId="32" borderId="19" xfId="198" applyFont="1" applyFill="1" applyBorder="1"/>
    <xf numFmtId="0" fontId="3" fillId="5" borderId="18" xfId="198" applyFont="1" applyFill="1" applyBorder="1"/>
    <xf numFmtId="0" fontId="3" fillId="32" borderId="18" xfId="198" applyFont="1" applyFill="1" applyBorder="1"/>
    <xf numFmtId="0" fontId="3" fillId="5" borderId="18" xfId="198" applyFont="1" applyFill="1" applyBorder="1" applyAlignment="1">
      <alignment horizontal="center" vertical="center"/>
    </xf>
    <xf numFmtId="0" fontId="3" fillId="5" borderId="33" xfId="198" applyFont="1" applyFill="1" applyBorder="1" applyAlignment="1">
      <alignment horizontal="center" vertical="center"/>
    </xf>
    <xf numFmtId="0" fontId="3" fillId="5" borderId="33" xfId="198" applyFont="1" applyFill="1" applyBorder="1"/>
    <xf numFmtId="0" fontId="3" fillId="32" borderId="33" xfId="198" applyFont="1" applyFill="1" applyBorder="1"/>
    <xf numFmtId="0" fontId="3" fillId="0" borderId="0" xfId="198" applyFont="1" applyAlignment="1">
      <alignment horizontal="center" vertical="center"/>
    </xf>
    <xf numFmtId="0" fontId="3" fillId="0" borderId="0" xfId="198" applyFont="1"/>
    <xf numFmtId="0" fontId="3" fillId="0" borderId="0" xfId="198" applyFont="1" applyAlignment="1">
      <alignment horizontal="center" vertical="center" wrapText="1"/>
    </xf>
    <xf numFmtId="169" fontId="3" fillId="0" borderId="0" xfId="1" applyFont="1" applyAlignment="1">
      <alignment horizontal="center" vertical="center"/>
    </xf>
    <xf numFmtId="0" fontId="114" fillId="0" borderId="0" xfId="198" applyFont="1" applyAlignment="1">
      <alignment horizontal="center" vertical="center"/>
    </xf>
    <xf numFmtId="0" fontId="114" fillId="0" borderId="0" xfId="198" applyFont="1"/>
    <xf numFmtId="14" fontId="38" fillId="0" borderId="0" xfId="198" applyNumberFormat="1" applyFont="1"/>
    <xf numFmtId="14" fontId="3" fillId="0" borderId="0" xfId="198" applyNumberFormat="1" applyFont="1" applyAlignment="1">
      <alignment wrapText="1"/>
    </xf>
    <xf numFmtId="14" fontId="113" fillId="0" borderId="0" xfId="198" applyNumberFormat="1" applyFont="1"/>
    <xf numFmtId="14" fontId="38" fillId="0" borderId="0" xfId="198" applyNumberFormat="1" applyFont="1" applyAlignment="1">
      <alignment horizontal="center" vertical="center"/>
    </xf>
    <xf numFmtId="0" fontId="45" fillId="5" borderId="32" xfId="0" applyFont="1" applyFill="1" applyBorder="1" applyAlignment="1" applyProtection="1">
      <alignment horizontal="center" vertical="center"/>
    </xf>
    <xf numFmtId="0" fontId="45" fillId="5" borderId="16" xfId="0" applyFont="1" applyFill="1" applyBorder="1" applyAlignment="1" applyProtection="1">
      <alignment horizontal="center" vertical="center"/>
    </xf>
    <xf numFmtId="0" fontId="45" fillId="5" borderId="32" xfId="0" applyFont="1" applyFill="1" applyBorder="1" applyAlignment="1" applyProtection="1">
      <alignment horizontal="center" vertical="center"/>
    </xf>
    <xf numFmtId="0" fontId="45" fillId="5" borderId="16" xfId="0" applyFont="1" applyFill="1" applyBorder="1" applyAlignment="1" applyProtection="1">
      <alignment horizontal="center" vertical="center"/>
    </xf>
    <xf numFmtId="0" fontId="45" fillId="5" borderId="17" xfId="0" applyFont="1" applyFill="1" applyBorder="1" applyAlignment="1" applyProtection="1">
      <alignment horizontal="center" vertical="center" wrapText="1"/>
    </xf>
    <xf numFmtId="4" fontId="45" fillId="5" borderId="17" xfId="0" applyNumberFormat="1" applyFont="1" applyFill="1" applyBorder="1" applyAlignment="1" applyProtection="1">
      <alignment horizontal="center" vertical="center" wrapText="1"/>
    </xf>
    <xf numFmtId="0" fontId="45" fillId="5" borderId="18" xfId="0" applyFont="1" applyFill="1" applyBorder="1" applyAlignment="1" applyProtection="1">
      <alignment horizontal="center" vertical="center" wrapText="1"/>
    </xf>
    <xf numFmtId="4" fontId="45" fillId="5" borderId="18" xfId="0" applyNumberFormat="1" applyFont="1" applyFill="1" applyBorder="1" applyAlignment="1" applyProtection="1">
      <alignment horizontal="center" vertical="center" wrapText="1"/>
    </xf>
    <xf numFmtId="0" fontId="45" fillId="5" borderId="33" xfId="0" applyFont="1" applyFill="1" applyBorder="1" applyAlignment="1" applyProtection="1">
      <alignment horizontal="center" vertical="center" wrapText="1"/>
    </xf>
    <xf numFmtId="4" fontId="45" fillId="5" borderId="33" xfId="0" applyNumberFormat="1" applyFont="1" applyFill="1" applyBorder="1" applyAlignment="1" applyProtection="1">
      <alignment horizontal="center" vertical="center" wrapText="1"/>
    </xf>
    <xf numFmtId="0" fontId="45" fillId="33" borderId="32" xfId="0" applyFont="1" applyFill="1" applyBorder="1" applyAlignment="1" applyProtection="1">
      <alignment horizontal="center" vertical="center"/>
    </xf>
    <xf numFmtId="0" fontId="45" fillId="33" borderId="17" xfId="0" applyFont="1" applyFill="1" applyBorder="1" applyAlignment="1" applyProtection="1">
      <alignment horizontal="center" vertical="center"/>
    </xf>
    <xf numFmtId="2" fontId="45" fillId="33" borderId="17" xfId="0" applyNumberFormat="1" applyFont="1" applyFill="1" applyBorder="1" applyAlignment="1" applyProtection="1">
      <alignment horizontal="center" vertical="center"/>
    </xf>
    <xf numFmtId="0" fontId="45" fillId="33" borderId="15" xfId="0" applyFont="1" applyFill="1" applyBorder="1" applyAlignment="1" applyProtection="1">
      <alignment horizontal="center" vertical="center"/>
    </xf>
    <xf numFmtId="0" fontId="45" fillId="33" borderId="18" xfId="0" applyFont="1" applyFill="1" applyBorder="1" applyAlignment="1" applyProtection="1">
      <alignment horizontal="center" vertical="center"/>
    </xf>
    <xf numFmtId="2" fontId="45" fillId="33" borderId="18" xfId="0" applyNumberFormat="1" applyFont="1" applyFill="1" applyBorder="1" applyAlignment="1" applyProtection="1">
      <alignment horizontal="center" vertical="center"/>
    </xf>
    <xf numFmtId="0" fontId="45" fillId="33" borderId="16" xfId="0" applyFont="1" applyFill="1" applyBorder="1" applyAlignment="1" applyProtection="1">
      <alignment horizontal="center" vertical="center"/>
    </xf>
    <xf numFmtId="0" fontId="45" fillId="33" borderId="33" xfId="0" applyFont="1" applyFill="1" applyBorder="1" applyAlignment="1" applyProtection="1">
      <alignment horizontal="center" vertical="center"/>
    </xf>
    <xf numFmtId="2" fontId="45" fillId="33" borderId="33" xfId="0" applyNumberFormat="1" applyFont="1" applyFill="1" applyBorder="1" applyAlignment="1" applyProtection="1">
      <alignment horizontal="center" vertical="center"/>
    </xf>
    <xf numFmtId="4" fontId="45" fillId="33" borderId="17" xfId="0" applyNumberFormat="1" applyFont="1" applyFill="1" applyBorder="1" applyAlignment="1" applyProtection="1">
      <alignment horizontal="center" vertical="center"/>
    </xf>
    <xf numFmtId="4" fontId="45" fillId="33" borderId="18" xfId="0" applyNumberFormat="1" applyFont="1" applyFill="1" applyBorder="1" applyAlignment="1" applyProtection="1">
      <alignment horizontal="center" vertical="center"/>
    </xf>
    <xf numFmtId="4" fontId="45" fillId="33" borderId="33" xfId="0" applyNumberFormat="1" applyFont="1" applyFill="1" applyBorder="1" applyAlignment="1" applyProtection="1">
      <alignment horizontal="center" vertical="center"/>
    </xf>
    <xf numFmtId="0" fontId="45" fillId="28" borderId="19" xfId="0" applyFont="1" applyFill="1" applyBorder="1" applyAlignment="1" applyProtection="1">
      <alignment horizontal="center" vertical="center"/>
    </xf>
    <xf numFmtId="0" fontId="45" fillId="28" borderId="34" xfId="0" applyFont="1" applyFill="1" applyBorder="1" applyAlignment="1" applyProtection="1">
      <alignment horizontal="center" vertical="center"/>
    </xf>
    <xf numFmtId="4" fontId="45" fillId="28" borderId="34" xfId="0" applyNumberFormat="1" applyFont="1" applyFill="1" applyBorder="1" applyAlignment="1" applyProtection="1">
      <alignment horizontal="center" vertical="center"/>
    </xf>
    <xf numFmtId="2" fontId="45" fillId="28" borderId="34" xfId="0" applyNumberFormat="1" applyFont="1" applyFill="1" applyBorder="1" applyAlignment="1" applyProtection="1">
      <alignment horizontal="center" vertical="center"/>
    </xf>
    <xf numFmtId="0" fontId="45" fillId="28" borderId="16" xfId="0" applyFont="1" applyFill="1" applyBorder="1" applyAlignment="1" applyProtection="1">
      <alignment horizontal="center" vertical="center"/>
    </xf>
    <xf numFmtId="0" fontId="45" fillId="28" borderId="33" xfId="0" applyFont="1" applyFill="1" applyBorder="1" applyAlignment="1" applyProtection="1">
      <alignment horizontal="center" vertical="center"/>
    </xf>
    <xf numFmtId="4" fontId="45" fillId="28" borderId="33" xfId="0" applyNumberFormat="1" applyFont="1" applyFill="1" applyBorder="1" applyAlignment="1" applyProtection="1">
      <alignment horizontal="center" vertical="center"/>
    </xf>
    <xf numFmtId="2" fontId="45" fillId="28" borderId="33" xfId="0" applyNumberFormat="1" applyFont="1" applyFill="1" applyBorder="1" applyAlignment="1" applyProtection="1">
      <alignment horizontal="center" vertical="center"/>
    </xf>
    <xf numFmtId="0" fontId="45" fillId="33" borderId="34" xfId="0" applyFont="1" applyFill="1" applyBorder="1" applyAlignment="1" applyProtection="1">
      <alignment horizontal="center" vertical="center"/>
    </xf>
    <xf numFmtId="0" fontId="45" fillId="5" borderId="32" xfId="0" applyFont="1" applyFill="1" applyBorder="1" applyAlignment="1" applyProtection="1">
      <alignment horizontal="center" vertical="center"/>
    </xf>
    <xf numFmtId="0" fontId="45" fillId="5" borderId="16" xfId="0" applyFont="1" applyFill="1" applyBorder="1" applyAlignment="1" applyProtection="1">
      <alignment horizontal="center" vertical="center"/>
    </xf>
    <xf numFmtId="0" fontId="107" fillId="5" borderId="0" xfId="0" applyFont="1" applyFill="1" applyBorder="1" applyAlignment="1" applyProtection="1">
      <alignment horizontal="center" vertical="center"/>
    </xf>
    <xf numFmtId="0" fontId="45" fillId="29" borderId="19" xfId="0" applyFont="1" applyFill="1" applyBorder="1" applyAlignment="1" applyProtection="1">
      <alignment horizontal="center" vertical="center"/>
    </xf>
    <xf numFmtId="0" fontId="45" fillId="29" borderId="34" xfId="0" applyFont="1" applyFill="1" applyBorder="1" applyAlignment="1" applyProtection="1">
      <alignment horizontal="center" vertical="center"/>
    </xf>
    <xf numFmtId="4" fontId="45" fillId="29" borderId="34" xfId="0" applyNumberFormat="1" applyFont="1" applyFill="1" applyBorder="1" applyAlignment="1" applyProtection="1">
      <alignment horizontal="center" vertical="center"/>
    </xf>
    <xf numFmtId="2" fontId="45" fillId="29" borderId="34" xfId="0" applyNumberFormat="1" applyFont="1" applyFill="1" applyBorder="1" applyAlignment="1" applyProtection="1">
      <alignment horizontal="center" vertical="center"/>
    </xf>
    <xf numFmtId="0" fontId="45" fillId="29" borderId="16" xfId="0" applyFont="1" applyFill="1" applyBorder="1" applyAlignment="1" applyProtection="1">
      <alignment horizontal="center" vertical="center"/>
    </xf>
    <xf numFmtId="0" fontId="45" fillId="29" borderId="33" xfId="0" applyFont="1" applyFill="1" applyBorder="1" applyAlignment="1" applyProtection="1">
      <alignment horizontal="center" vertical="center"/>
    </xf>
    <xf numFmtId="4" fontId="45" fillId="29" borderId="33" xfId="0" applyNumberFormat="1" applyFont="1" applyFill="1" applyBorder="1" applyAlignment="1" applyProtection="1">
      <alignment horizontal="center" vertical="center"/>
    </xf>
    <xf numFmtId="2" fontId="45" fillId="29" borderId="33" xfId="0" applyNumberFormat="1" applyFont="1" applyFill="1" applyBorder="1" applyAlignment="1" applyProtection="1">
      <alignment horizontal="center" vertical="center"/>
    </xf>
    <xf numFmtId="0" fontId="45" fillId="29" borderId="17" xfId="0" applyFont="1" applyFill="1" applyBorder="1" applyAlignment="1" applyProtection="1">
      <alignment horizontal="center" vertical="center" wrapText="1"/>
    </xf>
    <xf numFmtId="4" fontId="45" fillId="29" borderId="17" xfId="0" applyNumberFormat="1" applyFont="1" applyFill="1" applyBorder="1" applyAlignment="1" applyProtection="1">
      <alignment horizontal="center" vertical="center" wrapText="1"/>
    </xf>
    <xf numFmtId="0" fontId="45" fillId="29" borderId="18" xfId="0" applyFont="1" applyFill="1" applyBorder="1" applyAlignment="1" applyProtection="1">
      <alignment horizontal="center" vertical="center" wrapText="1"/>
    </xf>
    <xf numFmtId="4" fontId="45" fillId="29" borderId="18" xfId="0" applyNumberFormat="1" applyFont="1" applyFill="1" applyBorder="1" applyAlignment="1" applyProtection="1">
      <alignment horizontal="center" vertical="center" wrapText="1"/>
    </xf>
    <xf numFmtId="0" fontId="45" fillId="29" borderId="33" xfId="0" applyFont="1" applyFill="1" applyBorder="1" applyAlignment="1" applyProtection="1">
      <alignment horizontal="center" vertical="center" wrapText="1"/>
    </xf>
    <xf numFmtId="4" fontId="45" fillId="29" borderId="33" xfId="0" applyNumberFormat="1" applyFont="1" applyFill="1" applyBorder="1" applyAlignment="1" applyProtection="1">
      <alignment horizontal="center" vertical="center" wrapText="1"/>
    </xf>
    <xf numFmtId="0" fontId="115" fillId="0" borderId="0" xfId="0" applyFont="1" applyBorder="1" applyAlignment="1">
      <alignment horizontal="center" vertical="center"/>
    </xf>
    <xf numFmtId="0" fontId="45" fillId="5" borderId="32" xfId="0" applyFont="1" applyFill="1" applyBorder="1" applyAlignment="1" applyProtection="1">
      <alignment horizontal="center" vertical="center"/>
    </xf>
    <xf numFmtId="0" fontId="45" fillId="5" borderId="32" xfId="0" applyFont="1" applyFill="1" applyBorder="1" applyAlignment="1" applyProtection="1">
      <alignment horizontal="center" vertical="center"/>
    </xf>
    <xf numFmtId="0" fontId="45" fillId="5" borderId="16" xfId="0" applyFont="1" applyFill="1" applyBorder="1" applyAlignment="1" applyProtection="1">
      <alignment horizontal="center" vertical="center"/>
    </xf>
    <xf numFmtId="2" fontId="111" fillId="5" borderId="9" xfId="0" applyNumberFormat="1" applyFont="1" applyFill="1" applyBorder="1" applyAlignment="1">
      <alignment horizontal="center" vertical="center"/>
    </xf>
    <xf numFmtId="0" fontId="107" fillId="28" borderId="0" xfId="0" applyFont="1" applyFill="1" applyBorder="1" applyAlignment="1">
      <alignment horizontal="center" vertical="center"/>
    </xf>
    <xf numFmtId="14" fontId="3" fillId="0" borderId="0" xfId="198" applyNumberFormat="1" applyFont="1" applyAlignment="1">
      <alignment horizontal="center" vertical="center" wrapText="1"/>
    </xf>
    <xf numFmtId="14" fontId="3" fillId="0" borderId="0" xfId="198" applyNumberFormat="1" applyFont="1" applyAlignment="1">
      <alignment horizontal="center" wrapText="1"/>
    </xf>
    <xf numFmtId="0" fontId="113" fillId="0" borderId="0" xfId="198" applyFont="1" applyAlignment="1">
      <alignment horizontal="center" vertical="center" wrapText="1"/>
    </xf>
    <xf numFmtId="0" fontId="3" fillId="32" borderId="19" xfId="198" applyNumberFormat="1" applyFont="1" applyFill="1" applyBorder="1"/>
    <xf numFmtId="0" fontId="38" fillId="0" borderId="0" xfId="198" applyFont="1" applyAlignment="1">
      <alignment horizontal="center"/>
    </xf>
    <xf numFmtId="0" fontId="3" fillId="28" borderId="18" xfId="198" applyFont="1" applyFill="1" applyBorder="1" applyAlignment="1">
      <alignment horizontal="left" vertical="center"/>
    </xf>
    <xf numFmtId="0" fontId="3" fillId="28" borderId="19" xfId="198" applyFont="1" applyFill="1" applyBorder="1" applyAlignment="1">
      <alignment horizontal="left" vertical="center"/>
    </xf>
    <xf numFmtId="0" fontId="3" fillId="28" borderId="18" xfId="198" applyFont="1" applyFill="1" applyBorder="1" applyAlignment="1">
      <alignment horizontal="center" vertical="center"/>
    </xf>
    <xf numFmtId="0" fontId="109" fillId="0" borderId="0" xfId="0" applyNumberFormat="1" applyFont="1" applyAlignment="1">
      <alignment horizontal="center" vertical="center"/>
    </xf>
    <xf numFmtId="2" fontId="118" fillId="5" borderId="0" xfId="0" applyNumberFormat="1" applyFont="1" applyFill="1" applyBorder="1" applyAlignment="1">
      <alignment vertical="center"/>
    </xf>
    <xf numFmtId="0" fontId="118" fillId="5" borderId="0" xfId="0" applyFont="1" applyFill="1" applyBorder="1" applyAlignment="1">
      <alignment horizontal="left" vertical="center"/>
    </xf>
    <xf numFmtId="2" fontId="101" fillId="5" borderId="0" xfId="2" applyNumberFormat="1" applyFont="1" applyFill="1" applyBorder="1" applyAlignment="1">
      <alignment horizontal="left" vertical="center"/>
    </xf>
    <xf numFmtId="0" fontId="3" fillId="5" borderId="0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vertical="center" wrapText="1"/>
    </xf>
    <xf numFmtId="2" fontId="13" fillId="5" borderId="0" xfId="0" applyNumberFormat="1" applyFont="1" applyFill="1" applyBorder="1" applyAlignment="1">
      <alignment horizontal="center" vertical="center"/>
    </xf>
    <xf numFmtId="4" fontId="5" fillId="5" borderId="0" xfId="0" applyNumberFormat="1" applyFont="1" applyFill="1" applyBorder="1" applyAlignment="1">
      <alignment horizontal="center" vertical="center"/>
    </xf>
    <xf numFmtId="0" fontId="102" fillId="5" borderId="29" xfId="0" applyFont="1" applyFill="1" applyBorder="1" applyAlignment="1">
      <alignment horizontal="center" vertical="center" wrapText="1"/>
    </xf>
    <xf numFmtId="0" fontId="102" fillId="5" borderId="31" xfId="0" applyFont="1" applyFill="1" applyBorder="1" applyAlignment="1">
      <alignment horizontal="center" vertical="center"/>
    </xf>
    <xf numFmtId="0" fontId="102" fillId="5" borderId="30" xfId="0" applyFont="1" applyFill="1" applyBorder="1" applyAlignment="1">
      <alignment horizontal="center" vertical="center"/>
    </xf>
    <xf numFmtId="2" fontId="5" fillId="5" borderId="0" xfId="0" applyNumberFormat="1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2" fontId="111" fillId="5" borderId="0" xfId="0" applyNumberFormat="1" applyFont="1" applyFill="1" applyBorder="1" applyAlignment="1">
      <alignment vertical="center"/>
    </xf>
    <xf numFmtId="14" fontId="14" fillId="5" borderId="0" xfId="0" applyNumberFormat="1" applyFont="1" applyFill="1" applyBorder="1" applyAlignment="1">
      <alignment horizontal="left" vertical="center"/>
    </xf>
    <xf numFmtId="14" fontId="118" fillId="5" borderId="0" xfId="0" applyNumberFormat="1" applyFont="1" applyFill="1" applyBorder="1" applyAlignment="1">
      <alignment horizontal="left" vertical="center"/>
    </xf>
    <xf numFmtId="0" fontId="114" fillId="5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240" fontId="118" fillId="5" borderId="0" xfId="0" applyNumberFormat="1" applyFont="1" applyFill="1" applyBorder="1" applyAlignment="1">
      <alignment horizontal="left" vertical="center"/>
    </xf>
    <xf numFmtId="2" fontId="3" fillId="5" borderId="18" xfId="1" applyNumberFormat="1" applyFont="1" applyFill="1" applyBorder="1" applyAlignment="1">
      <alignment horizontal="center" vertical="center"/>
    </xf>
    <xf numFmtId="2" fontId="3" fillId="5" borderId="17" xfId="1" applyNumberFormat="1" applyFont="1" applyFill="1" applyBorder="1" applyAlignment="1">
      <alignment horizontal="center" vertical="center"/>
    </xf>
    <xf numFmtId="169" fontId="3" fillId="5" borderId="39" xfId="1" applyFont="1" applyFill="1" applyBorder="1" applyAlignment="1">
      <alignment horizontal="center" vertical="center"/>
    </xf>
    <xf numFmtId="0" fontId="1" fillId="30" borderId="35" xfId="0" applyFont="1" applyFill="1" applyBorder="1" applyAlignment="1">
      <alignment horizontal="center"/>
    </xf>
    <xf numFmtId="0" fontId="0" fillId="30" borderId="36" xfId="0" applyFill="1" applyBorder="1" applyAlignment="1">
      <alignment horizontal="center"/>
    </xf>
    <xf numFmtId="0" fontId="0" fillId="30" borderId="37" xfId="0" applyFill="1" applyBorder="1" applyAlignment="1">
      <alignment horizontal="center"/>
    </xf>
    <xf numFmtId="0" fontId="1" fillId="30" borderId="36" xfId="0" applyFont="1" applyFill="1" applyBorder="1" applyAlignment="1">
      <alignment horizontal="center"/>
    </xf>
    <xf numFmtId="0" fontId="1" fillId="30" borderId="37" xfId="0" applyFont="1" applyFill="1" applyBorder="1" applyAlignment="1">
      <alignment horizontal="center"/>
    </xf>
    <xf numFmtId="0" fontId="45" fillId="5" borderId="32" xfId="0" applyFont="1" applyFill="1" applyBorder="1" applyAlignment="1" applyProtection="1">
      <alignment horizontal="center" vertical="center"/>
    </xf>
    <xf numFmtId="0" fontId="45" fillId="5" borderId="16" xfId="0" applyFont="1" applyFill="1" applyBorder="1" applyAlignment="1" applyProtection="1">
      <alignment horizontal="center" vertical="center"/>
    </xf>
    <xf numFmtId="0" fontId="45" fillId="5" borderId="32" xfId="0" applyFont="1" applyFill="1" applyBorder="1" applyAlignment="1" applyProtection="1">
      <alignment horizontal="center" vertical="center" wrapText="1"/>
    </xf>
    <xf numFmtId="0" fontId="45" fillId="5" borderId="16" xfId="0" applyFont="1" applyFill="1" applyBorder="1" applyAlignment="1" applyProtection="1">
      <alignment horizontal="center" vertical="center" wrapText="1"/>
    </xf>
    <xf numFmtId="4" fontId="45" fillId="5" borderId="32" xfId="0" applyNumberFormat="1" applyFont="1" applyFill="1" applyBorder="1" applyAlignment="1" applyProtection="1">
      <alignment horizontal="center" vertical="center" wrapText="1"/>
    </xf>
    <xf numFmtId="4" fontId="45" fillId="5" borderId="16" xfId="0" applyNumberFormat="1" applyFont="1" applyFill="1" applyBorder="1" applyAlignment="1" applyProtection="1">
      <alignment horizontal="center" vertical="center" wrapText="1"/>
    </xf>
    <xf numFmtId="2" fontId="45" fillId="5" borderId="32" xfId="0" applyNumberFormat="1" applyFont="1" applyFill="1" applyBorder="1" applyAlignment="1" applyProtection="1">
      <alignment horizontal="center" vertical="center"/>
    </xf>
    <xf numFmtId="2" fontId="45" fillId="5" borderId="16" xfId="0" applyNumberFormat="1" applyFont="1" applyFill="1" applyBorder="1" applyAlignment="1" applyProtection="1">
      <alignment horizontal="center" vertical="center"/>
    </xf>
    <xf numFmtId="0" fontId="112" fillId="31" borderId="28" xfId="198" applyFont="1" applyFill="1" applyBorder="1" applyAlignment="1">
      <alignment horizontal="center" vertical="center"/>
    </xf>
    <xf numFmtId="0" fontId="112" fillId="31" borderId="35" xfId="198" applyFont="1" applyFill="1" applyBorder="1" applyAlignment="1">
      <alignment horizontal="center" vertical="center"/>
    </xf>
    <xf numFmtId="0" fontId="112" fillId="31" borderId="37" xfId="198" applyFont="1" applyFill="1" applyBorder="1" applyAlignment="1">
      <alignment horizontal="center" vertical="center"/>
    </xf>
    <xf numFmtId="0" fontId="7" fillId="5" borderId="0" xfId="0" applyNumberFormat="1" applyFont="1" applyFill="1" applyBorder="1" applyAlignment="1">
      <alignment horizontal="center" vertical="center" wrapText="1"/>
    </xf>
    <xf numFmtId="2" fontId="17" fillId="5" borderId="0" xfId="0" applyNumberFormat="1" applyFont="1" applyFill="1" applyBorder="1" applyAlignment="1">
      <alignment horizontal="center" vertical="center" wrapText="1"/>
    </xf>
    <xf numFmtId="0" fontId="11" fillId="5" borderId="0" xfId="2" applyNumberFormat="1" applyFont="1" applyFill="1" applyBorder="1" applyAlignment="1">
      <alignment horizontal="center" vertical="center"/>
    </xf>
    <xf numFmtId="2" fontId="11" fillId="5" borderId="0" xfId="2" applyNumberFormat="1" applyFont="1" applyFill="1" applyBorder="1" applyAlignment="1">
      <alignment horizontal="center" vertical="center"/>
    </xf>
    <xf numFmtId="0" fontId="105" fillId="5" borderId="1" xfId="0" applyFont="1" applyFill="1" applyBorder="1" applyAlignment="1">
      <alignment horizontal="center" vertical="center" wrapText="1"/>
    </xf>
    <xf numFmtId="0" fontId="106" fillId="5" borderId="3" xfId="0" applyFont="1" applyFill="1" applyBorder="1" applyAlignment="1">
      <alignment horizontal="center" vertical="center" wrapText="1"/>
    </xf>
    <xf numFmtId="0" fontId="106" fillId="5" borderId="4" xfId="0" applyFont="1" applyFill="1" applyBorder="1" applyAlignment="1">
      <alignment horizontal="center" vertical="center" wrapText="1"/>
    </xf>
    <xf numFmtId="0" fontId="106" fillId="5" borderId="5" xfId="0" applyFont="1" applyFill="1" applyBorder="1" applyAlignment="1">
      <alignment horizontal="center" vertical="center" wrapText="1"/>
    </xf>
    <xf numFmtId="0" fontId="106" fillId="5" borderId="8" xfId="0" applyFont="1" applyFill="1" applyBorder="1" applyAlignment="1">
      <alignment horizontal="center" vertical="center" wrapText="1"/>
    </xf>
    <xf numFmtId="0" fontId="106" fillId="5" borderId="10" xfId="0" applyFont="1" applyFill="1" applyBorder="1" applyAlignment="1">
      <alignment horizontal="center" vertical="center" wrapText="1"/>
    </xf>
    <xf numFmtId="0" fontId="105" fillId="5" borderId="2" xfId="0" applyFont="1" applyFill="1" applyBorder="1" applyAlignment="1">
      <alignment horizontal="center" vertical="center" wrapText="1"/>
    </xf>
    <xf numFmtId="0" fontId="105" fillId="5" borderId="3" xfId="0" applyFont="1" applyFill="1" applyBorder="1" applyAlignment="1">
      <alignment horizontal="center" vertical="center" wrapText="1"/>
    </xf>
    <xf numFmtId="0" fontId="105" fillId="5" borderId="8" xfId="0" applyFont="1" applyFill="1" applyBorder="1" applyAlignment="1">
      <alignment horizontal="center" vertical="center" wrapText="1"/>
    </xf>
    <xf numFmtId="0" fontId="105" fillId="5" borderId="9" xfId="0" applyFont="1" applyFill="1" applyBorder="1" applyAlignment="1">
      <alignment horizontal="center" vertical="center" wrapText="1"/>
    </xf>
    <xf numFmtId="0" fontId="105" fillId="5" borderId="10" xfId="0" applyFont="1" applyFill="1" applyBorder="1" applyAlignment="1">
      <alignment horizontal="center" vertical="center" wrapText="1"/>
    </xf>
    <xf numFmtId="2" fontId="105" fillId="5" borderId="1" xfId="0" applyNumberFormat="1" applyFont="1" applyFill="1" applyBorder="1" applyAlignment="1">
      <alignment horizontal="center" vertical="center" wrapText="1"/>
    </xf>
    <xf numFmtId="2" fontId="105" fillId="5" borderId="3" xfId="0" applyNumberFormat="1" applyFont="1" applyFill="1" applyBorder="1" applyAlignment="1">
      <alignment horizontal="center" vertical="center" wrapText="1"/>
    </xf>
    <xf numFmtId="2" fontId="105" fillId="5" borderId="4" xfId="0" applyNumberFormat="1" applyFont="1" applyFill="1" applyBorder="1" applyAlignment="1">
      <alignment horizontal="center" vertical="center" wrapText="1"/>
    </xf>
    <xf numFmtId="2" fontId="105" fillId="5" borderId="5" xfId="0" applyNumberFormat="1" applyFont="1" applyFill="1" applyBorder="1" applyAlignment="1">
      <alignment horizontal="center" vertical="center" wrapText="1"/>
    </xf>
    <xf numFmtId="2" fontId="105" fillId="5" borderId="8" xfId="0" applyNumberFormat="1" applyFont="1" applyFill="1" applyBorder="1" applyAlignment="1">
      <alignment horizontal="center" vertical="center" wrapText="1"/>
    </xf>
    <xf numFmtId="2" fontId="105" fillId="5" borderId="10" xfId="0" applyNumberFormat="1" applyFont="1" applyFill="1" applyBorder="1" applyAlignment="1">
      <alignment horizontal="center" vertical="center" wrapText="1"/>
    </xf>
    <xf numFmtId="0" fontId="105" fillId="5" borderId="0" xfId="0" applyFont="1" applyFill="1" applyBorder="1" applyAlignment="1">
      <alignment horizontal="center" vertical="center" wrapText="1"/>
    </xf>
    <xf numFmtId="0" fontId="105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2" fillId="5" borderId="35" xfId="0" applyFont="1" applyFill="1" applyBorder="1" applyAlignment="1">
      <alignment horizontal="left" vertical="center" wrapText="1"/>
    </xf>
    <xf numFmtId="0" fontId="2" fillId="5" borderId="36" xfId="0" applyFont="1" applyFill="1" applyBorder="1" applyAlignment="1">
      <alignment horizontal="left" vertical="center" wrapText="1"/>
    </xf>
    <xf numFmtId="0" fontId="2" fillId="5" borderId="37" xfId="0" applyFont="1" applyFill="1" applyBorder="1" applyAlignment="1">
      <alignment horizontal="left" vertical="center" wrapText="1"/>
    </xf>
    <xf numFmtId="0" fontId="102" fillId="5" borderId="35" xfId="0" applyFont="1" applyFill="1" applyBorder="1" applyAlignment="1">
      <alignment horizontal="center" vertical="center" wrapText="1"/>
    </xf>
    <xf numFmtId="0" fontId="102" fillId="5" borderId="36" xfId="0" applyFont="1" applyFill="1" applyBorder="1" applyAlignment="1">
      <alignment horizontal="center" vertical="center"/>
    </xf>
    <xf numFmtId="0" fontId="102" fillId="5" borderId="37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 wrapText="1"/>
    </xf>
    <xf numFmtId="2" fontId="16" fillId="5" borderId="28" xfId="0" applyNumberFormat="1" applyFont="1" applyFill="1" applyBorder="1" applyAlignment="1">
      <alignment horizontal="center" vertical="center"/>
    </xf>
    <xf numFmtId="2" fontId="16" fillId="5" borderId="32" xfId="0" applyNumberFormat="1" applyFont="1" applyFill="1" applyBorder="1" applyAlignment="1">
      <alignment horizontal="center" vertical="center"/>
    </xf>
    <xf numFmtId="2" fontId="16" fillId="5" borderId="16" xfId="0" applyNumberFormat="1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2" fontId="3" fillId="5" borderId="18" xfId="1" applyNumberFormat="1" applyFont="1" applyFill="1" applyBorder="1" applyAlignment="1">
      <alignment horizontal="center" vertical="center"/>
    </xf>
    <xf numFmtId="2" fontId="3" fillId="5" borderId="17" xfId="1" applyNumberFormat="1" applyFont="1" applyFill="1" applyBorder="1" applyAlignment="1">
      <alignment horizontal="center" vertical="center"/>
    </xf>
    <xf numFmtId="2" fontId="3" fillId="5" borderId="33" xfId="1" applyNumberFormat="1" applyFont="1" applyFill="1" applyBorder="1" applyAlignment="1">
      <alignment horizontal="center" vertical="center"/>
    </xf>
  </cellXfs>
  <cellStyles count="347">
    <cellStyle name="_x0001_" xfId="3"/>
    <cellStyle name="          _x000d__x000a_shell=progman.exe_x000d__x000a_m" xfId="4"/>
    <cellStyle name="??" xfId="5"/>
    <cellStyle name="?? [0.00]_ Att. 1- Cover" xfId="6"/>
    <cellStyle name="?? [0]" xfId="7"/>
    <cellStyle name="?_x001d_??%U©÷u&amp;H©÷9_x0008_? s_x000a__x0007__x0001__x0001_" xfId="8"/>
    <cellStyle name="???? [0.00]_List-dwg" xfId="9"/>
    <cellStyle name="????_List-dwg" xfId="10"/>
    <cellStyle name="???[0]_?? DI" xfId="11"/>
    <cellStyle name="???_?? DI" xfId="12"/>
    <cellStyle name="??[0]_BRE" xfId="13"/>
    <cellStyle name="??_ Att. 1- Cover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_Book1" xfId="20"/>
    <cellStyle name="_Book1_1" xfId="21"/>
    <cellStyle name="_DT Sannen+MongTuong" xfId="22"/>
    <cellStyle name="_KT (2)" xfId="23"/>
    <cellStyle name="_KT (2)_1" xfId="24"/>
    <cellStyle name="_KT (2)_2" xfId="25"/>
    <cellStyle name="_KT (2)_2_TG-TH" xfId="26"/>
    <cellStyle name="_KT (2)_2_TG-TH_Book1" xfId="27"/>
    <cellStyle name="_KT (2)_3" xfId="28"/>
    <cellStyle name="_KT (2)_3_TG-TH" xfId="29"/>
    <cellStyle name="_KT (2)_3_TG-TH_PERSONAL" xfId="30"/>
    <cellStyle name="_KT (2)_3_TG-TH_PERSONAL_Book1" xfId="31"/>
    <cellStyle name="_KT (2)_3_TG-TH_PERSONAL_Tong hop KHCB 2001" xfId="32"/>
    <cellStyle name="_KT (2)_4" xfId="33"/>
    <cellStyle name="_KT (2)_4_Book1" xfId="34"/>
    <cellStyle name="_KT (2)_4_TG-TH" xfId="35"/>
    <cellStyle name="_KT (2)_5" xfId="36"/>
    <cellStyle name="_KT (2)_5_Book1" xfId="37"/>
    <cellStyle name="_KT (2)_PERSONAL" xfId="38"/>
    <cellStyle name="_KT (2)_PERSONAL_Book1" xfId="39"/>
    <cellStyle name="_KT (2)_PERSONAL_Tong hop KHCB 2001" xfId="40"/>
    <cellStyle name="_KT (2)_TG-TH" xfId="41"/>
    <cellStyle name="_KT_TG" xfId="42"/>
    <cellStyle name="_KT_TG_1" xfId="43"/>
    <cellStyle name="_KT_TG_1_Book1" xfId="44"/>
    <cellStyle name="_KT_TG_2" xfId="45"/>
    <cellStyle name="_KT_TG_2_Book1" xfId="46"/>
    <cellStyle name="_KT_TG_3" xfId="47"/>
    <cellStyle name="_KT_TG_4" xfId="48"/>
    <cellStyle name="_PERSONAL" xfId="49"/>
    <cellStyle name="_PERSONAL_Book1" xfId="50"/>
    <cellStyle name="_PERSONAL_Tong hop KHCB 2001" xfId="51"/>
    <cellStyle name="_TG-TH" xfId="52"/>
    <cellStyle name="_TG-TH_1" xfId="53"/>
    <cellStyle name="_TG-TH_1_Book1" xfId="54"/>
    <cellStyle name="_TG-TH_2" xfId="55"/>
    <cellStyle name="_TG-TH_2_Book1" xfId="56"/>
    <cellStyle name="_TG-TH_3" xfId="57"/>
    <cellStyle name="_TG-TH_4" xfId="58"/>
    <cellStyle name="_ÿÿÿÿÿ" xfId="59"/>
    <cellStyle name="~1" xfId="60"/>
    <cellStyle name="’Ê‰Ý [0.00]_laroux" xfId="61"/>
    <cellStyle name="’Ê‰Ý_laroux" xfId="62"/>
    <cellStyle name="•W€_STDFOR" xfId="64"/>
    <cellStyle name="•W_¯–ì" xfId="63"/>
    <cellStyle name="W_MARINE" xfId="310"/>
    <cellStyle name="0.0" xfId="65"/>
    <cellStyle name="1" xfId="66"/>
    <cellStyle name="1_02.NT san nen,coc tre" xfId="67"/>
    <cellStyle name="1_PHU LUC NT CONG Km6+245.35 (2)" xfId="68"/>
    <cellStyle name="¹éºÐÀ²_±âÅ¸" xfId="69"/>
    <cellStyle name="2" xfId="70"/>
    <cellStyle name="3" xfId="71"/>
    <cellStyle name="4" xfId="72"/>
    <cellStyle name="6" xfId="73"/>
    <cellStyle name="ÅëÈ­ [0]_¿ì¹°Åë" xfId="74"/>
    <cellStyle name="AeE­ [0]_INQUIRY ¿?¾÷AßAø " xfId="75"/>
    <cellStyle name="ÅëÈ­ [0]_L601CPT" xfId="76"/>
    <cellStyle name="ÅëÈ­_¿ì¹°Åë" xfId="77"/>
    <cellStyle name="AeE­_INQUIRY ¿?¾÷AßAø " xfId="78"/>
    <cellStyle name="ÅëÈ­_L601CPT" xfId="79"/>
    <cellStyle name="args.style" xfId="80"/>
    <cellStyle name="ÄÞ¸¶ [0]_¿ì¹°Åë" xfId="81"/>
    <cellStyle name="AÞ¸¶ [0]_INQUIRY ¿?¾÷AßAø " xfId="82"/>
    <cellStyle name="ÄÞ¸¶ [0]_L601CPT" xfId="83"/>
    <cellStyle name="ÄÞ¸¶_¿ì¹°Åë" xfId="84"/>
    <cellStyle name="AÞ¸¶_INQUIRY ¿?¾÷AßAø " xfId="85"/>
    <cellStyle name="ÄÞ¸¶_L601CPT" xfId="86"/>
    <cellStyle name="AutoFormat Options" xfId="87"/>
    <cellStyle name="Body" xfId="88"/>
    <cellStyle name="C?AØ_¿?¾÷CoE² " xfId="89"/>
    <cellStyle name="Ç¥ÁØ_#2(M17)_1" xfId="90"/>
    <cellStyle name="C￥AØ_¿μ¾÷CoE² " xfId="91"/>
    <cellStyle name="Ç¥ÁØ_±¸¹Ì´ëÃ¥" xfId="92"/>
    <cellStyle name="C￥AØ_Sheet1_¿μ¾÷CoE² " xfId="93"/>
    <cellStyle name="Calc Currency (0)" xfId="94"/>
    <cellStyle name="Calc Percent (0)" xfId="95"/>
    <cellStyle name="Calc Percent (1)" xfId="96"/>
    <cellStyle name="category" xfId="97"/>
    <cellStyle name="Cerrency_Sheet2_XANGDAU" xfId="98"/>
    <cellStyle name="Comma" xfId="1" builtinId="3"/>
    <cellStyle name="Comma  - Style1" xfId="101"/>
    <cellStyle name="Comma  - Style2" xfId="102"/>
    <cellStyle name="Comma  - Style3" xfId="103"/>
    <cellStyle name="Comma  - Style4" xfId="104"/>
    <cellStyle name="Comma  - Style5" xfId="105"/>
    <cellStyle name="Comma  - Style6" xfId="106"/>
    <cellStyle name="Comma  - Style7" xfId="107"/>
    <cellStyle name="Comma  - Style8" xfId="108"/>
    <cellStyle name="Comma 2" xfId="109"/>
    <cellStyle name="Comma 6" xfId="110"/>
    <cellStyle name="comma zerodec" xfId="111"/>
    <cellStyle name="Comma0" xfId="112"/>
    <cellStyle name="Copied" xfId="113"/>
    <cellStyle name="COST1" xfId="114"/>
    <cellStyle name="Cࡵrrency_Sheet1_PRODUCTĠ" xfId="115"/>
    <cellStyle name="Currency0" xfId="116"/>
    <cellStyle name="Currency1" xfId="117"/>
    <cellStyle name="Chi phÝ kh¸c_Book1" xfId="99"/>
    <cellStyle name="CHUONG" xfId="100"/>
    <cellStyle name="Date" xfId="118"/>
    <cellStyle name="Dezimal [0]_NEGS" xfId="119"/>
    <cellStyle name="Dezimal_NEGS" xfId="120"/>
    <cellStyle name="Dollar (zero dec)" xfId="121"/>
    <cellStyle name="Dziesi?tny [0]_Invoices2001Slovakia" xfId="122"/>
    <cellStyle name="Dziesi?tny_Invoices2001Slovakia" xfId="123"/>
    <cellStyle name="Dziesietny [0]_Invoices2001Slovakia" xfId="124"/>
    <cellStyle name="Dziesiętny [0]_Invoices2001Slovakia" xfId="125"/>
    <cellStyle name="Dziesietny [0]_Invoices2001Slovakia_Book1" xfId="126"/>
    <cellStyle name="Dziesiętny [0]_Invoices2001Slovakia_Book1" xfId="127"/>
    <cellStyle name="Dziesietny [0]_Invoices2001Slovakia_Book1_Tong hop Cac tuyen(9-1-06)" xfId="128"/>
    <cellStyle name="Dziesiętny [0]_Invoices2001Slovakia_Book1_Tong hop Cac tuyen(9-1-06)" xfId="129"/>
    <cellStyle name="Dziesietny [0]_Invoices2001Slovakia_KL K.C mat duong" xfId="130"/>
    <cellStyle name="Dziesiętny [0]_Invoices2001Slovakia_Nhalamviec VTC(25-1-05)" xfId="131"/>
    <cellStyle name="Dziesietny [0]_Invoices2001Slovakia_TDT KHANH HOA" xfId="132"/>
    <cellStyle name="Dziesiętny [0]_Invoices2001Slovakia_TDT KHANH HOA" xfId="133"/>
    <cellStyle name="Dziesietny [0]_Invoices2001Slovakia_TDT KHANH HOA_Tong hop Cac tuyen(9-1-06)" xfId="134"/>
    <cellStyle name="Dziesiętny [0]_Invoices2001Slovakia_TDT KHANH HOA_Tong hop Cac tuyen(9-1-06)" xfId="135"/>
    <cellStyle name="Dziesietny [0]_Invoices2001Slovakia_TDT quangngai" xfId="136"/>
    <cellStyle name="Dziesiętny [0]_Invoices2001Slovakia_TDT quangngai" xfId="137"/>
    <cellStyle name="Dziesietny [0]_Invoices2001Slovakia_Tong hop Cac tuyen(9-1-06)" xfId="138"/>
    <cellStyle name="Dziesietny_Invoices2001Slovakia" xfId="139"/>
    <cellStyle name="Dziesiętny_Invoices2001Slovakia" xfId="140"/>
    <cellStyle name="Dziesietny_Invoices2001Slovakia_Book1" xfId="141"/>
    <cellStyle name="Dziesiętny_Invoices2001Slovakia_Book1" xfId="142"/>
    <cellStyle name="Dziesietny_Invoices2001Slovakia_Book1_Tong hop Cac tuyen(9-1-06)" xfId="143"/>
    <cellStyle name="Dziesiętny_Invoices2001Slovakia_Book1_Tong hop Cac tuyen(9-1-06)" xfId="144"/>
    <cellStyle name="Dziesietny_Invoices2001Slovakia_KL K.C mat duong" xfId="145"/>
    <cellStyle name="Dziesiętny_Invoices2001Slovakia_Nhalamviec VTC(25-1-05)" xfId="146"/>
    <cellStyle name="Dziesietny_Invoices2001Slovakia_TDT KHANH HOA" xfId="147"/>
    <cellStyle name="Dziesiętny_Invoices2001Slovakia_TDT KHANH HOA" xfId="148"/>
    <cellStyle name="Dziesietny_Invoices2001Slovakia_TDT KHANH HOA_Tong hop Cac tuyen(9-1-06)" xfId="149"/>
    <cellStyle name="Dziesiętny_Invoices2001Slovakia_TDT KHANH HOA_Tong hop Cac tuyen(9-1-06)" xfId="150"/>
    <cellStyle name="Dziesietny_Invoices2001Slovakia_TDT quangngai" xfId="151"/>
    <cellStyle name="Dziesiętny_Invoices2001Slovakia_TDT quangngai" xfId="152"/>
    <cellStyle name="Dziesietny_Invoices2001Slovakia_Tong hop Cac tuyen(9-1-06)" xfId="153"/>
    <cellStyle name="e" xfId="154"/>
    <cellStyle name="Enter Currency (0)" xfId="155"/>
    <cellStyle name="Entered" xfId="156"/>
    <cellStyle name="f" xfId="157"/>
    <cellStyle name="Fixed" xfId="158"/>
    <cellStyle name="Grey" xfId="159"/>
    <cellStyle name="ha" xfId="160"/>
    <cellStyle name="Head 1" xfId="161"/>
    <cellStyle name="HEADER" xfId="162"/>
    <cellStyle name="Header1" xfId="163"/>
    <cellStyle name="Header2" xfId="164"/>
    <cellStyle name="HEADING1" xfId="165"/>
    <cellStyle name="HEADING2" xfId="166"/>
    <cellStyle name="HEADINGS" xfId="167"/>
    <cellStyle name="HEADINGSTOP" xfId="168"/>
    <cellStyle name="headoption" xfId="169"/>
    <cellStyle name="Hoa-Scholl" xfId="170"/>
    <cellStyle name="Hyperlink 2" xfId="171"/>
    <cellStyle name="i·0" xfId="172"/>
    <cellStyle name="Input [yellow]" xfId="173"/>
    <cellStyle name="Input Cells" xfId="174"/>
    <cellStyle name="khanh" xfId="175"/>
    <cellStyle name="Link Currency (0)" xfId="176"/>
    <cellStyle name="Linked Cells" xfId="177"/>
    <cellStyle name="Millares [0]_Well Timing" xfId="178"/>
    <cellStyle name="Millares_Well Timing" xfId="179"/>
    <cellStyle name="Milliers [0]_!!!GO" xfId="180"/>
    <cellStyle name="Milliers_!!!GO" xfId="181"/>
    <cellStyle name="Model" xfId="182"/>
    <cellStyle name="moi" xfId="183"/>
    <cellStyle name="Mon?aire [0]_!!!GO" xfId="184"/>
    <cellStyle name="Mon?aire_!!!GO" xfId="185"/>
    <cellStyle name="Moneda [0]_Well Timing" xfId="186"/>
    <cellStyle name="Moneda_Well Timing" xfId="187"/>
    <cellStyle name="Monétaire [0]_AR1194" xfId="188"/>
    <cellStyle name="Monétaire_AR1194" xfId="189"/>
    <cellStyle name="n" xfId="190"/>
    <cellStyle name="New" xfId="191"/>
    <cellStyle name="New Times Roman" xfId="192"/>
    <cellStyle name="New_01. BB NT CONG 600X800" xfId="193"/>
    <cellStyle name="no dec" xfId="194"/>
    <cellStyle name="ÑONVÒ" xfId="195"/>
    <cellStyle name="Normal" xfId="0" builtinId="0"/>
    <cellStyle name="Normal - Style1" xfId="196"/>
    <cellStyle name="Normal - 유형1" xfId="197"/>
    <cellStyle name="Normal 11" xfId="198"/>
    <cellStyle name="Normal 2" xfId="199"/>
    <cellStyle name="Normal 2 2" xfId="200"/>
    <cellStyle name="Normal 3" xfId="201"/>
    <cellStyle name="Normal 4" xfId="202"/>
    <cellStyle name="Normal 5" xfId="346"/>
    <cellStyle name="Normal 9" xfId="203"/>
    <cellStyle name="Normal_C1 Elevation checking for widening shoulder" xfId="2"/>
    <cellStyle name="Normal1" xfId="204"/>
    <cellStyle name="Normalny_Cennik obowiazuje od 06-08-2001 r (1)" xfId="205"/>
    <cellStyle name="Œ…‹æØ‚è [0.00]_laroux" xfId="206"/>
    <cellStyle name="Œ…‹æØ‚è_laroux" xfId="207"/>
    <cellStyle name="oft Excel]_x000d__x000a_Comment=The open=/f lines load custom functions into the Paste Function list._x000d__x000a_Maximized=2_x000d__x000a_Basics=1_x000d__x000a_A" xfId="208"/>
    <cellStyle name="oft Excel]_x000d__x000a_Comment=The open=/f lines load custom functions into the Paste Function list._x000d__x000a_Maximized=3_x000d__x000a_Basics=1_x000d__x000a_A" xfId="209"/>
    <cellStyle name="omma [0]_Mktg Prog" xfId="210"/>
    <cellStyle name="ormal_Sheet1_1" xfId="211"/>
    <cellStyle name="per.style" xfId="212"/>
    <cellStyle name="Percent [2]" xfId="213"/>
    <cellStyle name="PERCENTAGE" xfId="214"/>
    <cellStyle name="PrePop Currency (0)" xfId="215"/>
    <cellStyle name="pricing" xfId="216"/>
    <cellStyle name="PSChar" xfId="217"/>
    <cellStyle name="RedComma[0]" xfId="218"/>
    <cellStyle name="regstoresfromspecstores" xfId="219"/>
    <cellStyle name="RevList" xfId="220"/>
    <cellStyle name="S—_x0008_" xfId="221"/>
    <cellStyle name="s]_x000d__x000a_spooler=yes_x000d__x000a_load=_x000d__x000a_Beep=yes_x000d__x000a_NullPort=None_x000d__x000a_BorderWidth=3_x000d__x000a_CursorBlinkRate=1200_x000d__x000a_DoubleClickSpeed=452_x000d__x000a_Programs=co" xfId="222"/>
    <cellStyle name="SAPBEXaggData" xfId="223"/>
    <cellStyle name="SAPBEXaggDataEmph" xfId="224"/>
    <cellStyle name="SAPBEXaggItem" xfId="225"/>
    <cellStyle name="SAPBEXchaText" xfId="226"/>
    <cellStyle name="SAPBEXexcBad7" xfId="227"/>
    <cellStyle name="SAPBEXexcBad8" xfId="228"/>
    <cellStyle name="SAPBEXexcBad9" xfId="229"/>
    <cellStyle name="SAPBEXexcCritical4" xfId="230"/>
    <cellStyle name="SAPBEXexcCritical5" xfId="231"/>
    <cellStyle name="SAPBEXexcCritical6" xfId="232"/>
    <cellStyle name="SAPBEXexcGood1" xfId="233"/>
    <cellStyle name="SAPBEXexcGood2" xfId="234"/>
    <cellStyle name="SAPBEXexcGood3" xfId="235"/>
    <cellStyle name="SAPBEXfilterDrill" xfId="236"/>
    <cellStyle name="SAPBEXfilterItem" xfId="237"/>
    <cellStyle name="SAPBEXfilterText" xfId="238"/>
    <cellStyle name="SAPBEXformats" xfId="239"/>
    <cellStyle name="SAPBEXheaderItem" xfId="240"/>
    <cellStyle name="SAPBEXheaderText" xfId="241"/>
    <cellStyle name="SAPBEXresData" xfId="242"/>
    <cellStyle name="SAPBEXresDataEmph" xfId="243"/>
    <cellStyle name="SAPBEXresItem" xfId="244"/>
    <cellStyle name="SAPBEXstdData" xfId="245"/>
    <cellStyle name="SAPBEXstdDataEmph" xfId="246"/>
    <cellStyle name="SAPBEXstdItem" xfId="247"/>
    <cellStyle name="SAPBEXtitle" xfId="248"/>
    <cellStyle name="SAPBEXundefined" xfId="249"/>
    <cellStyle name="serJet 1200 Series PCL 6" xfId="250"/>
    <cellStyle name="SHADEDSTORES" xfId="251"/>
    <cellStyle name="specstores" xfId="252"/>
    <cellStyle name="Standard_DB" xfId="253"/>
    <cellStyle name="Style 1" xfId="254"/>
    <cellStyle name="Style 10" xfId="255"/>
    <cellStyle name="Style 11" xfId="256"/>
    <cellStyle name="Style 12" xfId="257"/>
    <cellStyle name="Style 13" xfId="258"/>
    <cellStyle name="Style 14" xfId="259"/>
    <cellStyle name="Style 15" xfId="260"/>
    <cellStyle name="Style 16" xfId="261"/>
    <cellStyle name="Style 2" xfId="262"/>
    <cellStyle name="Style 3" xfId="263"/>
    <cellStyle name="Style 4" xfId="264"/>
    <cellStyle name="Style 5" xfId="265"/>
    <cellStyle name="Style 6" xfId="266"/>
    <cellStyle name="Style 7" xfId="267"/>
    <cellStyle name="Style 8" xfId="268"/>
    <cellStyle name="Style 9" xfId="269"/>
    <cellStyle name="Style Date" xfId="270"/>
    <cellStyle name="subhead" xfId="271"/>
    <cellStyle name="Subtotal" xfId="272"/>
    <cellStyle name="T" xfId="273"/>
    <cellStyle name="T_Book1" xfId="274"/>
    <cellStyle name="T_Book1_1" xfId="275"/>
    <cellStyle name="T_Book1_1_Book1" xfId="276"/>
    <cellStyle name="T_Book1_1_Du toan TL702D2" xfId="277"/>
    <cellStyle name="T_Book1_1_Khoi luong cac hang muc chi tiet-702" xfId="278"/>
    <cellStyle name="T_Book1_2" xfId="279"/>
    <cellStyle name="T_Book1_Book1" xfId="280"/>
    <cellStyle name="T_Book1_Khoi luong cac hang muc chi tiet-702" xfId="281"/>
    <cellStyle name="T_Book1_THKLTL702" xfId="282"/>
    <cellStyle name="T_CDKT" xfId="283"/>
    <cellStyle name="T_dtTL598G1." xfId="284"/>
    <cellStyle name="T_Kl VL ranh" xfId="287"/>
    <cellStyle name="T_KLNMD1" xfId="288"/>
    <cellStyle name="T_Khao satD1" xfId="285"/>
    <cellStyle name="T_Khoi luong cac hang muc chi tiet-702" xfId="286"/>
    <cellStyle name="T_tien2004" xfId="290"/>
    <cellStyle name="T_THKLTL702" xfId="289"/>
    <cellStyle name="T_Worksheet in D: ... Hoan thien 5goi theo KL cu 28-06 4.Cong 5goi Coc 33-Km1+490.13 Cong coc 33-km1+490.13" xfId="291"/>
    <cellStyle name="Text" xfId="292"/>
    <cellStyle name="Text Indent A" xfId="293"/>
    <cellStyle name="Text Indent B" xfId="294"/>
    <cellStyle name="th" xfId="295"/>
    <cellStyle name="þ_x001d_ð¤_x000c_¯þ_x0014__x000d_¨þU_x0001_À_x0004_ _x0015__x000f__x0001__x0001_" xfId="296"/>
    <cellStyle name="þ_x001d_ð·_x000c_æþ'_x000d_ßþU_x0001_Ø_x0005_ü_x0014__x0007__x0001__x0001_" xfId="297"/>
    <cellStyle name="þ_x001d_ðÇ%Uý—&amp;Hý9_x0008_Ÿ s_x000a__x0007__x0001__x0001_" xfId="298"/>
    <cellStyle name="Thuyet minh" xfId="299"/>
    <cellStyle name="viet" xfId="300"/>
    <cellStyle name="viet2" xfId="301"/>
    <cellStyle name="vn_time" xfId="302"/>
    <cellStyle name="vnbo" xfId="303"/>
    <cellStyle name="vntxt1" xfId="308"/>
    <cellStyle name="vntxt2" xfId="309"/>
    <cellStyle name="vnhead1" xfId="304"/>
    <cellStyle name="vnhead2" xfId="305"/>
    <cellStyle name="vnhead3" xfId="306"/>
    <cellStyle name="vnhead4" xfId="307"/>
    <cellStyle name="Währung [0]_UXO VII" xfId="311"/>
    <cellStyle name="Währung_UXO VII" xfId="312"/>
    <cellStyle name="Walutowy [0]_Invoices2001Slovakia" xfId="313"/>
    <cellStyle name="Walutowy_Invoices2001Slovakia" xfId="314"/>
    <cellStyle name="xuan" xfId="315"/>
    <cellStyle name=" [0.00]_ Att. 1- Cover" xfId="343"/>
    <cellStyle name="_ Att. 1- Cover" xfId="344"/>
    <cellStyle name="?_ Att. 1- Cover" xfId="345"/>
    <cellStyle name="똿뗦먛귟 [0.00]_PRODUCT DETAIL Q1" xfId="316"/>
    <cellStyle name="똿뗦먛귟_PRODUCT DETAIL Q1" xfId="317"/>
    <cellStyle name="믅됞 [0.00]_PRODUCT DETAIL Q1" xfId="318"/>
    <cellStyle name="믅됞_PRODUCT DETAIL Q1" xfId="319"/>
    <cellStyle name="백분율_95" xfId="320"/>
    <cellStyle name="뷭?_BOOKSHIP" xfId="321"/>
    <cellStyle name="콤마 [ - 유형1" xfId="325"/>
    <cellStyle name="콤마 [ - 유형2" xfId="326"/>
    <cellStyle name="콤마 [ - 유형3" xfId="327"/>
    <cellStyle name="콤마 [ - 유형4" xfId="328"/>
    <cellStyle name="콤마 [ - 유형5" xfId="329"/>
    <cellStyle name="콤마 [ - 유형6" xfId="330"/>
    <cellStyle name="콤마 [ - 유형7" xfId="331"/>
    <cellStyle name="콤마 [ - 유형8" xfId="332"/>
    <cellStyle name="콤마 [0]_ 비목별 월별기술 " xfId="333"/>
    <cellStyle name="콤마_ 비목별 월별기술 " xfId="334"/>
    <cellStyle name="통화 [0]_1202" xfId="335"/>
    <cellStyle name="통화_1202" xfId="336"/>
    <cellStyle name="표준_(정보부문)월별인원계획" xfId="337"/>
    <cellStyle name="一般_00Q3902REV.1" xfId="322"/>
    <cellStyle name="千分位[0]_00Q3902REV.1" xfId="323"/>
    <cellStyle name="千分位_00Q3902REV.1" xfId="324"/>
    <cellStyle name="桁区切り_工費" xfId="338"/>
    <cellStyle name="標準_2110-5" xfId="339"/>
    <cellStyle name="貨幣 [0]_00Q3902REV.1" xfId="340"/>
    <cellStyle name="貨幣[0]_BRE" xfId="341"/>
    <cellStyle name="貨幣_00Q3902REV.1" xfId="3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N$5" max="30000" min="1" page="10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219075</xdr:colOff>
      <xdr:row>1</xdr:row>
      <xdr:rowOff>28575</xdr:rowOff>
    </xdr:from>
    <xdr:to>
      <xdr:col>12</xdr:col>
      <xdr:colOff>391990</xdr:colOff>
      <xdr:row>6</xdr:row>
      <xdr:rowOff>78398</xdr:rowOff>
    </xdr:to>
    <xdr:pic>
      <xdr:nvPicPr>
        <xdr:cNvPr id="2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190500"/>
          <a:ext cx="1963615" cy="859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161925</xdr:colOff>
      <xdr:row>0</xdr:row>
      <xdr:rowOff>114300</xdr:rowOff>
    </xdr:from>
    <xdr:to>
      <xdr:col>19</xdr:col>
      <xdr:colOff>367078</xdr:colOff>
      <xdr:row>6</xdr:row>
      <xdr:rowOff>68873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14300"/>
          <a:ext cx="2443528" cy="9261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6</xdr:row>
      <xdr:rowOff>133350</xdr:rowOff>
    </xdr:from>
    <xdr:to>
      <xdr:col>11</xdr:col>
      <xdr:colOff>666749</xdr:colOff>
      <xdr:row>11</xdr:row>
      <xdr:rowOff>47625</xdr:rowOff>
    </xdr:to>
    <xdr:pic>
      <xdr:nvPicPr>
        <xdr:cNvPr id="4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2038350"/>
          <a:ext cx="1952624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114300</xdr:colOff>
          <xdr:row>4</xdr:row>
          <xdr:rowOff>152400</xdr:rowOff>
        </xdr:from>
        <xdr:to>
          <xdr:col>12</xdr:col>
          <xdr:colOff>295275</xdr:colOff>
          <xdr:row>4</xdr:row>
          <xdr:rowOff>333375</xdr:rowOff>
        </xdr:to>
        <xdr:sp macro="" textlink="">
          <xdr:nvSpPr>
            <xdr:cNvPr id="9219" name="Spinner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4</xdr:row>
          <xdr:rowOff>152400</xdr:rowOff>
        </xdr:from>
        <xdr:to>
          <xdr:col>14</xdr:col>
          <xdr:colOff>114300</xdr:colOff>
          <xdr:row>4</xdr:row>
          <xdr:rowOff>342900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1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Đoan: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X1217"/>
  <sheetViews>
    <sheetView view="pageBreakPreview" zoomScaleNormal="100" zoomScaleSheetLayoutView="100" workbookViewId="0">
      <pane ySplit="9" topLeftCell="A184" activePane="bottomLeft" state="frozen"/>
      <selection pane="bottomLeft" activeCell="X10" sqref="X10"/>
    </sheetView>
  </sheetViews>
  <sheetFormatPr defaultRowHeight="12.75" outlineLevelCol="1"/>
  <cols>
    <col min="1" max="1" width="6.7109375" style="29" customWidth="1" outlineLevel="1"/>
    <col min="2" max="2" width="4.7109375" customWidth="1"/>
    <col min="3" max="3" width="12.7109375" customWidth="1"/>
    <col min="4" max="4" width="12.7109375" style="28" customWidth="1"/>
    <col min="5" max="5" width="6.7109375" customWidth="1"/>
    <col min="6" max="6" width="4.7109375" customWidth="1"/>
    <col min="7" max="7" width="12.7109375" customWidth="1"/>
    <col min="8" max="8" width="10.28515625" customWidth="1"/>
    <col min="9" max="12" width="6.7109375" customWidth="1"/>
    <col min="13" max="13" width="6.85546875" customWidth="1"/>
    <col min="14" max="14" width="6.28515625" customWidth="1"/>
    <col min="15" max="21" width="6.7109375" customWidth="1"/>
    <col min="22" max="22" width="5.42578125" style="35" customWidth="1" outlineLevel="1"/>
    <col min="23" max="23" width="8" customWidth="1"/>
  </cols>
  <sheetData>
    <row r="1" spans="1:24">
      <c r="B1" s="65"/>
      <c r="C1" s="65"/>
      <c r="D1" s="66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2" spans="1:24">
      <c r="B2" s="65"/>
      <c r="C2" s="65"/>
      <c r="D2" s="66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</row>
    <row r="3" spans="1:24">
      <c r="B3" s="65"/>
      <c r="C3" s="65"/>
      <c r="D3" s="66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</row>
    <row r="4" spans="1:24">
      <c r="B4" s="65"/>
      <c r="C4" s="65"/>
      <c r="D4" s="66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</row>
    <row r="5" spans="1:24">
      <c r="B5" s="65"/>
      <c r="C5" s="65"/>
      <c r="D5" s="66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</row>
    <row r="6" spans="1:24">
      <c r="B6" s="65"/>
      <c r="C6" s="65"/>
      <c r="D6" s="66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</row>
    <row r="7" spans="1:24">
      <c r="B7" s="65"/>
      <c r="C7" s="65"/>
      <c r="D7" s="66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</row>
    <row r="8" spans="1:24">
      <c r="B8" s="244" t="s">
        <v>33</v>
      </c>
      <c r="C8" s="244" t="s">
        <v>34</v>
      </c>
      <c r="D8" s="244" t="s">
        <v>35</v>
      </c>
      <c r="E8" s="244" t="s">
        <v>36</v>
      </c>
      <c r="F8" s="246" t="s">
        <v>37</v>
      </c>
      <c r="G8" s="248" t="s">
        <v>38</v>
      </c>
      <c r="H8" s="250" t="s">
        <v>39</v>
      </c>
      <c r="I8" s="239" t="s">
        <v>220</v>
      </c>
      <c r="J8" s="240"/>
      <c r="K8" s="240"/>
      <c r="L8" s="240"/>
      <c r="M8" s="240"/>
      <c r="N8" s="241"/>
      <c r="O8" s="239" t="s">
        <v>221</v>
      </c>
      <c r="P8" s="242"/>
      <c r="Q8" s="242"/>
      <c r="R8" s="242"/>
      <c r="S8" s="242"/>
      <c r="T8" s="242"/>
      <c r="U8" s="243"/>
    </row>
    <row r="9" spans="1:24" ht="25.5" customHeight="1">
      <c r="A9" s="13" t="s">
        <v>32</v>
      </c>
      <c r="B9" s="245"/>
      <c r="C9" s="245"/>
      <c r="D9" s="245"/>
      <c r="E9" s="245"/>
      <c r="F9" s="247"/>
      <c r="G9" s="249"/>
      <c r="H9" s="251"/>
      <c r="I9" s="27" t="s">
        <v>215</v>
      </c>
      <c r="J9" s="27" t="s">
        <v>216</v>
      </c>
      <c r="K9" s="27" t="s">
        <v>217</v>
      </c>
      <c r="L9" s="27" t="s">
        <v>218</v>
      </c>
      <c r="M9" s="27" t="s">
        <v>219</v>
      </c>
      <c r="N9" s="27" t="s">
        <v>214</v>
      </c>
      <c r="O9" s="27" t="s">
        <v>215</v>
      </c>
      <c r="P9" s="27" t="s">
        <v>216</v>
      </c>
      <c r="Q9" s="27" t="s">
        <v>217</v>
      </c>
      <c r="R9" s="27" t="s">
        <v>218</v>
      </c>
      <c r="S9" s="27" t="s">
        <v>222</v>
      </c>
      <c r="T9" s="27" t="s">
        <v>223</v>
      </c>
      <c r="U9" s="27" t="s">
        <v>219</v>
      </c>
      <c r="V9" s="33" t="s">
        <v>42</v>
      </c>
    </row>
    <row r="10" spans="1:24" ht="12.75" customHeight="1">
      <c r="A10" s="13" t="str">
        <f t="shared" ref="A10" si="0">$B10&amp;"."&amp;F10&amp;"."&amp;V10</f>
        <v>1.1.1</v>
      </c>
      <c r="B10" s="37">
        <v>1</v>
      </c>
      <c r="C10" s="37" t="s">
        <v>353</v>
      </c>
      <c r="D10" s="37" t="s">
        <v>354</v>
      </c>
      <c r="E10" s="38" t="s">
        <v>41</v>
      </c>
      <c r="F10" s="196">
        <v>1</v>
      </c>
      <c r="G10" s="197">
        <v>3.6</v>
      </c>
      <c r="H10" s="40">
        <v>1152.53</v>
      </c>
      <c r="I10" s="40">
        <f t="shared" ref="I10" si="1">G10</f>
        <v>3.6</v>
      </c>
      <c r="J10" s="40">
        <f t="shared" ref="J10" si="2">G11-G10</f>
        <v>0.64999999999999991</v>
      </c>
      <c r="K10" s="40">
        <f t="shared" ref="K10" si="3">G12-G11</f>
        <v>0.59999999999999964</v>
      </c>
      <c r="L10" s="40">
        <f t="shared" ref="L10" si="4">G13-G12</f>
        <v>0.65000000000000036</v>
      </c>
      <c r="M10" s="40">
        <f t="shared" ref="M10" si="5">H11</f>
        <v>1151.8800000000001</v>
      </c>
      <c r="N10" s="40">
        <f t="shared" ref="N10" si="6">H10-H11</f>
        <v>0.64999999999986358</v>
      </c>
      <c r="O10" s="40">
        <f t="shared" ref="O10" si="7">I10</f>
        <v>3.6</v>
      </c>
      <c r="P10" s="40">
        <v>0.35</v>
      </c>
      <c r="Q10" s="40">
        <f t="shared" ref="Q10" si="8">(G13-G10-R10-P10-T10)/2</f>
        <v>0.39999999999999997</v>
      </c>
      <c r="R10" s="40">
        <v>0.4</v>
      </c>
      <c r="S10" s="40">
        <f t="shared" ref="S10" si="9">(G13-G10-R10-P10-T10)/2</f>
        <v>0.39999999999999997</v>
      </c>
      <c r="T10" s="40">
        <f t="shared" ref="T10" si="10">P10</f>
        <v>0.35</v>
      </c>
      <c r="U10" s="40">
        <f t="shared" ref="U10" si="11">M10+0.25</f>
        <v>1152.1300000000001</v>
      </c>
      <c r="V10" s="187">
        <v>1</v>
      </c>
      <c r="X10" s="29" t="s">
        <v>614</v>
      </c>
    </row>
    <row r="11" spans="1:24" ht="12.75" customHeight="1">
      <c r="A11" s="13" t="str">
        <f t="shared" ref="A11" si="12">$B10&amp;"."&amp;F11&amp;"."&amp;V11</f>
        <v>1.2.1</v>
      </c>
      <c r="B11" s="41"/>
      <c r="C11" s="41"/>
      <c r="D11" s="41"/>
      <c r="E11" s="42" t="s">
        <v>41</v>
      </c>
      <c r="F11" s="198">
        <v>2</v>
      </c>
      <c r="G11" s="199">
        <v>4.25</v>
      </c>
      <c r="H11" s="44">
        <v>1151.8800000000001</v>
      </c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187">
        <f>V10</f>
        <v>1</v>
      </c>
    </row>
    <row r="12" spans="1:24" ht="12.75" customHeight="1">
      <c r="A12" s="13" t="str">
        <f t="shared" ref="A12" si="13">$B10&amp;"."&amp;F12&amp;"."&amp;V12</f>
        <v>1.3.1</v>
      </c>
      <c r="B12" s="41"/>
      <c r="C12" s="41"/>
      <c r="D12" s="41"/>
      <c r="E12" s="42" t="s">
        <v>41</v>
      </c>
      <c r="F12" s="198">
        <v>3</v>
      </c>
      <c r="G12" s="199">
        <v>4.8499999999999996</v>
      </c>
      <c r="H12" s="44">
        <v>1151.8800000000001</v>
      </c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187">
        <f t="shared" ref="V12:V75" si="14">V11</f>
        <v>1</v>
      </c>
    </row>
    <row r="13" spans="1:24" ht="12.75" customHeight="1">
      <c r="A13" s="13" t="str">
        <f t="shared" ref="A13" si="15">$B10&amp;"."&amp;F13&amp;"."&amp;V13</f>
        <v>1.4.1</v>
      </c>
      <c r="B13" s="192"/>
      <c r="C13" s="192"/>
      <c r="D13" s="192"/>
      <c r="E13" s="193" t="s">
        <v>41</v>
      </c>
      <c r="F13" s="200">
        <v>4</v>
      </c>
      <c r="G13" s="201">
        <v>5.5</v>
      </c>
      <c r="H13" s="195">
        <v>1152.53</v>
      </c>
      <c r="I13" s="195"/>
      <c r="J13" s="195"/>
      <c r="K13" s="195"/>
      <c r="L13" s="195"/>
      <c r="M13" s="195"/>
      <c r="N13" s="195"/>
      <c r="O13" s="195"/>
      <c r="P13" s="195"/>
      <c r="Q13" s="195"/>
      <c r="R13" s="195"/>
      <c r="S13" s="195"/>
      <c r="T13" s="195"/>
      <c r="U13" s="195"/>
      <c r="V13" s="187">
        <f t="shared" si="14"/>
        <v>1</v>
      </c>
    </row>
    <row r="14" spans="1:24" ht="12.75" customHeight="1">
      <c r="A14" s="13" t="str">
        <f t="shared" ref="A14" si="16">$B14&amp;"."&amp;F14&amp;"."&amp;V14</f>
        <v>2.1.1</v>
      </c>
      <c r="B14" s="154">
        <v>2</v>
      </c>
      <c r="C14" s="154" t="s">
        <v>355</v>
      </c>
      <c r="D14" s="154" t="s">
        <v>356</v>
      </c>
      <c r="E14" s="14" t="s">
        <v>41</v>
      </c>
      <c r="F14" s="158">
        <v>1</v>
      </c>
      <c r="G14" s="159">
        <v>3.25</v>
      </c>
      <c r="H14" s="16">
        <v>1153.6099999999999</v>
      </c>
      <c r="I14" s="60">
        <f t="shared" ref="I14" si="17">G14</f>
        <v>3.25</v>
      </c>
      <c r="J14" s="60">
        <f t="shared" ref="J14" si="18">G15-G14</f>
        <v>0.64999999999999991</v>
      </c>
      <c r="K14" s="60">
        <f t="shared" ref="K14" si="19">G16-G15</f>
        <v>0.60000000000000009</v>
      </c>
      <c r="L14" s="60">
        <f t="shared" ref="L14" si="20">G17-G16</f>
        <v>0.65000000000000036</v>
      </c>
      <c r="M14" s="60">
        <f t="shared" ref="M14" si="21">H15</f>
        <v>1152.96</v>
      </c>
      <c r="N14" s="60">
        <f t="shared" ref="N14" si="22">H14-H15</f>
        <v>0.64999999999986358</v>
      </c>
      <c r="O14" s="60">
        <f t="shared" ref="O14" si="23">I14</f>
        <v>3.25</v>
      </c>
      <c r="P14" s="60">
        <v>0.35</v>
      </c>
      <c r="Q14" s="60">
        <f t="shared" ref="Q14" si="24">(G17-G14-R14-P14-T14)/2</f>
        <v>0.40000000000000019</v>
      </c>
      <c r="R14" s="60">
        <v>0.4</v>
      </c>
      <c r="S14" s="60">
        <f t="shared" ref="S14" si="25">(G17-G14-R14-P14-T14)/2</f>
        <v>0.40000000000000019</v>
      </c>
      <c r="T14" s="60">
        <f t="shared" ref="T14" si="26">P14</f>
        <v>0.35</v>
      </c>
      <c r="U14" s="60">
        <f t="shared" ref="U14" si="27">M14+0.25</f>
        <v>1153.21</v>
      </c>
      <c r="V14" s="33">
        <f t="shared" si="14"/>
        <v>1</v>
      </c>
    </row>
    <row r="15" spans="1:24" ht="12.75" customHeight="1">
      <c r="A15" s="13" t="str">
        <f t="shared" ref="A15" si="28">$B14&amp;"."&amp;F15&amp;"."&amp;V15</f>
        <v>2.2.1</v>
      </c>
      <c r="B15" s="17"/>
      <c r="C15" s="17"/>
      <c r="D15" s="17"/>
      <c r="E15" s="18" t="s">
        <v>41</v>
      </c>
      <c r="F15" s="160">
        <v>2</v>
      </c>
      <c r="G15" s="161">
        <v>3.9</v>
      </c>
      <c r="H15" s="20">
        <v>1152.96</v>
      </c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33">
        <f t="shared" si="14"/>
        <v>1</v>
      </c>
    </row>
    <row r="16" spans="1:24" ht="12.75" customHeight="1">
      <c r="A16" s="13" t="str">
        <f t="shared" ref="A16" si="29">$B14&amp;"."&amp;F16&amp;"."&amp;V16</f>
        <v>2.3.1</v>
      </c>
      <c r="B16" s="17"/>
      <c r="C16" s="17"/>
      <c r="D16" s="17"/>
      <c r="E16" s="18" t="s">
        <v>41</v>
      </c>
      <c r="F16" s="160">
        <v>3</v>
      </c>
      <c r="G16" s="161">
        <v>4.5</v>
      </c>
      <c r="H16" s="20">
        <v>1152.96</v>
      </c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33">
        <f t="shared" si="14"/>
        <v>1</v>
      </c>
    </row>
    <row r="17" spans="1:22" ht="12.75" customHeight="1">
      <c r="A17" s="13" t="str">
        <f t="shared" ref="A17" si="30">$B14&amp;"."&amp;F17&amp;"."&amp;V17</f>
        <v>2.4.1</v>
      </c>
      <c r="B17" s="155"/>
      <c r="C17" s="155"/>
      <c r="D17" s="155"/>
      <c r="E17" s="23" t="s">
        <v>41</v>
      </c>
      <c r="F17" s="162">
        <v>4</v>
      </c>
      <c r="G17" s="163">
        <v>5.15</v>
      </c>
      <c r="H17" s="25">
        <v>1153.6099999999999</v>
      </c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33">
        <f t="shared" si="14"/>
        <v>1</v>
      </c>
    </row>
    <row r="18" spans="1:22" ht="12.75" customHeight="1">
      <c r="A18" s="13" t="str">
        <f t="shared" ref="A18" si="31">$B18&amp;"."&amp;F18&amp;"."&amp;V18</f>
        <v>3.1.1</v>
      </c>
      <c r="B18" s="154">
        <v>3</v>
      </c>
      <c r="C18" s="154" t="s">
        <v>357</v>
      </c>
      <c r="D18" s="154" t="s">
        <v>358</v>
      </c>
      <c r="E18" s="14" t="s">
        <v>41</v>
      </c>
      <c r="F18" s="158">
        <v>1</v>
      </c>
      <c r="G18" s="159">
        <v>3.15</v>
      </c>
      <c r="H18" s="16">
        <v>1154.7</v>
      </c>
      <c r="I18" s="60">
        <f t="shared" ref="I18" si="32">G18</f>
        <v>3.15</v>
      </c>
      <c r="J18" s="60">
        <f t="shared" ref="J18" si="33">G19-G18</f>
        <v>0.64999999999999991</v>
      </c>
      <c r="K18" s="60">
        <f t="shared" ref="K18" si="34">G20-G19</f>
        <v>0.60000000000000053</v>
      </c>
      <c r="L18" s="60">
        <f t="shared" ref="L18" si="35">G21-G20</f>
        <v>0.64999999999999947</v>
      </c>
      <c r="M18" s="60">
        <f t="shared" ref="M18" si="36">H19</f>
        <v>1154.05</v>
      </c>
      <c r="N18" s="60">
        <f t="shared" ref="N18" si="37">H18-H19</f>
        <v>0.65000000000009095</v>
      </c>
      <c r="O18" s="60">
        <f t="shared" ref="O18" si="38">I18</f>
        <v>3.15</v>
      </c>
      <c r="P18" s="60">
        <v>0.35</v>
      </c>
      <c r="Q18" s="60">
        <f t="shared" ref="Q18" si="39">(G21-G18-R18-P18-T18)/2</f>
        <v>0.39999999999999997</v>
      </c>
      <c r="R18" s="60">
        <v>0.4</v>
      </c>
      <c r="S18" s="60">
        <f t="shared" ref="S18" si="40">(G21-G18-R18-P18-T18)/2</f>
        <v>0.39999999999999997</v>
      </c>
      <c r="T18" s="60">
        <f t="shared" ref="T18" si="41">P18</f>
        <v>0.35</v>
      </c>
      <c r="U18" s="60">
        <f t="shared" ref="U18" si="42">M18+0.25</f>
        <v>1154.3</v>
      </c>
      <c r="V18" s="33">
        <f t="shared" si="14"/>
        <v>1</v>
      </c>
    </row>
    <row r="19" spans="1:22" ht="12.75" customHeight="1">
      <c r="A19" s="13" t="str">
        <f t="shared" ref="A19" si="43">$B18&amp;"."&amp;F19&amp;"."&amp;V19</f>
        <v>3.2.1</v>
      </c>
      <c r="B19" s="17"/>
      <c r="C19" s="17"/>
      <c r="D19" s="17"/>
      <c r="E19" s="18" t="s">
        <v>41</v>
      </c>
      <c r="F19" s="160">
        <v>2</v>
      </c>
      <c r="G19" s="161">
        <v>3.8</v>
      </c>
      <c r="H19" s="20">
        <v>1154.05</v>
      </c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33">
        <f t="shared" si="14"/>
        <v>1</v>
      </c>
    </row>
    <row r="20" spans="1:22" ht="12.75" customHeight="1">
      <c r="A20" s="13" t="str">
        <f t="shared" ref="A20" si="44">$B18&amp;"."&amp;F20&amp;"."&amp;V20</f>
        <v>3.3.1</v>
      </c>
      <c r="B20" s="17"/>
      <c r="C20" s="17"/>
      <c r="D20" s="17"/>
      <c r="E20" s="18" t="s">
        <v>41</v>
      </c>
      <c r="F20" s="160">
        <v>3</v>
      </c>
      <c r="G20" s="161">
        <v>4.4000000000000004</v>
      </c>
      <c r="H20" s="20">
        <v>1154.05</v>
      </c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33">
        <f t="shared" si="14"/>
        <v>1</v>
      </c>
    </row>
    <row r="21" spans="1:22" ht="12.75" customHeight="1">
      <c r="A21" s="13" t="str">
        <f t="shared" ref="A21" si="45">$B18&amp;"."&amp;F21&amp;"."&amp;V21</f>
        <v>3.4.1</v>
      </c>
      <c r="B21" s="155"/>
      <c r="C21" s="155"/>
      <c r="D21" s="155"/>
      <c r="E21" s="23" t="s">
        <v>41</v>
      </c>
      <c r="F21" s="162">
        <v>4</v>
      </c>
      <c r="G21" s="163">
        <v>5.05</v>
      </c>
      <c r="H21" s="25">
        <v>1154.7</v>
      </c>
      <c r="I21" s="183"/>
      <c r="J21" s="183"/>
      <c r="K21" s="183"/>
      <c r="L21" s="183"/>
      <c r="M21" s="183"/>
      <c r="N21" s="183"/>
      <c r="O21" s="183"/>
      <c r="P21" s="183"/>
      <c r="Q21" s="183"/>
      <c r="R21" s="183"/>
      <c r="S21" s="183"/>
      <c r="T21" s="183"/>
      <c r="U21" s="183"/>
      <c r="V21" s="33">
        <f t="shared" si="14"/>
        <v>1</v>
      </c>
    </row>
    <row r="22" spans="1:22" ht="12.75" customHeight="1">
      <c r="A22" s="13" t="str">
        <f t="shared" ref="A22" si="46">$B22&amp;"."&amp;F22&amp;"."&amp;V22</f>
        <v>4.1.1</v>
      </c>
      <c r="B22" s="154">
        <v>4</v>
      </c>
      <c r="C22" s="154" t="s">
        <v>359</v>
      </c>
      <c r="D22" s="154" t="s">
        <v>360</v>
      </c>
      <c r="E22" s="14" t="s">
        <v>41</v>
      </c>
      <c r="F22" s="158">
        <v>1</v>
      </c>
      <c r="G22" s="159">
        <v>3.4</v>
      </c>
      <c r="H22" s="16">
        <v>1155.4000000000001</v>
      </c>
      <c r="I22" s="60">
        <f t="shared" ref="I22" si="47">G22</f>
        <v>3.4</v>
      </c>
      <c r="J22" s="60">
        <f t="shared" ref="J22" si="48">G23-G22</f>
        <v>0.64999999999999991</v>
      </c>
      <c r="K22" s="60">
        <f t="shared" ref="K22" si="49">G24-G23</f>
        <v>0.60000000000000053</v>
      </c>
      <c r="L22" s="60">
        <f t="shared" ref="L22" si="50">G25-G24</f>
        <v>0.64999999999999947</v>
      </c>
      <c r="M22" s="60">
        <f t="shared" ref="M22" si="51">H23</f>
        <v>1154.75</v>
      </c>
      <c r="N22" s="60">
        <f t="shared" ref="N22" si="52">H22-H23</f>
        <v>0.65000000000009095</v>
      </c>
      <c r="O22" s="60">
        <f t="shared" ref="O22" si="53">I22</f>
        <v>3.4</v>
      </c>
      <c r="P22" s="60">
        <v>0.35</v>
      </c>
      <c r="Q22" s="60">
        <f t="shared" ref="Q22" si="54">(G25-G22-R22-P22-T22)/2</f>
        <v>0.39999999999999997</v>
      </c>
      <c r="R22" s="60">
        <v>0.4</v>
      </c>
      <c r="S22" s="60">
        <f t="shared" ref="S22" si="55">(G25-G22-R22-P22-T22)/2</f>
        <v>0.39999999999999997</v>
      </c>
      <c r="T22" s="60">
        <f t="shared" ref="T22" si="56">P22</f>
        <v>0.35</v>
      </c>
      <c r="U22" s="60">
        <f t="shared" ref="U22" si="57">M22+0.25</f>
        <v>1155</v>
      </c>
      <c r="V22" s="33">
        <f t="shared" si="14"/>
        <v>1</v>
      </c>
    </row>
    <row r="23" spans="1:22" ht="12.75" customHeight="1">
      <c r="A23" s="13" t="str">
        <f t="shared" ref="A23" si="58">$B22&amp;"."&amp;F23&amp;"."&amp;V23</f>
        <v>4.2.1</v>
      </c>
      <c r="B23" s="17"/>
      <c r="C23" s="17"/>
      <c r="D23" s="17"/>
      <c r="E23" s="18" t="s">
        <v>41</v>
      </c>
      <c r="F23" s="160">
        <v>2</v>
      </c>
      <c r="G23" s="161">
        <v>4.05</v>
      </c>
      <c r="H23" s="20">
        <v>1154.75</v>
      </c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33">
        <f t="shared" si="14"/>
        <v>1</v>
      </c>
    </row>
    <row r="24" spans="1:22" ht="12.75" customHeight="1">
      <c r="A24" s="13" t="str">
        <f t="shared" ref="A24" si="59">$B22&amp;"."&amp;F24&amp;"."&amp;V24</f>
        <v>4.3.1</v>
      </c>
      <c r="B24" s="17"/>
      <c r="C24" s="17"/>
      <c r="D24" s="17"/>
      <c r="E24" s="18" t="s">
        <v>41</v>
      </c>
      <c r="F24" s="160">
        <v>3</v>
      </c>
      <c r="G24" s="161">
        <v>4.6500000000000004</v>
      </c>
      <c r="H24" s="20">
        <v>1154.75</v>
      </c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33">
        <f t="shared" si="14"/>
        <v>1</v>
      </c>
    </row>
    <row r="25" spans="1:22" ht="12.75" customHeight="1">
      <c r="A25" s="13" t="str">
        <f t="shared" ref="A25" si="60">$B22&amp;"."&amp;F25&amp;"."&amp;V25</f>
        <v>4.4.1</v>
      </c>
      <c r="B25" s="155"/>
      <c r="C25" s="155"/>
      <c r="D25" s="155"/>
      <c r="E25" s="23" t="s">
        <v>41</v>
      </c>
      <c r="F25" s="162">
        <v>4</v>
      </c>
      <c r="G25" s="163">
        <v>5.3</v>
      </c>
      <c r="H25" s="25">
        <v>1155.4000000000001</v>
      </c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33">
        <f t="shared" si="14"/>
        <v>1</v>
      </c>
    </row>
    <row r="26" spans="1:22" ht="12.75" customHeight="1">
      <c r="A26" s="13" t="str">
        <f t="shared" ref="A26" si="61">$B26&amp;"."&amp;F26&amp;"."&amp;V26</f>
        <v>5.1.1</v>
      </c>
      <c r="B26" s="154">
        <v>5</v>
      </c>
      <c r="C26" s="154" t="s">
        <v>361</v>
      </c>
      <c r="D26" s="154" t="s">
        <v>362</v>
      </c>
      <c r="E26" s="14" t="s">
        <v>41</v>
      </c>
      <c r="F26" s="158">
        <v>1</v>
      </c>
      <c r="G26" s="159">
        <v>3.15</v>
      </c>
      <c r="H26" s="16">
        <v>1155.69</v>
      </c>
      <c r="I26" s="60">
        <f t="shared" ref="I26" si="62">G26</f>
        <v>3.15</v>
      </c>
      <c r="J26" s="60">
        <f t="shared" ref="J26" si="63">G27-G26</f>
        <v>0.64999999999999991</v>
      </c>
      <c r="K26" s="60">
        <f t="shared" ref="K26" si="64">G28-G27</f>
        <v>0.60000000000000053</v>
      </c>
      <c r="L26" s="60">
        <f t="shared" ref="L26" si="65">G29-G28</f>
        <v>0.64999999999999947</v>
      </c>
      <c r="M26" s="60">
        <f t="shared" ref="M26" si="66">H27</f>
        <v>1155.04</v>
      </c>
      <c r="N26" s="60">
        <f t="shared" ref="N26" si="67">H26-H27</f>
        <v>0.65000000000009095</v>
      </c>
      <c r="O26" s="60">
        <f t="shared" ref="O26" si="68">I26</f>
        <v>3.15</v>
      </c>
      <c r="P26" s="60">
        <v>0.35</v>
      </c>
      <c r="Q26" s="60">
        <f t="shared" ref="Q26" si="69">(G29-G26-R26-P26-T26)/2</f>
        <v>0.39999999999999997</v>
      </c>
      <c r="R26" s="60">
        <v>0.4</v>
      </c>
      <c r="S26" s="60">
        <f t="shared" ref="S26" si="70">(G29-G26-R26-P26-T26)/2</f>
        <v>0.39999999999999997</v>
      </c>
      <c r="T26" s="60">
        <f t="shared" ref="T26" si="71">P26</f>
        <v>0.35</v>
      </c>
      <c r="U26" s="60">
        <f t="shared" ref="U26" si="72">M26+0.25</f>
        <v>1155.29</v>
      </c>
      <c r="V26" s="33">
        <f t="shared" si="14"/>
        <v>1</v>
      </c>
    </row>
    <row r="27" spans="1:22" ht="12.75" customHeight="1">
      <c r="A27" s="13" t="str">
        <f t="shared" ref="A27" si="73">$B26&amp;"."&amp;F27&amp;"."&amp;V27</f>
        <v>5.2.1</v>
      </c>
      <c r="B27" s="17"/>
      <c r="C27" s="17"/>
      <c r="D27" s="17"/>
      <c r="E27" s="18" t="s">
        <v>41</v>
      </c>
      <c r="F27" s="160">
        <v>2</v>
      </c>
      <c r="G27" s="161">
        <v>3.8</v>
      </c>
      <c r="H27" s="20">
        <v>1155.04</v>
      </c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33">
        <f t="shared" si="14"/>
        <v>1</v>
      </c>
    </row>
    <row r="28" spans="1:22" ht="12.75" customHeight="1">
      <c r="A28" s="13" t="str">
        <f t="shared" ref="A28" si="74">$B26&amp;"."&amp;F28&amp;"."&amp;V28</f>
        <v>5.3.1</v>
      </c>
      <c r="B28" s="17"/>
      <c r="C28" s="17"/>
      <c r="D28" s="17"/>
      <c r="E28" s="18" t="s">
        <v>41</v>
      </c>
      <c r="F28" s="160">
        <v>3</v>
      </c>
      <c r="G28" s="161">
        <v>4.4000000000000004</v>
      </c>
      <c r="H28" s="20">
        <v>1155.04</v>
      </c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33">
        <f t="shared" si="14"/>
        <v>1</v>
      </c>
    </row>
    <row r="29" spans="1:22" ht="12.75" customHeight="1">
      <c r="A29" s="13" t="str">
        <f t="shared" ref="A29" si="75">$B26&amp;"."&amp;F29&amp;"."&amp;V29</f>
        <v>5.4.1</v>
      </c>
      <c r="B29" s="155"/>
      <c r="C29" s="155"/>
      <c r="D29" s="155"/>
      <c r="E29" s="23" t="s">
        <v>41</v>
      </c>
      <c r="F29" s="162">
        <v>4</v>
      </c>
      <c r="G29" s="163">
        <v>5.05</v>
      </c>
      <c r="H29" s="25">
        <v>1155.69</v>
      </c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3"/>
      <c r="T29" s="183"/>
      <c r="U29" s="183"/>
      <c r="V29" s="33">
        <f t="shared" si="14"/>
        <v>1</v>
      </c>
    </row>
    <row r="30" spans="1:22" ht="12.75" customHeight="1">
      <c r="A30" s="13" t="str">
        <f t="shared" ref="A30" si="76">$B30&amp;"."&amp;F30&amp;"."&amp;V30</f>
        <v>6.1.1</v>
      </c>
      <c r="B30" s="154">
        <v>6</v>
      </c>
      <c r="C30" s="154" t="s">
        <v>363</v>
      </c>
      <c r="D30" s="154" t="s">
        <v>364</v>
      </c>
      <c r="E30" s="14" t="s">
        <v>41</v>
      </c>
      <c r="F30" s="158">
        <v>1</v>
      </c>
      <c r="G30" s="159">
        <v>3.25</v>
      </c>
      <c r="H30" s="16">
        <v>1155.9000000000001</v>
      </c>
      <c r="I30" s="60">
        <f t="shared" ref="I30" si="77">G30</f>
        <v>3.25</v>
      </c>
      <c r="J30" s="60">
        <f t="shared" ref="J30" si="78">G31-G30</f>
        <v>0.64999999999999991</v>
      </c>
      <c r="K30" s="60">
        <f t="shared" ref="K30" si="79">G32-G31</f>
        <v>0.60000000000000009</v>
      </c>
      <c r="L30" s="60">
        <f t="shared" ref="L30" si="80">G33-G32</f>
        <v>0.65000000000000036</v>
      </c>
      <c r="M30" s="60">
        <f t="shared" ref="M30" si="81">H31</f>
        <v>1155.25</v>
      </c>
      <c r="N30" s="60">
        <f t="shared" ref="N30" si="82">H30-H31</f>
        <v>0.65000000000009095</v>
      </c>
      <c r="O30" s="60">
        <f t="shared" ref="O30" si="83">I30</f>
        <v>3.25</v>
      </c>
      <c r="P30" s="60">
        <v>0.35</v>
      </c>
      <c r="Q30" s="60">
        <f t="shared" ref="Q30" si="84">(G33-G30-R30-P30-T30)/2</f>
        <v>0.40000000000000019</v>
      </c>
      <c r="R30" s="60">
        <v>0.4</v>
      </c>
      <c r="S30" s="60">
        <f t="shared" ref="S30" si="85">(G33-G30-R30-P30-T30)/2</f>
        <v>0.40000000000000019</v>
      </c>
      <c r="T30" s="60">
        <f t="shared" ref="T30" si="86">P30</f>
        <v>0.35</v>
      </c>
      <c r="U30" s="60">
        <f t="shared" ref="U30" si="87">M30+0.25</f>
        <v>1155.5</v>
      </c>
      <c r="V30" s="33">
        <f t="shared" si="14"/>
        <v>1</v>
      </c>
    </row>
    <row r="31" spans="1:22" ht="12.75" customHeight="1">
      <c r="A31" s="13" t="str">
        <f t="shared" ref="A31" si="88">$B30&amp;"."&amp;F31&amp;"."&amp;V31</f>
        <v>6.2.1</v>
      </c>
      <c r="B31" s="17"/>
      <c r="C31" s="17"/>
      <c r="D31" s="17"/>
      <c r="E31" s="18" t="s">
        <v>41</v>
      </c>
      <c r="F31" s="160">
        <v>2</v>
      </c>
      <c r="G31" s="161">
        <v>3.9</v>
      </c>
      <c r="H31" s="20">
        <v>1155.25</v>
      </c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33">
        <f t="shared" si="14"/>
        <v>1</v>
      </c>
    </row>
    <row r="32" spans="1:22" ht="12.75" customHeight="1">
      <c r="A32" s="13" t="str">
        <f t="shared" ref="A32" si="89">$B30&amp;"."&amp;F32&amp;"."&amp;V32</f>
        <v>6.3.1</v>
      </c>
      <c r="B32" s="17"/>
      <c r="C32" s="17"/>
      <c r="D32" s="17"/>
      <c r="E32" s="18" t="s">
        <v>41</v>
      </c>
      <c r="F32" s="160">
        <v>3</v>
      </c>
      <c r="G32" s="161">
        <v>4.5</v>
      </c>
      <c r="H32" s="20">
        <v>1155.25</v>
      </c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33">
        <f t="shared" si="14"/>
        <v>1</v>
      </c>
    </row>
    <row r="33" spans="1:22" ht="12.75" customHeight="1">
      <c r="A33" s="13" t="str">
        <f t="shared" ref="A33" si="90">$B30&amp;"."&amp;F33&amp;"."&amp;V33</f>
        <v>6.4.1</v>
      </c>
      <c r="B33" s="155"/>
      <c r="C33" s="155"/>
      <c r="D33" s="155"/>
      <c r="E33" s="23" t="s">
        <v>41</v>
      </c>
      <c r="F33" s="162">
        <v>4</v>
      </c>
      <c r="G33" s="163">
        <v>5.15</v>
      </c>
      <c r="H33" s="25">
        <v>1155.9000000000001</v>
      </c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  <c r="U33" s="183"/>
      <c r="V33" s="33">
        <f t="shared" si="14"/>
        <v>1</v>
      </c>
    </row>
    <row r="34" spans="1:22" ht="12.75" customHeight="1">
      <c r="A34" s="13" t="str">
        <f t="shared" ref="A34" si="91">$B34&amp;"."&amp;F34&amp;"."&amp;V34</f>
        <v>7.1.1</v>
      </c>
      <c r="B34" s="154">
        <v>7</v>
      </c>
      <c r="C34" s="154">
        <v>68</v>
      </c>
      <c r="D34" s="154" t="s">
        <v>365</v>
      </c>
      <c r="E34" s="14" t="s">
        <v>41</v>
      </c>
      <c r="F34" s="158">
        <v>1</v>
      </c>
      <c r="G34" s="159">
        <v>3.6</v>
      </c>
      <c r="H34" s="16">
        <v>1156.1300000000001</v>
      </c>
      <c r="I34" s="60">
        <f t="shared" ref="I34" si="92">G34</f>
        <v>3.6</v>
      </c>
      <c r="J34" s="60">
        <f t="shared" ref="J34" si="93">G35-G34</f>
        <v>0.64999999999999991</v>
      </c>
      <c r="K34" s="60">
        <f t="shared" ref="K34" si="94">G36-G35</f>
        <v>0.59999999999999964</v>
      </c>
      <c r="L34" s="60">
        <f t="shared" ref="L34" si="95">G37-G36</f>
        <v>0.65000000000000036</v>
      </c>
      <c r="M34" s="60">
        <f t="shared" ref="M34" si="96">H35</f>
        <v>1155.48</v>
      </c>
      <c r="N34" s="60">
        <f t="shared" ref="N34" si="97">H34-H35</f>
        <v>0.65000000000009095</v>
      </c>
      <c r="O34" s="60">
        <f t="shared" ref="O34" si="98">I34</f>
        <v>3.6</v>
      </c>
      <c r="P34" s="60">
        <v>0.35</v>
      </c>
      <c r="Q34" s="60">
        <f t="shared" ref="Q34" si="99">(G37-G34-R34-P34-T34)/2</f>
        <v>0.39999999999999997</v>
      </c>
      <c r="R34" s="60">
        <v>0.4</v>
      </c>
      <c r="S34" s="60">
        <f t="shared" ref="S34" si="100">(G37-G34-R34-P34-T34)/2</f>
        <v>0.39999999999999997</v>
      </c>
      <c r="T34" s="60">
        <f t="shared" ref="T34" si="101">P34</f>
        <v>0.35</v>
      </c>
      <c r="U34" s="60">
        <f t="shared" ref="U34" si="102">M34+0.25</f>
        <v>1155.73</v>
      </c>
      <c r="V34" s="33">
        <f t="shared" si="14"/>
        <v>1</v>
      </c>
    </row>
    <row r="35" spans="1:22" ht="12.75" customHeight="1">
      <c r="A35" s="13" t="str">
        <f t="shared" ref="A35" si="103">$B34&amp;"."&amp;F35&amp;"."&amp;V35</f>
        <v>7.2.1</v>
      </c>
      <c r="B35" s="17"/>
      <c r="C35" s="17"/>
      <c r="D35" s="17"/>
      <c r="E35" s="18" t="s">
        <v>41</v>
      </c>
      <c r="F35" s="160">
        <v>2</v>
      </c>
      <c r="G35" s="161">
        <v>4.25</v>
      </c>
      <c r="H35" s="20">
        <v>1155.48</v>
      </c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33">
        <f t="shared" si="14"/>
        <v>1</v>
      </c>
    </row>
    <row r="36" spans="1:22" ht="12.75" customHeight="1">
      <c r="A36" s="13" t="str">
        <f t="shared" ref="A36" si="104">$B34&amp;"."&amp;F36&amp;"."&amp;V36</f>
        <v>7.3.1</v>
      </c>
      <c r="B36" s="17"/>
      <c r="C36" s="17"/>
      <c r="D36" s="17"/>
      <c r="E36" s="18" t="s">
        <v>41</v>
      </c>
      <c r="F36" s="160">
        <v>3</v>
      </c>
      <c r="G36" s="161">
        <v>4.8499999999999996</v>
      </c>
      <c r="H36" s="20">
        <v>1155.48</v>
      </c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33">
        <f t="shared" si="14"/>
        <v>1</v>
      </c>
    </row>
    <row r="37" spans="1:22" ht="12.75" customHeight="1">
      <c r="A37" s="13" t="str">
        <f t="shared" ref="A37" si="105">$B34&amp;"."&amp;F37&amp;"."&amp;V37</f>
        <v>7.4.1</v>
      </c>
      <c r="B37" s="155"/>
      <c r="C37" s="155"/>
      <c r="D37" s="155"/>
      <c r="E37" s="23" t="s">
        <v>41</v>
      </c>
      <c r="F37" s="162">
        <v>4</v>
      </c>
      <c r="G37" s="163">
        <v>5.5</v>
      </c>
      <c r="H37" s="25">
        <v>1156.1300000000001</v>
      </c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33">
        <f t="shared" si="14"/>
        <v>1</v>
      </c>
    </row>
    <row r="38" spans="1:22" ht="12.75" customHeight="1">
      <c r="A38" s="13" t="str">
        <f t="shared" ref="A38" si="106">$B38&amp;"."&amp;F38&amp;"."&amp;V38</f>
        <v>8.1.1</v>
      </c>
      <c r="B38" s="154">
        <v>8</v>
      </c>
      <c r="C38" s="154" t="s">
        <v>366</v>
      </c>
      <c r="D38" s="154" t="s">
        <v>367</v>
      </c>
      <c r="E38" s="14" t="s">
        <v>41</v>
      </c>
      <c r="F38" s="158">
        <v>1</v>
      </c>
      <c r="G38" s="159">
        <v>3.6</v>
      </c>
      <c r="H38" s="16">
        <v>1156.25</v>
      </c>
      <c r="I38" s="60">
        <f t="shared" ref="I38" si="107">G38</f>
        <v>3.6</v>
      </c>
      <c r="J38" s="60">
        <f t="shared" ref="J38" si="108">G39-G38</f>
        <v>0.64999999999999991</v>
      </c>
      <c r="K38" s="60">
        <f t="shared" ref="K38" si="109">G40-G39</f>
        <v>0.59999999999999964</v>
      </c>
      <c r="L38" s="60">
        <f t="shared" ref="L38" si="110">G41-G40</f>
        <v>0.65000000000000036</v>
      </c>
      <c r="M38" s="60">
        <f t="shared" ref="M38" si="111">H39</f>
        <v>1155.5999999999999</v>
      </c>
      <c r="N38" s="60">
        <f t="shared" ref="N38" si="112">H38-H39</f>
        <v>0.65000000000009095</v>
      </c>
      <c r="O38" s="60">
        <f t="shared" ref="O38" si="113">I38</f>
        <v>3.6</v>
      </c>
      <c r="P38" s="60">
        <v>0.35</v>
      </c>
      <c r="Q38" s="60">
        <f t="shared" ref="Q38" si="114">(G41-G38-R38-P38-T38)/2</f>
        <v>0.39999999999999997</v>
      </c>
      <c r="R38" s="60">
        <v>0.4</v>
      </c>
      <c r="S38" s="60">
        <f t="shared" ref="S38" si="115">(G41-G38-R38-P38-T38)/2</f>
        <v>0.39999999999999997</v>
      </c>
      <c r="T38" s="60">
        <f t="shared" ref="T38" si="116">P38</f>
        <v>0.35</v>
      </c>
      <c r="U38" s="60">
        <f t="shared" ref="U38" si="117">M38+0.25</f>
        <v>1155.8499999999999</v>
      </c>
      <c r="V38" s="33">
        <f t="shared" si="14"/>
        <v>1</v>
      </c>
    </row>
    <row r="39" spans="1:22" ht="12.75" customHeight="1">
      <c r="A39" s="13" t="str">
        <f t="shared" ref="A39" si="118">$B38&amp;"."&amp;F39&amp;"."&amp;V39</f>
        <v>8.2.1</v>
      </c>
      <c r="B39" s="17"/>
      <c r="C39" s="17"/>
      <c r="D39" s="17"/>
      <c r="E39" s="18" t="s">
        <v>41</v>
      </c>
      <c r="F39" s="160">
        <v>2</v>
      </c>
      <c r="G39" s="161">
        <v>4.25</v>
      </c>
      <c r="H39" s="20">
        <v>1155.5999999999999</v>
      </c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33">
        <f t="shared" si="14"/>
        <v>1</v>
      </c>
    </row>
    <row r="40" spans="1:22" ht="12.75" customHeight="1">
      <c r="A40" s="13" t="str">
        <f t="shared" ref="A40" si="119">$B38&amp;"."&amp;F40&amp;"."&amp;V40</f>
        <v>8.3.1</v>
      </c>
      <c r="B40" s="17"/>
      <c r="C40" s="17"/>
      <c r="D40" s="17"/>
      <c r="E40" s="18" t="s">
        <v>41</v>
      </c>
      <c r="F40" s="160">
        <v>3</v>
      </c>
      <c r="G40" s="161">
        <v>4.8499999999999996</v>
      </c>
      <c r="H40" s="20">
        <v>1155.5999999999999</v>
      </c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33">
        <f t="shared" si="14"/>
        <v>1</v>
      </c>
    </row>
    <row r="41" spans="1:22" ht="12.75" customHeight="1">
      <c r="A41" s="13" t="str">
        <f t="shared" ref="A41" si="120">$B38&amp;"."&amp;F41&amp;"."&amp;V41</f>
        <v>8.4.1</v>
      </c>
      <c r="B41" s="155"/>
      <c r="C41" s="155"/>
      <c r="D41" s="155"/>
      <c r="E41" s="23" t="s">
        <v>41</v>
      </c>
      <c r="F41" s="162">
        <v>4</v>
      </c>
      <c r="G41" s="163">
        <v>5.5</v>
      </c>
      <c r="H41" s="25">
        <v>1156.25</v>
      </c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33">
        <f t="shared" si="14"/>
        <v>1</v>
      </c>
    </row>
    <row r="42" spans="1:22" ht="12.75" customHeight="1">
      <c r="A42" s="13" t="str">
        <f t="shared" ref="A42" si="121">$B42&amp;"."&amp;F42&amp;"."&amp;V42</f>
        <v>9.1.1</v>
      </c>
      <c r="B42" s="154">
        <v>9</v>
      </c>
      <c r="C42" s="154" t="s">
        <v>368</v>
      </c>
      <c r="D42" s="154" t="s">
        <v>369</v>
      </c>
      <c r="E42" s="14" t="s">
        <v>41</v>
      </c>
      <c r="F42" s="158">
        <v>1</v>
      </c>
      <c r="G42" s="159">
        <v>3.6</v>
      </c>
      <c r="H42" s="16">
        <v>1156.28</v>
      </c>
      <c r="I42" s="60">
        <f t="shared" ref="I42" si="122">G42</f>
        <v>3.6</v>
      </c>
      <c r="J42" s="60">
        <f t="shared" ref="J42" si="123">G43-G42</f>
        <v>0.64999999999999991</v>
      </c>
      <c r="K42" s="60">
        <f t="shared" ref="K42" si="124">G44-G43</f>
        <v>0.59999999999999964</v>
      </c>
      <c r="L42" s="60">
        <f t="shared" ref="L42" si="125">G45-G44</f>
        <v>0.65000000000000036</v>
      </c>
      <c r="M42" s="60">
        <f t="shared" ref="M42" si="126">H43</f>
        <v>1155.6300000000001</v>
      </c>
      <c r="N42" s="60">
        <f t="shared" ref="N42" si="127">H42-H43</f>
        <v>0.64999999999986358</v>
      </c>
      <c r="O42" s="60">
        <f t="shared" ref="O42" si="128">I42</f>
        <v>3.6</v>
      </c>
      <c r="P42" s="60">
        <v>0.35</v>
      </c>
      <c r="Q42" s="60">
        <f t="shared" ref="Q42" si="129">(G45-G42-R42-P42-T42)/2</f>
        <v>0.39999999999999997</v>
      </c>
      <c r="R42" s="60">
        <v>0.4</v>
      </c>
      <c r="S42" s="60">
        <f t="shared" ref="S42" si="130">(G45-G42-R42-P42-T42)/2</f>
        <v>0.39999999999999997</v>
      </c>
      <c r="T42" s="60">
        <f t="shared" ref="T42" si="131">P42</f>
        <v>0.35</v>
      </c>
      <c r="U42" s="60">
        <f t="shared" ref="U42" si="132">M42+0.25</f>
        <v>1155.8800000000001</v>
      </c>
      <c r="V42" s="33">
        <f t="shared" si="14"/>
        <v>1</v>
      </c>
    </row>
    <row r="43" spans="1:22" ht="12.75" customHeight="1">
      <c r="A43" s="13" t="str">
        <f t="shared" ref="A43" si="133">$B42&amp;"."&amp;F43&amp;"."&amp;V43</f>
        <v>9.2.1</v>
      </c>
      <c r="B43" s="17"/>
      <c r="C43" s="17"/>
      <c r="D43" s="17"/>
      <c r="E43" s="18" t="s">
        <v>41</v>
      </c>
      <c r="F43" s="160">
        <v>2</v>
      </c>
      <c r="G43" s="161">
        <v>4.25</v>
      </c>
      <c r="H43" s="20">
        <v>1155.6300000000001</v>
      </c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33">
        <f t="shared" si="14"/>
        <v>1</v>
      </c>
    </row>
    <row r="44" spans="1:22" ht="12.75" customHeight="1">
      <c r="A44" s="13" t="str">
        <f t="shared" ref="A44" si="134">$B42&amp;"."&amp;F44&amp;"."&amp;V44</f>
        <v>9.3.1</v>
      </c>
      <c r="B44" s="17"/>
      <c r="C44" s="17"/>
      <c r="D44" s="17"/>
      <c r="E44" s="18" t="s">
        <v>41</v>
      </c>
      <c r="F44" s="160">
        <v>3</v>
      </c>
      <c r="G44" s="161">
        <v>4.8499999999999996</v>
      </c>
      <c r="H44" s="20">
        <v>1155.6300000000001</v>
      </c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33">
        <f t="shared" si="14"/>
        <v>1</v>
      </c>
    </row>
    <row r="45" spans="1:22" ht="12.75" customHeight="1">
      <c r="A45" s="13" t="str">
        <f t="shared" ref="A45" si="135">$B42&amp;"."&amp;F45&amp;"."&amp;V45</f>
        <v>9.4.1</v>
      </c>
      <c r="B45" s="155"/>
      <c r="C45" s="155"/>
      <c r="D45" s="155"/>
      <c r="E45" s="23" t="s">
        <v>41</v>
      </c>
      <c r="F45" s="162">
        <v>4</v>
      </c>
      <c r="G45" s="163">
        <v>5.5</v>
      </c>
      <c r="H45" s="25">
        <v>1156.28</v>
      </c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33">
        <f t="shared" si="14"/>
        <v>1</v>
      </c>
    </row>
    <row r="46" spans="1:22" ht="12.75" customHeight="1">
      <c r="A46" s="13" t="str">
        <f t="shared" ref="A46" si="136">$B46&amp;"."&amp;F46&amp;"."&amp;V46</f>
        <v>10.1.1</v>
      </c>
      <c r="B46" s="154">
        <v>10</v>
      </c>
      <c r="C46" s="154">
        <v>69</v>
      </c>
      <c r="D46" s="154" t="s">
        <v>370</v>
      </c>
      <c r="E46" s="14" t="s">
        <v>41</v>
      </c>
      <c r="F46" s="158">
        <v>1</v>
      </c>
      <c r="G46" s="159">
        <v>3.6</v>
      </c>
      <c r="H46" s="16">
        <v>1156.3699999999999</v>
      </c>
      <c r="I46" s="60">
        <f t="shared" ref="I46" si="137">G46</f>
        <v>3.6</v>
      </c>
      <c r="J46" s="60">
        <f t="shared" ref="J46" si="138">G47-G46</f>
        <v>0.64999999999999991</v>
      </c>
      <c r="K46" s="60">
        <f t="shared" ref="K46" si="139">G48-G47</f>
        <v>0.59999999999999964</v>
      </c>
      <c r="L46" s="60">
        <f t="shared" ref="L46" si="140">G49-G48</f>
        <v>0.65000000000000036</v>
      </c>
      <c r="M46" s="60">
        <f t="shared" ref="M46" si="141">H47</f>
        <v>1155.72</v>
      </c>
      <c r="N46" s="60">
        <f t="shared" ref="N46" si="142">H46-H47</f>
        <v>0.64999999999986358</v>
      </c>
      <c r="O46" s="60">
        <f t="shared" ref="O46" si="143">I46</f>
        <v>3.6</v>
      </c>
      <c r="P46" s="60">
        <v>0.35</v>
      </c>
      <c r="Q46" s="60">
        <f t="shared" ref="Q46" si="144">(G49-G46-R46-P46-T46)/2</f>
        <v>0.39999999999999997</v>
      </c>
      <c r="R46" s="60">
        <v>0.4</v>
      </c>
      <c r="S46" s="60">
        <f t="shared" ref="S46" si="145">(G49-G46-R46-P46-T46)/2</f>
        <v>0.39999999999999997</v>
      </c>
      <c r="T46" s="60">
        <f t="shared" ref="T46" si="146">P46</f>
        <v>0.35</v>
      </c>
      <c r="U46" s="60">
        <f t="shared" ref="U46" si="147">M46+0.25</f>
        <v>1155.97</v>
      </c>
      <c r="V46" s="33">
        <f t="shared" si="14"/>
        <v>1</v>
      </c>
    </row>
    <row r="47" spans="1:22" ht="12.75" customHeight="1">
      <c r="A47" s="13" t="str">
        <f t="shared" ref="A47" si="148">$B46&amp;"."&amp;F47&amp;"."&amp;V47</f>
        <v>10.2.1</v>
      </c>
      <c r="B47" s="17"/>
      <c r="C47" s="17"/>
      <c r="D47" s="17"/>
      <c r="E47" s="18" t="s">
        <v>41</v>
      </c>
      <c r="F47" s="160">
        <v>2</v>
      </c>
      <c r="G47" s="161">
        <v>4.25</v>
      </c>
      <c r="H47" s="20">
        <v>1155.72</v>
      </c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33">
        <f t="shared" si="14"/>
        <v>1</v>
      </c>
    </row>
    <row r="48" spans="1:22" ht="12.75" customHeight="1">
      <c r="A48" s="13" t="str">
        <f t="shared" ref="A48" si="149">$B46&amp;"."&amp;F48&amp;"."&amp;V48</f>
        <v>10.3.1</v>
      </c>
      <c r="B48" s="17"/>
      <c r="C48" s="17"/>
      <c r="D48" s="17"/>
      <c r="E48" s="18" t="s">
        <v>41</v>
      </c>
      <c r="F48" s="160">
        <v>3</v>
      </c>
      <c r="G48" s="161">
        <v>4.8499999999999996</v>
      </c>
      <c r="H48" s="20">
        <v>1155.72</v>
      </c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33">
        <f t="shared" si="14"/>
        <v>1</v>
      </c>
    </row>
    <row r="49" spans="1:22" ht="12.75" customHeight="1">
      <c r="A49" s="13" t="str">
        <f t="shared" ref="A49" si="150">$B46&amp;"."&amp;F49&amp;"."&amp;V49</f>
        <v>10.4.1</v>
      </c>
      <c r="B49" s="155"/>
      <c r="C49" s="155"/>
      <c r="D49" s="155"/>
      <c r="E49" s="23" t="s">
        <v>41</v>
      </c>
      <c r="F49" s="162">
        <v>4</v>
      </c>
      <c r="G49" s="163">
        <v>5.5</v>
      </c>
      <c r="H49" s="25">
        <v>1156.3699999999999</v>
      </c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33">
        <f t="shared" si="14"/>
        <v>1</v>
      </c>
    </row>
    <row r="50" spans="1:22" ht="12.75" customHeight="1">
      <c r="A50" s="13" t="str">
        <f t="shared" ref="A50" si="151">$B50&amp;"."&amp;F50&amp;"."&amp;V50</f>
        <v>11.1.1</v>
      </c>
      <c r="B50" s="154">
        <v>11</v>
      </c>
      <c r="C50" s="154" t="s">
        <v>371</v>
      </c>
      <c r="D50" s="154" t="s">
        <v>372</v>
      </c>
      <c r="E50" s="14" t="s">
        <v>41</v>
      </c>
      <c r="F50" s="158">
        <v>1</v>
      </c>
      <c r="G50" s="159">
        <v>3.25</v>
      </c>
      <c r="H50" s="16">
        <v>1156.3499999999999</v>
      </c>
      <c r="I50" s="60">
        <f t="shared" ref="I50" si="152">G50</f>
        <v>3.25</v>
      </c>
      <c r="J50" s="60">
        <f t="shared" ref="J50" si="153">G51-G50</f>
        <v>0.64999999999999991</v>
      </c>
      <c r="K50" s="60">
        <f t="shared" ref="K50" si="154">G52-G51</f>
        <v>0.60000000000000009</v>
      </c>
      <c r="L50" s="60">
        <f t="shared" ref="L50" si="155">G53-G52</f>
        <v>0.65000000000000036</v>
      </c>
      <c r="M50" s="60">
        <f t="shared" ref="M50" si="156">H51</f>
        <v>1155.7</v>
      </c>
      <c r="N50" s="60">
        <f t="shared" ref="N50" si="157">H50-H51</f>
        <v>0.64999999999986358</v>
      </c>
      <c r="O50" s="60">
        <f t="shared" ref="O50" si="158">I50</f>
        <v>3.25</v>
      </c>
      <c r="P50" s="60">
        <v>0.35</v>
      </c>
      <c r="Q50" s="60">
        <f t="shared" ref="Q50" si="159">(G53-G50-R50-P50-T50)/2</f>
        <v>0.40000000000000019</v>
      </c>
      <c r="R50" s="60">
        <v>0.4</v>
      </c>
      <c r="S50" s="60">
        <f t="shared" ref="S50" si="160">(G53-G50-R50-P50-T50)/2</f>
        <v>0.40000000000000019</v>
      </c>
      <c r="T50" s="60">
        <f t="shared" ref="T50" si="161">P50</f>
        <v>0.35</v>
      </c>
      <c r="U50" s="60">
        <f t="shared" ref="U50" si="162">M50+0.25</f>
        <v>1155.95</v>
      </c>
      <c r="V50" s="33">
        <f t="shared" si="14"/>
        <v>1</v>
      </c>
    </row>
    <row r="51" spans="1:22" ht="12.75" customHeight="1">
      <c r="A51" s="13" t="str">
        <f t="shared" ref="A51" si="163">$B50&amp;"."&amp;F51&amp;"."&amp;V51</f>
        <v>11.2.1</v>
      </c>
      <c r="B51" s="17"/>
      <c r="C51" s="17"/>
      <c r="D51" s="17"/>
      <c r="E51" s="18" t="s">
        <v>41</v>
      </c>
      <c r="F51" s="160">
        <v>2</v>
      </c>
      <c r="G51" s="161">
        <v>3.9</v>
      </c>
      <c r="H51" s="20">
        <v>1155.7</v>
      </c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33">
        <f t="shared" si="14"/>
        <v>1</v>
      </c>
    </row>
    <row r="52" spans="1:22" ht="12.75" customHeight="1">
      <c r="A52" s="13" t="str">
        <f t="shared" ref="A52" si="164">$B50&amp;"."&amp;F52&amp;"."&amp;V52</f>
        <v>11.3.1</v>
      </c>
      <c r="B52" s="17"/>
      <c r="C52" s="17"/>
      <c r="D52" s="17"/>
      <c r="E52" s="18" t="s">
        <v>41</v>
      </c>
      <c r="F52" s="160">
        <v>3</v>
      </c>
      <c r="G52" s="161">
        <v>4.5</v>
      </c>
      <c r="H52" s="20">
        <v>1155.7</v>
      </c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33">
        <f t="shared" si="14"/>
        <v>1</v>
      </c>
    </row>
    <row r="53" spans="1:22" ht="12.75" customHeight="1">
      <c r="A53" s="13" t="str">
        <f t="shared" ref="A53" si="165">$B50&amp;"."&amp;F53&amp;"."&amp;V53</f>
        <v>11.4.1</v>
      </c>
      <c r="B53" s="155"/>
      <c r="C53" s="155"/>
      <c r="D53" s="155"/>
      <c r="E53" s="23" t="s">
        <v>41</v>
      </c>
      <c r="F53" s="162">
        <v>4</v>
      </c>
      <c r="G53" s="163">
        <v>5.15</v>
      </c>
      <c r="H53" s="25">
        <v>1156.3499999999999</v>
      </c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33">
        <f t="shared" si="14"/>
        <v>1</v>
      </c>
    </row>
    <row r="54" spans="1:22" ht="12.75" customHeight="1">
      <c r="A54" s="13" t="str">
        <f t="shared" ref="A54" si="166">$B54&amp;"."&amp;F54&amp;"."&amp;V54</f>
        <v>12.1.1</v>
      </c>
      <c r="B54" s="154">
        <v>12</v>
      </c>
      <c r="C54" s="154">
        <v>70</v>
      </c>
      <c r="D54" s="154" t="s">
        <v>373</v>
      </c>
      <c r="E54" s="14" t="s">
        <v>41</v>
      </c>
      <c r="F54" s="158">
        <v>1</v>
      </c>
      <c r="G54" s="159">
        <v>2.9</v>
      </c>
      <c r="H54" s="16">
        <v>1156.3499999999999</v>
      </c>
      <c r="I54" s="60">
        <f t="shared" ref="I54" si="167">G54</f>
        <v>2.9</v>
      </c>
      <c r="J54" s="60">
        <f t="shared" ref="J54" si="168">G55-G54</f>
        <v>0.64999999999999991</v>
      </c>
      <c r="K54" s="60">
        <f t="shared" ref="K54" si="169">G56-G55</f>
        <v>0.60000000000000053</v>
      </c>
      <c r="L54" s="60">
        <f t="shared" ref="L54" si="170">G57-G56</f>
        <v>0.64999999999999947</v>
      </c>
      <c r="M54" s="60">
        <f t="shared" ref="M54" si="171">H55</f>
        <v>1155.7</v>
      </c>
      <c r="N54" s="60">
        <f t="shared" ref="N54" si="172">H54-H55</f>
        <v>0.64999999999986358</v>
      </c>
      <c r="O54" s="60">
        <f t="shared" ref="O54" si="173">I54</f>
        <v>2.9</v>
      </c>
      <c r="P54" s="60">
        <v>0.35</v>
      </c>
      <c r="Q54" s="60">
        <f t="shared" ref="Q54" si="174">(G57-G54-R54-P54-T54)/2</f>
        <v>0.39999999999999997</v>
      </c>
      <c r="R54" s="60">
        <v>0.4</v>
      </c>
      <c r="S54" s="60">
        <f t="shared" ref="S54" si="175">(G57-G54-R54-P54-T54)/2</f>
        <v>0.39999999999999997</v>
      </c>
      <c r="T54" s="60">
        <f t="shared" ref="T54" si="176">P54</f>
        <v>0.35</v>
      </c>
      <c r="U54" s="60">
        <f t="shared" ref="U54" si="177">M54+0.25</f>
        <v>1155.95</v>
      </c>
      <c r="V54" s="33">
        <f t="shared" si="14"/>
        <v>1</v>
      </c>
    </row>
    <row r="55" spans="1:22" ht="12.75" customHeight="1">
      <c r="A55" s="13" t="str">
        <f t="shared" ref="A55" si="178">$B54&amp;"."&amp;F55&amp;"."&amp;V55</f>
        <v>12.2.1</v>
      </c>
      <c r="B55" s="17"/>
      <c r="C55" s="17"/>
      <c r="D55" s="17"/>
      <c r="E55" s="18" t="s">
        <v>41</v>
      </c>
      <c r="F55" s="160">
        <v>2</v>
      </c>
      <c r="G55" s="161">
        <v>3.55</v>
      </c>
      <c r="H55" s="20">
        <v>1155.7</v>
      </c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33">
        <f t="shared" si="14"/>
        <v>1</v>
      </c>
    </row>
    <row r="56" spans="1:22" ht="12.75" customHeight="1">
      <c r="A56" s="13" t="str">
        <f t="shared" ref="A56" si="179">$B54&amp;"."&amp;F56&amp;"."&amp;V56</f>
        <v>12.3.1</v>
      </c>
      <c r="B56" s="17"/>
      <c r="C56" s="17"/>
      <c r="D56" s="17"/>
      <c r="E56" s="18" t="s">
        <v>41</v>
      </c>
      <c r="F56" s="160">
        <v>3</v>
      </c>
      <c r="G56" s="161">
        <v>4.1500000000000004</v>
      </c>
      <c r="H56" s="20">
        <v>1155.7</v>
      </c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33">
        <f t="shared" si="14"/>
        <v>1</v>
      </c>
    </row>
    <row r="57" spans="1:22" ht="12.75" customHeight="1">
      <c r="A57" s="13" t="str">
        <f t="shared" ref="A57" si="180">$B54&amp;"."&amp;F57&amp;"."&amp;V57</f>
        <v>12.4.1</v>
      </c>
      <c r="B57" s="155"/>
      <c r="C57" s="155"/>
      <c r="D57" s="155"/>
      <c r="E57" s="23" t="s">
        <v>41</v>
      </c>
      <c r="F57" s="162">
        <v>4</v>
      </c>
      <c r="G57" s="163">
        <v>4.8</v>
      </c>
      <c r="H57" s="25">
        <v>1156.3499999999999</v>
      </c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33">
        <f t="shared" si="14"/>
        <v>1</v>
      </c>
    </row>
    <row r="58" spans="1:22" ht="12.75" customHeight="1">
      <c r="A58" s="13" t="str">
        <f t="shared" ref="A58" si="181">$B58&amp;"."&amp;F58&amp;"."&amp;V58</f>
        <v>13.1.1</v>
      </c>
      <c r="B58" s="154">
        <v>13</v>
      </c>
      <c r="C58" s="154" t="s">
        <v>374</v>
      </c>
      <c r="D58" s="154" t="s">
        <v>375</v>
      </c>
      <c r="E58" s="14" t="s">
        <v>41</v>
      </c>
      <c r="F58" s="158">
        <v>1</v>
      </c>
      <c r="G58" s="159">
        <v>3.2</v>
      </c>
      <c r="H58" s="16">
        <v>1156.51</v>
      </c>
      <c r="I58" s="60">
        <f t="shared" ref="I58" si="182">G58</f>
        <v>3.2</v>
      </c>
      <c r="J58" s="60">
        <f t="shared" ref="J58" si="183">G59-G58</f>
        <v>0.64999999999999991</v>
      </c>
      <c r="K58" s="60">
        <f t="shared" ref="K58" si="184">G60-G59</f>
        <v>0.60000000000000009</v>
      </c>
      <c r="L58" s="60">
        <f t="shared" ref="L58" si="185">G61-G60</f>
        <v>0.64999999999999947</v>
      </c>
      <c r="M58" s="60">
        <f t="shared" ref="M58" si="186">H59</f>
        <v>1155.8599999999999</v>
      </c>
      <c r="N58" s="60">
        <f t="shared" ref="N58" si="187">H58-H59</f>
        <v>0.65000000000009095</v>
      </c>
      <c r="O58" s="60">
        <f t="shared" ref="O58" si="188">I58</f>
        <v>3.2</v>
      </c>
      <c r="P58" s="60">
        <v>0.35</v>
      </c>
      <c r="Q58" s="60">
        <f t="shared" ref="Q58" si="189">(G61-G58-R58-P58-T58)/2</f>
        <v>0.39999999999999974</v>
      </c>
      <c r="R58" s="60">
        <v>0.4</v>
      </c>
      <c r="S58" s="60">
        <f t="shared" ref="S58" si="190">(G61-G58-R58-P58-T58)/2</f>
        <v>0.39999999999999974</v>
      </c>
      <c r="T58" s="60">
        <f t="shared" ref="T58" si="191">P58</f>
        <v>0.35</v>
      </c>
      <c r="U58" s="60">
        <f t="shared" ref="U58" si="192">M58+0.25</f>
        <v>1156.1099999999999</v>
      </c>
      <c r="V58" s="33">
        <f t="shared" si="14"/>
        <v>1</v>
      </c>
    </row>
    <row r="59" spans="1:22" ht="12.75" customHeight="1">
      <c r="A59" s="13" t="str">
        <f t="shared" ref="A59" si="193">$B58&amp;"."&amp;F59&amp;"."&amp;V59</f>
        <v>13.2.1</v>
      </c>
      <c r="B59" s="17"/>
      <c r="C59" s="17"/>
      <c r="D59" s="17"/>
      <c r="E59" s="18" t="s">
        <v>41</v>
      </c>
      <c r="F59" s="160">
        <v>2</v>
      </c>
      <c r="G59" s="161">
        <v>3.85</v>
      </c>
      <c r="H59" s="20">
        <v>1155.8599999999999</v>
      </c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33">
        <f t="shared" si="14"/>
        <v>1</v>
      </c>
    </row>
    <row r="60" spans="1:22" ht="12.75" customHeight="1">
      <c r="A60" s="13" t="str">
        <f t="shared" ref="A60" si="194">$B58&amp;"."&amp;F60&amp;"."&amp;V60</f>
        <v>13.3.1</v>
      </c>
      <c r="B60" s="17"/>
      <c r="C60" s="17"/>
      <c r="D60" s="17"/>
      <c r="E60" s="18" t="s">
        <v>41</v>
      </c>
      <c r="F60" s="160">
        <v>3</v>
      </c>
      <c r="G60" s="161">
        <v>4.45</v>
      </c>
      <c r="H60" s="20">
        <v>1155.8599999999999</v>
      </c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33">
        <f t="shared" si="14"/>
        <v>1</v>
      </c>
    </row>
    <row r="61" spans="1:22" ht="12.75" customHeight="1">
      <c r="A61" s="13" t="str">
        <f t="shared" ref="A61" si="195">$B58&amp;"."&amp;F61&amp;"."&amp;V61</f>
        <v>13.4.1</v>
      </c>
      <c r="B61" s="155"/>
      <c r="C61" s="155"/>
      <c r="D61" s="155"/>
      <c r="E61" s="23" t="s">
        <v>41</v>
      </c>
      <c r="F61" s="162">
        <v>4</v>
      </c>
      <c r="G61" s="163">
        <v>5.0999999999999996</v>
      </c>
      <c r="H61" s="25">
        <v>1156.51</v>
      </c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33">
        <f t="shared" si="14"/>
        <v>1</v>
      </c>
    </row>
    <row r="62" spans="1:22" ht="12.75" customHeight="1">
      <c r="A62" s="13" t="str">
        <f t="shared" ref="A62" si="196">$B62&amp;"."&amp;F62&amp;"."&amp;V62</f>
        <v>14.1.1</v>
      </c>
      <c r="B62" s="154">
        <v>14</v>
      </c>
      <c r="C62" s="154" t="s">
        <v>376</v>
      </c>
      <c r="D62" s="154" t="s">
        <v>377</v>
      </c>
      <c r="E62" s="14" t="s">
        <v>41</v>
      </c>
      <c r="F62" s="158">
        <v>1</v>
      </c>
      <c r="G62" s="159">
        <v>3.5</v>
      </c>
      <c r="H62" s="16">
        <v>1156.6099999999999</v>
      </c>
      <c r="I62" s="60">
        <f t="shared" ref="I62" si="197">G62</f>
        <v>3.5</v>
      </c>
      <c r="J62" s="60">
        <f t="shared" ref="J62" si="198">G63-G62</f>
        <v>0.65000000000000036</v>
      </c>
      <c r="K62" s="60">
        <f t="shared" ref="K62" si="199">G64-G63</f>
        <v>0.59999999999999964</v>
      </c>
      <c r="L62" s="60">
        <f t="shared" ref="L62" si="200">G65-G64</f>
        <v>0.65000000000000036</v>
      </c>
      <c r="M62" s="60">
        <f t="shared" ref="M62" si="201">H63</f>
        <v>1155.96</v>
      </c>
      <c r="N62" s="60">
        <f t="shared" ref="N62" si="202">H62-H63</f>
        <v>0.64999999999986358</v>
      </c>
      <c r="O62" s="60">
        <f t="shared" ref="O62" si="203">I62</f>
        <v>3.5</v>
      </c>
      <c r="P62" s="60">
        <v>0.35</v>
      </c>
      <c r="Q62" s="60">
        <f t="shared" ref="Q62" si="204">(G65-G62-R62-P62-T62)/2</f>
        <v>0.40000000000000019</v>
      </c>
      <c r="R62" s="60">
        <v>0.4</v>
      </c>
      <c r="S62" s="60">
        <f t="shared" ref="S62" si="205">(G65-G62-R62-P62-T62)/2</f>
        <v>0.40000000000000019</v>
      </c>
      <c r="T62" s="60">
        <f t="shared" ref="T62" si="206">P62</f>
        <v>0.35</v>
      </c>
      <c r="U62" s="60">
        <f t="shared" ref="U62" si="207">M62+0.25</f>
        <v>1156.21</v>
      </c>
      <c r="V62" s="33">
        <f t="shared" si="14"/>
        <v>1</v>
      </c>
    </row>
    <row r="63" spans="1:22" ht="12.75" customHeight="1">
      <c r="A63" s="13" t="str">
        <f t="shared" ref="A63" si="208">$B62&amp;"."&amp;F63&amp;"."&amp;V63</f>
        <v>14.2.1</v>
      </c>
      <c r="B63" s="17"/>
      <c r="C63" s="17"/>
      <c r="D63" s="17"/>
      <c r="E63" s="18" t="s">
        <v>41</v>
      </c>
      <c r="F63" s="160">
        <v>2</v>
      </c>
      <c r="G63" s="161">
        <v>4.1500000000000004</v>
      </c>
      <c r="H63" s="20">
        <v>1155.96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33">
        <f t="shared" si="14"/>
        <v>1</v>
      </c>
    </row>
    <row r="64" spans="1:22" ht="12.75" customHeight="1">
      <c r="A64" s="13" t="str">
        <f t="shared" ref="A64" si="209">$B62&amp;"."&amp;F64&amp;"."&amp;V64</f>
        <v>14.3.1</v>
      </c>
      <c r="B64" s="17"/>
      <c r="C64" s="17"/>
      <c r="D64" s="17"/>
      <c r="E64" s="18" t="s">
        <v>41</v>
      </c>
      <c r="F64" s="160">
        <v>3</v>
      </c>
      <c r="G64" s="161">
        <v>4.75</v>
      </c>
      <c r="H64" s="20">
        <v>1155.96</v>
      </c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33">
        <f t="shared" si="14"/>
        <v>1</v>
      </c>
    </row>
    <row r="65" spans="1:22" ht="12.75" customHeight="1">
      <c r="A65" s="13" t="str">
        <f t="shared" ref="A65" si="210">$B62&amp;"."&amp;F65&amp;"."&amp;V65</f>
        <v>14.4.1</v>
      </c>
      <c r="B65" s="155"/>
      <c r="C65" s="155"/>
      <c r="D65" s="155"/>
      <c r="E65" s="23" t="s">
        <v>41</v>
      </c>
      <c r="F65" s="162">
        <v>4</v>
      </c>
      <c r="G65" s="163">
        <v>5.4</v>
      </c>
      <c r="H65" s="25">
        <v>1156.6099999999999</v>
      </c>
      <c r="I65" s="183"/>
      <c r="J65" s="183"/>
      <c r="K65" s="183"/>
      <c r="L65" s="183"/>
      <c r="M65" s="183"/>
      <c r="N65" s="183"/>
      <c r="O65" s="183"/>
      <c r="P65" s="183"/>
      <c r="Q65" s="183"/>
      <c r="R65" s="183"/>
      <c r="S65" s="183"/>
      <c r="T65" s="183"/>
      <c r="U65" s="183"/>
      <c r="V65" s="33">
        <f t="shared" si="14"/>
        <v>1</v>
      </c>
    </row>
    <row r="66" spans="1:22" ht="12.75" customHeight="1">
      <c r="A66" s="13" t="str">
        <f t="shared" ref="A66" si="211">$B66&amp;"."&amp;F66&amp;"."&amp;V66</f>
        <v>15.1.1</v>
      </c>
      <c r="B66" s="154">
        <v>15</v>
      </c>
      <c r="C66" s="154" t="s">
        <v>378</v>
      </c>
      <c r="D66" s="154" t="s">
        <v>379</v>
      </c>
      <c r="E66" s="14" t="s">
        <v>41</v>
      </c>
      <c r="F66" s="158">
        <v>1</v>
      </c>
      <c r="G66" s="159">
        <v>3.2</v>
      </c>
      <c r="H66" s="16">
        <v>1156.8</v>
      </c>
      <c r="I66" s="60">
        <f t="shared" ref="I66" si="212">G66</f>
        <v>3.2</v>
      </c>
      <c r="J66" s="60">
        <f t="shared" ref="J66" si="213">G67-G66</f>
        <v>0.64999999999999991</v>
      </c>
      <c r="K66" s="60">
        <f t="shared" ref="K66" si="214">G68-G67</f>
        <v>0.60000000000000009</v>
      </c>
      <c r="L66" s="60">
        <f t="shared" ref="L66" si="215">G69-G68</f>
        <v>0.64999999999999947</v>
      </c>
      <c r="M66" s="60">
        <f t="shared" ref="M66" si="216">H67</f>
        <v>1156.1500000000001</v>
      </c>
      <c r="N66" s="60">
        <f t="shared" ref="N66" si="217">H66-H67</f>
        <v>0.64999999999986358</v>
      </c>
      <c r="O66" s="60">
        <f t="shared" ref="O66" si="218">I66</f>
        <v>3.2</v>
      </c>
      <c r="P66" s="60">
        <v>0.35</v>
      </c>
      <c r="Q66" s="60">
        <f t="shared" ref="Q66" si="219">(G69-G66-R66-P66-T66)/2</f>
        <v>0.39999999999999974</v>
      </c>
      <c r="R66" s="60">
        <v>0.4</v>
      </c>
      <c r="S66" s="60">
        <f t="shared" ref="S66" si="220">(G69-G66-R66-P66-T66)/2</f>
        <v>0.39999999999999974</v>
      </c>
      <c r="T66" s="60">
        <f t="shared" ref="T66" si="221">P66</f>
        <v>0.35</v>
      </c>
      <c r="U66" s="60">
        <f t="shared" ref="U66" si="222">M66+0.25</f>
        <v>1156.4000000000001</v>
      </c>
      <c r="V66" s="33">
        <f t="shared" si="14"/>
        <v>1</v>
      </c>
    </row>
    <row r="67" spans="1:22" ht="12.75" customHeight="1">
      <c r="A67" s="13" t="str">
        <f t="shared" ref="A67" si="223">$B66&amp;"."&amp;F67&amp;"."&amp;V67</f>
        <v>15.2.1</v>
      </c>
      <c r="B67" s="17"/>
      <c r="C67" s="17"/>
      <c r="D67" s="17"/>
      <c r="E67" s="18" t="s">
        <v>41</v>
      </c>
      <c r="F67" s="160">
        <v>2</v>
      </c>
      <c r="G67" s="161">
        <v>3.85</v>
      </c>
      <c r="H67" s="20">
        <v>1156.1500000000001</v>
      </c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33">
        <f t="shared" si="14"/>
        <v>1</v>
      </c>
    </row>
    <row r="68" spans="1:22" ht="12.75" customHeight="1">
      <c r="A68" s="13" t="str">
        <f t="shared" ref="A68" si="224">$B66&amp;"."&amp;F68&amp;"."&amp;V68</f>
        <v>15.3.1</v>
      </c>
      <c r="B68" s="17"/>
      <c r="C68" s="17"/>
      <c r="D68" s="17"/>
      <c r="E68" s="18" t="s">
        <v>41</v>
      </c>
      <c r="F68" s="160">
        <v>3</v>
      </c>
      <c r="G68" s="161">
        <v>4.45</v>
      </c>
      <c r="H68" s="20">
        <v>1156.1500000000001</v>
      </c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33">
        <f t="shared" si="14"/>
        <v>1</v>
      </c>
    </row>
    <row r="69" spans="1:22" ht="12.75" customHeight="1">
      <c r="A69" s="13" t="str">
        <f t="shared" ref="A69" si="225">$B66&amp;"."&amp;F69&amp;"."&amp;V69</f>
        <v>15.4.1</v>
      </c>
      <c r="B69" s="155"/>
      <c r="C69" s="155"/>
      <c r="D69" s="155"/>
      <c r="E69" s="23" t="s">
        <v>41</v>
      </c>
      <c r="F69" s="162">
        <v>4</v>
      </c>
      <c r="G69" s="163">
        <v>5.0999999999999996</v>
      </c>
      <c r="H69" s="25">
        <v>1156.8</v>
      </c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  <c r="V69" s="33">
        <f t="shared" si="14"/>
        <v>1</v>
      </c>
    </row>
    <row r="70" spans="1:22" ht="12.75" customHeight="1">
      <c r="A70" s="13" t="str">
        <f t="shared" ref="A70" si="226">$B70&amp;"."&amp;F70&amp;"."&amp;V70</f>
        <v>16.1.1</v>
      </c>
      <c r="B70" s="154">
        <v>16</v>
      </c>
      <c r="C70" s="154">
        <v>71</v>
      </c>
      <c r="D70" s="154" t="s">
        <v>380</v>
      </c>
      <c r="E70" s="14" t="s">
        <v>41</v>
      </c>
      <c r="F70" s="158">
        <v>1</v>
      </c>
      <c r="G70" s="159">
        <v>2.9</v>
      </c>
      <c r="H70" s="16">
        <v>1157.01</v>
      </c>
      <c r="I70" s="60">
        <f t="shared" ref="I70" si="227">G70</f>
        <v>2.9</v>
      </c>
      <c r="J70" s="60">
        <f t="shared" ref="J70" si="228">G71-G70</f>
        <v>0.64999999999999991</v>
      </c>
      <c r="K70" s="60">
        <f t="shared" ref="K70" si="229">G72-G71</f>
        <v>0.60000000000000053</v>
      </c>
      <c r="L70" s="60">
        <f t="shared" ref="L70" si="230">G73-G72</f>
        <v>0.64999999999999947</v>
      </c>
      <c r="M70" s="60">
        <f t="shared" ref="M70" si="231">H71</f>
        <v>1156.3599999999999</v>
      </c>
      <c r="N70" s="60">
        <f t="shared" ref="N70" si="232">H70-H71</f>
        <v>0.65000000000009095</v>
      </c>
      <c r="O70" s="60">
        <f t="shared" ref="O70" si="233">I70</f>
        <v>2.9</v>
      </c>
      <c r="P70" s="60">
        <v>0.35</v>
      </c>
      <c r="Q70" s="60">
        <f t="shared" ref="Q70" si="234">(G73-G70-R70-P70-T70)/2</f>
        <v>0.39999999999999997</v>
      </c>
      <c r="R70" s="60">
        <v>0.4</v>
      </c>
      <c r="S70" s="60">
        <f t="shared" ref="S70" si="235">(G73-G70-R70-P70-T70)/2</f>
        <v>0.39999999999999997</v>
      </c>
      <c r="T70" s="60">
        <f t="shared" ref="T70" si="236">P70</f>
        <v>0.35</v>
      </c>
      <c r="U70" s="60">
        <f t="shared" ref="U70" si="237">M70+0.25</f>
        <v>1156.6099999999999</v>
      </c>
      <c r="V70" s="33">
        <f t="shared" si="14"/>
        <v>1</v>
      </c>
    </row>
    <row r="71" spans="1:22" ht="12.75" customHeight="1">
      <c r="A71" s="13" t="str">
        <f t="shared" ref="A71" si="238">$B70&amp;"."&amp;F71&amp;"."&amp;V71</f>
        <v>16.2.1</v>
      </c>
      <c r="B71" s="17"/>
      <c r="C71" s="17"/>
      <c r="D71" s="17"/>
      <c r="E71" s="18" t="s">
        <v>41</v>
      </c>
      <c r="F71" s="160">
        <v>2</v>
      </c>
      <c r="G71" s="161">
        <v>3.55</v>
      </c>
      <c r="H71" s="20">
        <v>1156.3599999999999</v>
      </c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33">
        <f t="shared" si="14"/>
        <v>1</v>
      </c>
    </row>
    <row r="72" spans="1:22" ht="12.75" customHeight="1">
      <c r="A72" s="13" t="str">
        <f t="shared" ref="A72" si="239">$B70&amp;"."&amp;F72&amp;"."&amp;V72</f>
        <v>16.3.1</v>
      </c>
      <c r="B72" s="17"/>
      <c r="C72" s="17"/>
      <c r="D72" s="17"/>
      <c r="E72" s="18" t="s">
        <v>41</v>
      </c>
      <c r="F72" s="160">
        <v>3</v>
      </c>
      <c r="G72" s="161">
        <v>4.1500000000000004</v>
      </c>
      <c r="H72" s="20">
        <v>1156.3599999999999</v>
      </c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33">
        <f t="shared" si="14"/>
        <v>1</v>
      </c>
    </row>
    <row r="73" spans="1:22" ht="12.75" customHeight="1">
      <c r="A73" s="13" t="str">
        <f t="shared" ref="A73" si="240">$B70&amp;"."&amp;F73&amp;"."&amp;V73</f>
        <v>16.4.1</v>
      </c>
      <c r="B73" s="155"/>
      <c r="C73" s="155"/>
      <c r="D73" s="155"/>
      <c r="E73" s="23" t="s">
        <v>41</v>
      </c>
      <c r="F73" s="162">
        <v>4</v>
      </c>
      <c r="G73" s="163">
        <v>4.8</v>
      </c>
      <c r="H73" s="25">
        <v>1157.01</v>
      </c>
      <c r="I73" s="183"/>
      <c r="J73" s="183"/>
      <c r="K73" s="183"/>
      <c r="L73" s="183"/>
      <c r="M73" s="183"/>
      <c r="N73" s="183"/>
      <c r="O73" s="183"/>
      <c r="P73" s="183"/>
      <c r="Q73" s="183"/>
      <c r="R73" s="183"/>
      <c r="S73" s="183"/>
      <c r="T73" s="183"/>
      <c r="U73" s="183"/>
      <c r="V73" s="33">
        <f t="shared" si="14"/>
        <v>1</v>
      </c>
    </row>
    <row r="74" spans="1:22" ht="12.75" customHeight="1">
      <c r="A74" s="13" t="str">
        <f t="shared" ref="A74" si="241">$B74&amp;"."&amp;F74&amp;"."&amp;V74</f>
        <v>17.1.1</v>
      </c>
      <c r="B74" s="154">
        <v>17</v>
      </c>
      <c r="C74" s="154">
        <v>72</v>
      </c>
      <c r="D74" s="154" t="s">
        <v>381</v>
      </c>
      <c r="E74" s="14" t="s">
        <v>41</v>
      </c>
      <c r="F74" s="158">
        <v>1</v>
      </c>
      <c r="G74" s="159">
        <v>2.9</v>
      </c>
      <c r="H74" s="16">
        <v>1157.3499999999999</v>
      </c>
      <c r="I74" s="60">
        <f t="shared" ref="I74" si="242">G74</f>
        <v>2.9</v>
      </c>
      <c r="J74" s="60">
        <f t="shared" ref="J74" si="243">G75-G74</f>
        <v>0.64999999999999991</v>
      </c>
      <c r="K74" s="60">
        <f t="shared" ref="K74" si="244">G76-G75</f>
        <v>0.60000000000000053</v>
      </c>
      <c r="L74" s="60">
        <f t="shared" ref="L74" si="245">G77-G76</f>
        <v>0.64999999999999947</v>
      </c>
      <c r="M74" s="60">
        <f t="shared" ref="M74" si="246">H75</f>
        <v>1156.7</v>
      </c>
      <c r="N74" s="60">
        <f t="shared" ref="N74" si="247">H74-H75</f>
        <v>0.64999999999986358</v>
      </c>
      <c r="O74" s="60">
        <f t="shared" ref="O74" si="248">I74</f>
        <v>2.9</v>
      </c>
      <c r="P74" s="60">
        <v>0.35</v>
      </c>
      <c r="Q74" s="60">
        <f t="shared" ref="Q74" si="249">(G77-G74-R74-P74-T74)/2</f>
        <v>0.39999999999999997</v>
      </c>
      <c r="R74" s="60">
        <v>0.4</v>
      </c>
      <c r="S74" s="60">
        <f t="shared" ref="S74" si="250">(G77-G74-R74-P74-T74)/2</f>
        <v>0.39999999999999997</v>
      </c>
      <c r="T74" s="60">
        <f t="shared" ref="T74" si="251">P74</f>
        <v>0.35</v>
      </c>
      <c r="U74" s="60">
        <f t="shared" ref="U74" si="252">M74+0.25</f>
        <v>1156.95</v>
      </c>
      <c r="V74" s="33">
        <f t="shared" si="14"/>
        <v>1</v>
      </c>
    </row>
    <row r="75" spans="1:22" ht="12.75" customHeight="1">
      <c r="A75" s="13" t="str">
        <f t="shared" ref="A75" si="253">$B74&amp;"."&amp;F75&amp;"."&amp;V75</f>
        <v>17.2.1</v>
      </c>
      <c r="B75" s="17"/>
      <c r="C75" s="17"/>
      <c r="D75" s="17"/>
      <c r="E75" s="18" t="s">
        <v>41</v>
      </c>
      <c r="F75" s="160">
        <v>2</v>
      </c>
      <c r="G75" s="161">
        <v>3.55</v>
      </c>
      <c r="H75" s="20">
        <v>1156.7</v>
      </c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33">
        <f t="shared" si="14"/>
        <v>1</v>
      </c>
    </row>
    <row r="76" spans="1:22" ht="12.75" customHeight="1">
      <c r="A76" s="13" t="str">
        <f t="shared" ref="A76" si="254">$B74&amp;"."&amp;F76&amp;"."&amp;V76</f>
        <v>17.3.1</v>
      </c>
      <c r="B76" s="17"/>
      <c r="C76" s="17"/>
      <c r="D76" s="17"/>
      <c r="E76" s="18" t="s">
        <v>41</v>
      </c>
      <c r="F76" s="160">
        <v>3</v>
      </c>
      <c r="G76" s="161">
        <v>4.1500000000000004</v>
      </c>
      <c r="H76" s="20">
        <v>1156.7</v>
      </c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33">
        <f t="shared" ref="V76:V139" si="255">V75</f>
        <v>1</v>
      </c>
    </row>
    <row r="77" spans="1:22" ht="12.75" customHeight="1">
      <c r="A77" s="13" t="str">
        <f t="shared" ref="A77" si="256">$B74&amp;"."&amp;F77&amp;"."&amp;V77</f>
        <v>17.4.1</v>
      </c>
      <c r="B77" s="155"/>
      <c r="C77" s="155"/>
      <c r="D77" s="155"/>
      <c r="E77" s="23" t="s">
        <v>41</v>
      </c>
      <c r="F77" s="162">
        <v>4</v>
      </c>
      <c r="G77" s="163">
        <v>4.8</v>
      </c>
      <c r="H77" s="25">
        <v>1157.3499999999999</v>
      </c>
      <c r="I77" s="183"/>
      <c r="J77" s="183"/>
      <c r="K77" s="183"/>
      <c r="L77" s="183"/>
      <c r="M77" s="183"/>
      <c r="N77" s="183"/>
      <c r="O77" s="183"/>
      <c r="P77" s="183"/>
      <c r="Q77" s="183"/>
      <c r="R77" s="183"/>
      <c r="S77" s="183"/>
      <c r="T77" s="183"/>
      <c r="U77" s="183"/>
      <c r="V77" s="33">
        <f t="shared" si="255"/>
        <v>1</v>
      </c>
    </row>
    <row r="78" spans="1:22" ht="12.75" customHeight="1">
      <c r="A78" s="13" t="str">
        <f t="shared" ref="A78" si="257">$B78&amp;"."&amp;F78&amp;"."&amp;V78</f>
        <v>18.1.1</v>
      </c>
      <c r="B78" s="154">
        <v>18</v>
      </c>
      <c r="C78" s="154">
        <v>73</v>
      </c>
      <c r="D78" s="154" t="s">
        <v>382</v>
      </c>
      <c r="E78" s="14" t="s">
        <v>41</v>
      </c>
      <c r="F78" s="158">
        <v>1</v>
      </c>
      <c r="G78" s="159">
        <v>2.9</v>
      </c>
      <c r="H78" s="16">
        <v>1157.8499999999999</v>
      </c>
      <c r="I78" s="60">
        <f>G78</f>
        <v>2.9</v>
      </c>
      <c r="J78" s="60">
        <f>G79-G78</f>
        <v>0.64999999999999991</v>
      </c>
      <c r="K78" s="60">
        <f>G80-G79</f>
        <v>0.60000000000000053</v>
      </c>
      <c r="L78" s="60">
        <f>G81-G80</f>
        <v>0.64999999999999947</v>
      </c>
      <c r="M78" s="60">
        <f>H79</f>
        <v>1157.2</v>
      </c>
      <c r="N78" s="60">
        <f>H78-H79</f>
        <v>0.64999999999986358</v>
      </c>
      <c r="O78" s="60">
        <f>I78</f>
        <v>2.9</v>
      </c>
      <c r="P78" s="60">
        <v>0.35</v>
      </c>
      <c r="Q78" s="60">
        <f>(G81-G78-R78-P78-T78)/2</f>
        <v>0.39999999999999997</v>
      </c>
      <c r="R78" s="60">
        <v>0.4</v>
      </c>
      <c r="S78" s="60">
        <f>(G81-G78-R78-P78-T78)/2</f>
        <v>0.39999999999999997</v>
      </c>
      <c r="T78" s="60">
        <f>P78</f>
        <v>0.35</v>
      </c>
      <c r="U78" s="60">
        <f>M78+0.25</f>
        <v>1157.45</v>
      </c>
      <c r="V78" s="33">
        <f t="shared" si="255"/>
        <v>1</v>
      </c>
    </row>
    <row r="79" spans="1:22" ht="12.75" customHeight="1">
      <c r="A79" s="13" t="str">
        <f t="shared" ref="A79" si="258">$B78&amp;"."&amp;F79&amp;"."&amp;V79</f>
        <v>18.2.1</v>
      </c>
      <c r="B79" s="17"/>
      <c r="C79" s="17"/>
      <c r="D79" s="17"/>
      <c r="E79" s="18" t="s">
        <v>41</v>
      </c>
      <c r="F79" s="160">
        <v>2</v>
      </c>
      <c r="G79" s="161">
        <v>3.55</v>
      </c>
      <c r="H79" s="20">
        <v>1157.2</v>
      </c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33">
        <f t="shared" si="255"/>
        <v>1</v>
      </c>
    </row>
    <row r="80" spans="1:22" ht="12.75" customHeight="1">
      <c r="A80" s="13" t="str">
        <f t="shared" ref="A80" si="259">$B78&amp;"."&amp;F80&amp;"."&amp;V80</f>
        <v>18.3.1</v>
      </c>
      <c r="B80" s="17"/>
      <c r="C80" s="17"/>
      <c r="D80" s="17"/>
      <c r="E80" s="18" t="s">
        <v>41</v>
      </c>
      <c r="F80" s="160">
        <v>3</v>
      </c>
      <c r="G80" s="161">
        <v>4.1500000000000004</v>
      </c>
      <c r="H80" s="20">
        <v>1157.2</v>
      </c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33">
        <f t="shared" si="255"/>
        <v>1</v>
      </c>
    </row>
    <row r="81" spans="1:23" ht="12.75" customHeight="1">
      <c r="A81" s="13" t="str">
        <f t="shared" ref="A81" si="260">$B78&amp;"."&amp;F81&amp;"."&amp;V81</f>
        <v>18.4.1</v>
      </c>
      <c r="B81" s="155"/>
      <c r="C81" s="155"/>
      <c r="D81" s="155"/>
      <c r="E81" s="23" t="s">
        <v>41</v>
      </c>
      <c r="F81" s="162">
        <v>4</v>
      </c>
      <c r="G81" s="163">
        <v>4.8</v>
      </c>
      <c r="H81" s="25">
        <v>1157.8499999999999</v>
      </c>
      <c r="I81" s="183"/>
      <c r="J81" s="183"/>
      <c r="K81" s="183"/>
      <c r="L81" s="183"/>
      <c r="M81" s="183"/>
      <c r="N81" s="183"/>
      <c r="O81" s="183"/>
      <c r="P81" s="183"/>
      <c r="Q81" s="183"/>
      <c r="R81" s="183"/>
      <c r="S81" s="183"/>
      <c r="T81" s="183"/>
      <c r="U81" s="183"/>
      <c r="V81" s="33">
        <f t="shared" si="255"/>
        <v>1</v>
      </c>
    </row>
    <row r="82" spans="1:23" ht="12.75" customHeight="1">
      <c r="A82" s="13" t="str">
        <f t="shared" ref="A82" si="261">$B82&amp;"."&amp;F82&amp;"."&amp;V82</f>
        <v>19.1.1</v>
      </c>
      <c r="B82" s="154">
        <v>19</v>
      </c>
      <c r="C82" s="154" t="s">
        <v>383</v>
      </c>
      <c r="D82" s="154" t="s">
        <v>235</v>
      </c>
      <c r="E82" s="14" t="s">
        <v>41</v>
      </c>
      <c r="F82" s="158">
        <v>1</v>
      </c>
      <c r="G82" s="159">
        <v>2.9</v>
      </c>
      <c r="H82" s="16">
        <v>1157.96</v>
      </c>
      <c r="I82" s="60">
        <f>G82</f>
        <v>2.9</v>
      </c>
      <c r="J82" s="60">
        <f>G83-G82</f>
        <v>0.64999999999999991</v>
      </c>
      <c r="K82" s="60">
        <f>G84-G83</f>
        <v>0.60000000000000053</v>
      </c>
      <c r="L82" s="60">
        <f>G85-G84</f>
        <v>0.64999999999999947</v>
      </c>
      <c r="M82" s="60">
        <f>H83</f>
        <v>1157.31</v>
      </c>
      <c r="N82" s="60">
        <f>H82-H83</f>
        <v>0.65000000000009095</v>
      </c>
      <c r="O82" s="60">
        <f>I82</f>
        <v>2.9</v>
      </c>
      <c r="P82" s="60">
        <v>0.35</v>
      </c>
      <c r="Q82" s="60">
        <f>(G85-G82-R82-P82-T82)/2</f>
        <v>0.39999999999999997</v>
      </c>
      <c r="R82" s="60">
        <v>0.4</v>
      </c>
      <c r="S82" s="60">
        <f>(G85-G82-R82-P82-T82)/2</f>
        <v>0.39999999999999997</v>
      </c>
      <c r="T82" s="60">
        <f>P82</f>
        <v>0.35</v>
      </c>
      <c r="U82" s="60">
        <f>M82+0.25</f>
        <v>1157.56</v>
      </c>
      <c r="V82" s="33">
        <f t="shared" si="255"/>
        <v>1</v>
      </c>
    </row>
    <row r="83" spans="1:23" ht="12.75" customHeight="1">
      <c r="A83" s="13" t="str">
        <f t="shared" ref="A83" si="262">$B82&amp;"."&amp;F83&amp;"."&amp;V83</f>
        <v>19.2.1</v>
      </c>
      <c r="B83" s="17"/>
      <c r="C83" s="17"/>
      <c r="D83" s="17"/>
      <c r="E83" s="18" t="s">
        <v>41</v>
      </c>
      <c r="F83" s="160">
        <v>2</v>
      </c>
      <c r="G83" s="161">
        <v>3.55</v>
      </c>
      <c r="H83" s="20">
        <v>1157.31</v>
      </c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33">
        <f t="shared" si="255"/>
        <v>1</v>
      </c>
    </row>
    <row r="84" spans="1:23" ht="12.75" customHeight="1">
      <c r="A84" s="13" t="str">
        <f t="shared" ref="A84" si="263">$B82&amp;"."&amp;F84&amp;"."&amp;V84</f>
        <v>19.3.1</v>
      </c>
      <c r="B84" s="17"/>
      <c r="C84" s="17"/>
      <c r="D84" s="17"/>
      <c r="E84" s="18" t="s">
        <v>41</v>
      </c>
      <c r="F84" s="160">
        <v>3</v>
      </c>
      <c r="G84" s="161">
        <v>4.1500000000000004</v>
      </c>
      <c r="H84" s="20">
        <v>1157.31</v>
      </c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33">
        <f t="shared" si="255"/>
        <v>1</v>
      </c>
    </row>
    <row r="85" spans="1:23" ht="12.75" customHeight="1">
      <c r="A85" s="13" t="str">
        <f t="shared" ref="A85" si="264">$B82&amp;"."&amp;F85&amp;"."&amp;V85</f>
        <v>19.4.1</v>
      </c>
      <c r="B85" s="155"/>
      <c r="C85" s="155"/>
      <c r="D85" s="155"/>
      <c r="E85" s="23" t="s">
        <v>41</v>
      </c>
      <c r="F85" s="162">
        <v>4</v>
      </c>
      <c r="G85" s="163">
        <v>4.8</v>
      </c>
      <c r="H85" s="25">
        <v>1157.96</v>
      </c>
      <c r="I85" s="183"/>
      <c r="J85" s="183"/>
      <c r="K85" s="183"/>
      <c r="L85" s="183"/>
      <c r="M85" s="183"/>
      <c r="N85" s="183"/>
      <c r="O85" s="183"/>
      <c r="P85" s="183"/>
      <c r="Q85" s="183"/>
      <c r="R85" s="183"/>
      <c r="S85" s="183"/>
      <c r="T85" s="183"/>
      <c r="U85" s="183"/>
      <c r="V85" s="33">
        <f t="shared" si="255"/>
        <v>1</v>
      </c>
    </row>
    <row r="86" spans="1:23" ht="12.75" customHeight="1">
      <c r="A86" s="13" t="str">
        <f t="shared" ref="A86" si="265">$B86&amp;"."&amp;F86&amp;"."&amp;V86</f>
        <v>1.1.2</v>
      </c>
      <c r="B86" s="37">
        <v>1</v>
      </c>
      <c r="C86" s="37" t="s">
        <v>336</v>
      </c>
      <c r="D86" s="37" t="s">
        <v>235</v>
      </c>
      <c r="E86" s="38" t="s">
        <v>41</v>
      </c>
      <c r="F86" s="196">
        <v>1</v>
      </c>
      <c r="G86" s="197">
        <v>2.9</v>
      </c>
      <c r="H86" s="40" t="s">
        <v>337</v>
      </c>
      <c r="I86" s="40">
        <f>G86</f>
        <v>2.9</v>
      </c>
      <c r="J86" s="40">
        <f>G87-G86</f>
        <v>0.64999999999999991</v>
      </c>
      <c r="K86" s="40">
        <f>G88-G87</f>
        <v>0.60000000000000053</v>
      </c>
      <c r="L86" s="40">
        <f>G89-G88</f>
        <v>0.64999999999999947</v>
      </c>
      <c r="M86" s="40">
        <f>H87</f>
        <v>1157.31</v>
      </c>
      <c r="N86" s="40">
        <f>H86-H87</f>
        <v>0.65000000000009095</v>
      </c>
      <c r="O86" s="40">
        <f>I86</f>
        <v>2.9</v>
      </c>
      <c r="P86" s="40">
        <v>0.35</v>
      </c>
      <c r="Q86" s="40">
        <f>(G89-G86-R86-P86-T86)/2</f>
        <v>0.39999999999999997</v>
      </c>
      <c r="R86" s="40">
        <v>0.4</v>
      </c>
      <c r="S86" s="40">
        <f>(G89-G86-R86-P86-T86)/2</f>
        <v>0.39999999999999997</v>
      </c>
      <c r="T86" s="40">
        <f>P86</f>
        <v>0.35</v>
      </c>
      <c r="U86" s="40">
        <f>M86+0.25</f>
        <v>1157.56</v>
      </c>
      <c r="V86" s="187">
        <v>2</v>
      </c>
      <c r="W86" s="29" t="s">
        <v>430</v>
      </c>
    </row>
    <row r="87" spans="1:23" ht="12.75" customHeight="1">
      <c r="A87" s="13" t="str">
        <f t="shared" ref="A87" si="266">$B86&amp;"."&amp;F87&amp;"."&amp;V87</f>
        <v>1.2.2</v>
      </c>
      <c r="B87" s="41"/>
      <c r="C87" s="41"/>
      <c r="D87" s="41"/>
      <c r="E87" s="42" t="s">
        <v>41</v>
      </c>
      <c r="F87" s="198">
        <v>2</v>
      </c>
      <c r="G87" s="199">
        <v>3.55</v>
      </c>
      <c r="H87" s="44">
        <v>1157.31</v>
      </c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187">
        <f t="shared" si="255"/>
        <v>2</v>
      </c>
    </row>
    <row r="88" spans="1:23" ht="12.75" customHeight="1">
      <c r="A88" s="13" t="str">
        <f t="shared" ref="A88" si="267">$B86&amp;"."&amp;F88&amp;"."&amp;V88</f>
        <v>1.3.2</v>
      </c>
      <c r="B88" s="41"/>
      <c r="C88" s="41"/>
      <c r="D88" s="41"/>
      <c r="E88" s="42" t="s">
        <v>41</v>
      </c>
      <c r="F88" s="198">
        <v>3</v>
      </c>
      <c r="G88" s="199">
        <v>4.1500000000000004</v>
      </c>
      <c r="H88" s="44" t="s">
        <v>338</v>
      </c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187">
        <f t="shared" si="255"/>
        <v>2</v>
      </c>
    </row>
    <row r="89" spans="1:23" ht="12.75" customHeight="1">
      <c r="A89" s="13" t="str">
        <f t="shared" ref="A89" si="268">$B86&amp;"."&amp;F89&amp;"."&amp;V89</f>
        <v>1.4.2</v>
      </c>
      <c r="B89" s="192"/>
      <c r="C89" s="192"/>
      <c r="D89" s="192"/>
      <c r="E89" s="193" t="s">
        <v>41</v>
      </c>
      <c r="F89" s="200">
        <v>4</v>
      </c>
      <c r="G89" s="201" t="s">
        <v>306</v>
      </c>
      <c r="H89" s="195" t="s">
        <v>337</v>
      </c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87">
        <f t="shared" si="255"/>
        <v>2</v>
      </c>
    </row>
    <row r="90" spans="1:23" ht="12.75" customHeight="1">
      <c r="A90" s="13" t="str">
        <f t="shared" ref="A90" si="269">$B90&amp;"."&amp;F90&amp;"."&amp;V90</f>
        <v>2.1.2</v>
      </c>
      <c r="B90" s="154">
        <v>2</v>
      </c>
      <c r="C90" s="154">
        <v>74</v>
      </c>
      <c r="D90" s="154" t="s">
        <v>339</v>
      </c>
      <c r="E90" s="14" t="s">
        <v>41</v>
      </c>
      <c r="F90" s="158">
        <v>1</v>
      </c>
      <c r="G90" s="159" t="s">
        <v>301</v>
      </c>
      <c r="H90" s="16" t="s">
        <v>302</v>
      </c>
      <c r="I90" s="16" t="str">
        <f>G90</f>
        <v>2.90</v>
      </c>
      <c r="J90" s="16">
        <f>G91-G90</f>
        <v>0.64999999999999991</v>
      </c>
      <c r="K90" s="16">
        <f>G92-G91</f>
        <v>0.60000000000000053</v>
      </c>
      <c r="L90" s="16">
        <f>G93-G92</f>
        <v>0.64999999999999947</v>
      </c>
      <c r="M90" s="16" t="str">
        <f>H91</f>
        <v>1157.61</v>
      </c>
      <c r="N90" s="16">
        <f>H90-H91</f>
        <v>0.65000000000009095</v>
      </c>
      <c r="O90" s="16" t="str">
        <f>I90</f>
        <v>2.90</v>
      </c>
      <c r="P90" s="16">
        <v>0.35</v>
      </c>
      <c r="Q90" s="16">
        <f>(G93-G90-R90-P90-T90)/2</f>
        <v>0.39999999999999997</v>
      </c>
      <c r="R90" s="16">
        <v>0.4</v>
      </c>
      <c r="S90" s="16">
        <f>(G93-G90-R90-P90-T90)/2</f>
        <v>0.39999999999999997</v>
      </c>
      <c r="T90" s="16">
        <f>P90</f>
        <v>0.35</v>
      </c>
      <c r="U90" s="16">
        <f>M90+0.25</f>
        <v>1157.8599999999999</v>
      </c>
      <c r="V90" s="33">
        <f t="shared" si="255"/>
        <v>2</v>
      </c>
    </row>
    <row r="91" spans="1:23" ht="12.75" customHeight="1">
      <c r="A91" s="13" t="str">
        <f t="shared" ref="A91" si="270">$B90&amp;"."&amp;F91&amp;"."&amp;V91</f>
        <v>2.2.2</v>
      </c>
      <c r="B91" s="17"/>
      <c r="C91" s="17"/>
      <c r="D91" s="17"/>
      <c r="E91" s="18" t="s">
        <v>41</v>
      </c>
      <c r="F91" s="160">
        <v>2</v>
      </c>
      <c r="G91" s="161" t="s">
        <v>303</v>
      </c>
      <c r="H91" s="20" t="s">
        <v>304</v>
      </c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33">
        <f t="shared" si="255"/>
        <v>2</v>
      </c>
    </row>
    <row r="92" spans="1:23" ht="12.75" customHeight="1">
      <c r="A92" s="13" t="str">
        <f t="shared" ref="A92" si="271">$B90&amp;"."&amp;F92&amp;"."&amp;V92</f>
        <v>2.3.2</v>
      </c>
      <c r="B92" s="17"/>
      <c r="C92" s="17"/>
      <c r="D92" s="17"/>
      <c r="E92" s="18" t="s">
        <v>41</v>
      </c>
      <c r="F92" s="160">
        <v>3</v>
      </c>
      <c r="G92" s="161" t="s">
        <v>305</v>
      </c>
      <c r="H92" s="20" t="s">
        <v>304</v>
      </c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33">
        <f t="shared" si="255"/>
        <v>2</v>
      </c>
    </row>
    <row r="93" spans="1:23" ht="12.75" customHeight="1">
      <c r="A93" s="13" t="str">
        <f t="shared" ref="A93" si="272">$B90&amp;"."&amp;F93&amp;"."&amp;V93</f>
        <v>2.4.2</v>
      </c>
      <c r="B93" s="155"/>
      <c r="C93" s="155"/>
      <c r="D93" s="155"/>
      <c r="E93" s="23" t="s">
        <v>41</v>
      </c>
      <c r="F93" s="162">
        <v>4</v>
      </c>
      <c r="G93" s="163" t="s">
        <v>306</v>
      </c>
      <c r="H93" s="25" t="s">
        <v>302</v>
      </c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33">
        <f t="shared" si="255"/>
        <v>2</v>
      </c>
    </row>
    <row r="94" spans="1:23" ht="12.75" customHeight="1">
      <c r="A94" s="13" t="str">
        <f t="shared" ref="A94" si="273">$B94&amp;"."&amp;F94&amp;"."&amp;V94</f>
        <v>3.1.2</v>
      </c>
      <c r="B94" s="154">
        <v>3</v>
      </c>
      <c r="C94" s="154" t="s">
        <v>340</v>
      </c>
      <c r="D94" s="154" t="s">
        <v>341</v>
      </c>
      <c r="E94" s="14" t="s">
        <v>41</v>
      </c>
      <c r="F94" s="158">
        <v>1</v>
      </c>
      <c r="G94" s="159" t="s">
        <v>307</v>
      </c>
      <c r="H94" s="16" t="s">
        <v>308</v>
      </c>
      <c r="I94" s="16" t="str">
        <f>G94</f>
        <v>3.10</v>
      </c>
      <c r="J94" s="16">
        <f>G95-G94</f>
        <v>0.64999999999999991</v>
      </c>
      <c r="K94" s="16">
        <f>G96-G95</f>
        <v>0.59999999999999964</v>
      </c>
      <c r="L94" s="16">
        <f>G97-G96</f>
        <v>0.65000000000000036</v>
      </c>
      <c r="M94" s="16" t="str">
        <f>H95</f>
        <v>1158.08</v>
      </c>
      <c r="N94" s="16">
        <f>H94-H95</f>
        <v>0.65000000000009095</v>
      </c>
      <c r="O94" s="16" t="str">
        <f>I94</f>
        <v>3.10</v>
      </c>
      <c r="P94" s="16">
        <v>0.35</v>
      </c>
      <c r="Q94" s="16">
        <f>(G97-G94-R94-P94-T94)/2</f>
        <v>0.39999999999999997</v>
      </c>
      <c r="R94" s="16">
        <v>0.4</v>
      </c>
      <c r="S94" s="16">
        <f>(G97-G94-R94-P94-T94)/2</f>
        <v>0.39999999999999997</v>
      </c>
      <c r="T94" s="16">
        <f>P94</f>
        <v>0.35</v>
      </c>
      <c r="U94" s="16">
        <f>M94+0.25</f>
        <v>1158.33</v>
      </c>
      <c r="V94" s="33">
        <f t="shared" si="255"/>
        <v>2</v>
      </c>
    </row>
    <row r="95" spans="1:23" ht="12.75" customHeight="1">
      <c r="A95" s="13" t="str">
        <f t="shared" ref="A95" si="274">$B94&amp;"."&amp;F95&amp;"."&amp;V95</f>
        <v>3.2.2</v>
      </c>
      <c r="B95" s="17"/>
      <c r="C95" s="17"/>
      <c r="D95" s="17"/>
      <c r="E95" s="18" t="s">
        <v>41</v>
      </c>
      <c r="F95" s="160">
        <v>2</v>
      </c>
      <c r="G95" s="161" t="s">
        <v>309</v>
      </c>
      <c r="H95" s="20" t="s">
        <v>310</v>
      </c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33">
        <f t="shared" si="255"/>
        <v>2</v>
      </c>
    </row>
    <row r="96" spans="1:23" ht="12.75" customHeight="1">
      <c r="A96" s="13" t="str">
        <f t="shared" ref="A96" si="275">$B94&amp;"."&amp;F96&amp;"."&amp;V96</f>
        <v>3.3.2</v>
      </c>
      <c r="B96" s="17"/>
      <c r="C96" s="17"/>
      <c r="D96" s="17"/>
      <c r="E96" s="18" t="s">
        <v>41</v>
      </c>
      <c r="F96" s="160">
        <v>3</v>
      </c>
      <c r="G96" s="161" t="s">
        <v>311</v>
      </c>
      <c r="H96" s="20" t="s">
        <v>310</v>
      </c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33">
        <f t="shared" si="255"/>
        <v>2</v>
      </c>
    </row>
    <row r="97" spans="1:22" ht="12.75" customHeight="1">
      <c r="A97" s="13" t="str">
        <f t="shared" ref="A97" si="276">$B94&amp;"."&amp;F97&amp;"."&amp;V97</f>
        <v>3.4.2</v>
      </c>
      <c r="B97" s="155"/>
      <c r="C97" s="155"/>
      <c r="D97" s="155"/>
      <c r="E97" s="23" t="s">
        <v>41</v>
      </c>
      <c r="F97" s="162">
        <v>4</v>
      </c>
      <c r="G97" s="163" t="s">
        <v>312</v>
      </c>
      <c r="H97" s="25" t="s">
        <v>308</v>
      </c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33">
        <f t="shared" si="255"/>
        <v>2</v>
      </c>
    </row>
    <row r="98" spans="1:22" ht="12.75" customHeight="1">
      <c r="A98" s="13" t="str">
        <f t="shared" ref="A98" si="277">$B98&amp;"."&amp;F98&amp;"."&amp;V98</f>
        <v>4.1.2</v>
      </c>
      <c r="B98" s="154">
        <v>4</v>
      </c>
      <c r="C98" s="154">
        <v>75</v>
      </c>
      <c r="D98" s="154" t="s">
        <v>342</v>
      </c>
      <c r="E98" s="14" t="s">
        <v>41</v>
      </c>
      <c r="F98" s="158">
        <v>1</v>
      </c>
      <c r="G98" s="159" t="s">
        <v>313</v>
      </c>
      <c r="H98" s="16" t="s">
        <v>314</v>
      </c>
      <c r="I98" s="16" t="str">
        <f>G98</f>
        <v>3.30</v>
      </c>
      <c r="J98" s="16">
        <f>G99-G98</f>
        <v>0.65000000000000036</v>
      </c>
      <c r="K98" s="16">
        <f>G100-G99</f>
        <v>0.59999999999999964</v>
      </c>
      <c r="L98" s="16">
        <f>G101-G100</f>
        <v>0.65000000000000036</v>
      </c>
      <c r="M98" s="16" t="str">
        <f>H99</f>
        <v>1158.49</v>
      </c>
      <c r="N98" s="16">
        <f>H98-H99</f>
        <v>0.65000000000009095</v>
      </c>
      <c r="O98" s="16" t="str">
        <f>I98</f>
        <v>3.30</v>
      </c>
      <c r="P98" s="16">
        <v>0.35</v>
      </c>
      <c r="Q98" s="16">
        <f>(G101-G98-R98-P98-T98)/2</f>
        <v>0.40000000000000019</v>
      </c>
      <c r="R98" s="16">
        <v>0.4</v>
      </c>
      <c r="S98" s="16">
        <f>(G101-G98-R98-P98-T98)/2</f>
        <v>0.40000000000000019</v>
      </c>
      <c r="T98" s="16">
        <f>P98</f>
        <v>0.35</v>
      </c>
      <c r="U98" s="16">
        <f>M98+0.25</f>
        <v>1158.74</v>
      </c>
      <c r="V98" s="33">
        <f t="shared" si="255"/>
        <v>2</v>
      </c>
    </row>
    <row r="99" spans="1:22" ht="12.75" customHeight="1">
      <c r="A99" s="13" t="str">
        <f t="shared" ref="A99" si="278">$B98&amp;"."&amp;F99&amp;"."&amp;V99</f>
        <v>4.2.2</v>
      </c>
      <c r="B99" s="17"/>
      <c r="C99" s="17"/>
      <c r="D99" s="17"/>
      <c r="E99" s="18" t="s">
        <v>41</v>
      </c>
      <c r="F99" s="160">
        <v>2</v>
      </c>
      <c r="G99" s="161" t="s">
        <v>315</v>
      </c>
      <c r="H99" s="20" t="s">
        <v>316</v>
      </c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33">
        <f t="shared" si="255"/>
        <v>2</v>
      </c>
    </row>
    <row r="100" spans="1:22" ht="12.75" customHeight="1">
      <c r="A100" s="13" t="str">
        <f t="shared" ref="A100" si="279">$B98&amp;"."&amp;F100&amp;"."&amp;V100</f>
        <v>4.3.2</v>
      </c>
      <c r="B100" s="17"/>
      <c r="C100" s="17"/>
      <c r="D100" s="17"/>
      <c r="E100" s="18" t="s">
        <v>41</v>
      </c>
      <c r="F100" s="160">
        <v>3</v>
      </c>
      <c r="G100" s="161" t="s">
        <v>317</v>
      </c>
      <c r="H100" s="20" t="s">
        <v>316</v>
      </c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33">
        <f t="shared" si="255"/>
        <v>2</v>
      </c>
    </row>
    <row r="101" spans="1:22" ht="12.75" customHeight="1">
      <c r="A101" s="13" t="str">
        <f t="shared" ref="A101" si="280">$B98&amp;"."&amp;F101&amp;"."&amp;V101</f>
        <v>4.4.2</v>
      </c>
      <c r="B101" s="155"/>
      <c r="C101" s="155"/>
      <c r="D101" s="155"/>
      <c r="E101" s="23" t="s">
        <v>41</v>
      </c>
      <c r="F101" s="162">
        <v>4</v>
      </c>
      <c r="G101" s="163" t="s">
        <v>318</v>
      </c>
      <c r="H101" s="25" t="s">
        <v>314</v>
      </c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33">
        <f t="shared" si="255"/>
        <v>2</v>
      </c>
    </row>
    <row r="102" spans="1:22" ht="12.75" customHeight="1">
      <c r="A102" s="13" t="str">
        <f t="shared" ref="A102" si="281">$B102&amp;"."&amp;F102&amp;"."&amp;V102</f>
        <v>5.1.2</v>
      </c>
      <c r="B102" s="154">
        <v>5</v>
      </c>
      <c r="C102" s="154" t="s">
        <v>343</v>
      </c>
      <c r="D102" s="154" t="s">
        <v>344</v>
      </c>
      <c r="E102" s="14" t="s">
        <v>41</v>
      </c>
      <c r="F102" s="158">
        <v>1</v>
      </c>
      <c r="G102" s="159" t="s">
        <v>313</v>
      </c>
      <c r="H102" s="16" t="s">
        <v>319</v>
      </c>
      <c r="I102" s="16" t="str">
        <f>G102</f>
        <v>3.30</v>
      </c>
      <c r="J102" s="16">
        <f>G103-G102</f>
        <v>0.65000000000000036</v>
      </c>
      <c r="K102" s="16">
        <f>G104-G103</f>
        <v>0.59999999999999964</v>
      </c>
      <c r="L102" s="16">
        <f>G105-G104</f>
        <v>0.65000000000000036</v>
      </c>
      <c r="M102" s="16" t="str">
        <f>H103</f>
        <v>1158.76</v>
      </c>
      <c r="N102" s="16">
        <f>H102-H103</f>
        <v>0.65000000000009095</v>
      </c>
      <c r="O102" s="16" t="str">
        <f>I102</f>
        <v>3.30</v>
      </c>
      <c r="P102" s="16">
        <v>0.35</v>
      </c>
      <c r="Q102" s="16">
        <f>(G105-G102-R102-P102-T102)/2</f>
        <v>0.40000000000000019</v>
      </c>
      <c r="R102" s="16">
        <v>0.4</v>
      </c>
      <c r="S102" s="16">
        <f>(G105-G102-R102-P102-T102)/2</f>
        <v>0.40000000000000019</v>
      </c>
      <c r="T102" s="16">
        <f>P102</f>
        <v>0.35</v>
      </c>
      <c r="U102" s="16">
        <f>M102+0.25</f>
        <v>1159.01</v>
      </c>
      <c r="V102" s="33">
        <f t="shared" si="255"/>
        <v>2</v>
      </c>
    </row>
    <row r="103" spans="1:22" ht="12.75" customHeight="1">
      <c r="A103" s="13" t="str">
        <f t="shared" ref="A103" si="282">$B102&amp;"."&amp;F103&amp;"."&amp;V103</f>
        <v>5.2.2</v>
      </c>
      <c r="B103" s="17"/>
      <c r="C103" s="17"/>
      <c r="D103" s="17"/>
      <c r="E103" s="18" t="s">
        <v>41</v>
      </c>
      <c r="F103" s="160">
        <v>2</v>
      </c>
      <c r="G103" s="161" t="s">
        <v>315</v>
      </c>
      <c r="H103" s="20" t="s">
        <v>320</v>
      </c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33">
        <f t="shared" si="255"/>
        <v>2</v>
      </c>
    </row>
    <row r="104" spans="1:22" ht="12.75" customHeight="1">
      <c r="A104" s="13" t="str">
        <f t="shared" ref="A104" si="283">$B102&amp;"."&amp;F104&amp;"."&amp;V104</f>
        <v>5.3.2</v>
      </c>
      <c r="B104" s="17"/>
      <c r="C104" s="17"/>
      <c r="D104" s="17"/>
      <c r="E104" s="18" t="s">
        <v>41</v>
      </c>
      <c r="F104" s="160">
        <v>3</v>
      </c>
      <c r="G104" s="161" t="s">
        <v>317</v>
      </c>
      <c r="H104" s="20" t="s">
        <v>320</v>
      </c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33">
        <f t="shared" si="255"/>
        <v>2</v>
      </c>
    </row>
    <row r="105" spans="1:22" ht="12.75" customHeight="1">
      <c r="A105" s="13" t="str">
        <f t="shared" ref="A105" si="284">$B102&amp;"."&amp;F105&amp;"."&amp;V105</f>
        <v>5.4.2</v>
      </c>
      <c r="B105" s="155"/>
      <c r="C105" s="155"/>
      <c r="D105" s="155"/>
      <c r="E105" s="23" t="s">
        <v>41</v>
      </c>
      <c r="F105" s="162">
        <v>4</v>
      </c>
      <c r="G105" s="163" t="s">
        <v>318</v>
      </c>
      <c r="H105" s="25" t="s">
        <v>319</v>
      </c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33">
        <f t="shared" si="255"/>
        <v>2</v>
      </c>
    </row>
    <row r="106" spans="1:22" ht="12.75" customHeight="1">
      <c r="A106" s="13" t="str">
        <f t="shared" ref="A106" si="285">$B106&amp;"."&amp;F106&amp;"."&amp;V106</f>
        <v>6.1.2</v>
      </c>
      <c r="B106" s="154">
        <v>6</v>
      </c>
      <c r="C106" s="154">
        <v>76</v>
      </c>
      <c r="D106" s="154" t="s">
        <v>345</v>
      </c>
      <c r="E106" s="14" t="s">
        <v>41</v>
      </c>
      <c r="F106" s="158">
        <v>1</v>
      </c>
      <c r="G106" s="159" t="s">
        <v>313</v>
      </c>
      <c r="H106" s="16" t="s">
        <v>321</v>
      </c>
      <c r="I106" s="16" t="str">
        <f>G106</f>
        <v>3.30</v>
      </c>
      <c r="J106" s="16">
        <f>G107-G106</f>
        <v>0.65000000000000036</v>
      </c>
      <c r="K106" s="16">
        <f>G108-G107</f>
        <v>0.59999999999999964</v>
      </c>
      <c r="L106" s="16">
        <f>G109-G108</f>
        <v>0.65000000000000036</v>
      </c>
      <c r="M106" s="16" t="str">
        <f>H107</f>
        <v>1159.04</v>
      </c>
      <c r="N106" s="16">
        <f>H106-H107</f>
        <v>0.65000000000009095</v>
      </c>
      <c r="O106" s="16" t="str">
        <f>I106</f>
        <v>3.30</v>
      </c>
      <c r="P106" s="16">
        <v>0.35</v>
      </c>
      <c r="Q106" s="16">
        <f>(G109-G106-R106-P106-T106)/2</f>
        <v>0.40000000000000019</v>
      </c>
      <c r="R106" s="16">
        <v>0.4</v>
      </c>
      <c r="S106" s="16">
        <f>(G109-G106-R106-P106-T106)/2</f>
        <v>0.40000000000000019</v>
      </c>
      <c r="T106" s="16">
        <f>P106</f>
        <v>0.35</v>
      </c>
      <c r="U106" s="16">
        <f>M106+0.25</f>
        <v>1159.29</v>
      </c>
      <c r="V106" s="33">
        <f t="shared" si="255"/>
        <v>2</v>
      </c>
    </row>
    <row r="107" spans="1:22" ht="12.75" customHeight="1">
      <c r="A107" s="13" t="str">
        <f t="shared" ref="A107" si="286">$B106&amp;"."&amp;F107&amp;"."&amp;V107</f>
        <v>6.2.2</v>
      </c>
      <c r="B107" s="17"/>
      <c r="C107" s="17"/>
      <c r="D107" s="17"/>
      <c r="E107" s="18" t="s">
        <v>41</v>
      </c>
      <c r="F107" s="160">
        <v>2</v>
      </c>
      <c r="G107" s="161" t="s">
        <v>315</v>
      </c>
      <c r="H107" s="20" t="s">
        <v>322</v>
      </c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33">
        <f t="shared" si="255"/>
        <v>2</v>
      </c>
    </row>
    <row r="108" spans="1:22" ht="12.75" customHeight="1">
      <c r="A108" s="13" t="str">
        <f t="shared" ref="A108" si="287">$B106&amp;"."&amp;F108&amp;"."&amp;V108</f>
        <v>6.3.2</v>
      </c>
      <c r="B108" s="17"/>
      <c r="C108" s="17"/>
      <c r="D108" s="17"/>
      <c r="E108" s="18" t="s">
        <v>41</v>
      </c>
      <c r="F108" s="160">
        <v>3</v>
      </c>
      <c r="G108" s="161" t="s">
        <v>317</v>
      </c>
      <c r="H108" s="20" t="s">
        <v>322</v>
      </c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33">
        <f t="shared" si="255"/>
        <v>2</v>
      </c>
    </row>
    <row r="109" spans="1:22" ht="12.75" customHeight="1">
      <c r="A109" s="13" t="str">
        <f t="shared" ref="A109" si="288">$B106&amp;"."&amp;F109&amp;"."&amp;V109</f>
        <v>6.4.2</v>
      </c>
      <c r="B109" s="155"/>
      <c r="C109" s="155"/>
      <c r="D109" s="155"/>
      <c r="E109" s="23" t="s">
        <v>41</v>
      </c>
      <c r="F109" s="162">
        <v>4</v>
      </c>
      <c r="G109" s="163" t="s">
        <v>318</v>
      </c>
      <c r="H109" s="25" t="s">
        <v>321</v>
      </c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33">
        <f t="shared" si="255"/>
        <v>2</v>
      </c>
    </row>
    <row r="110" spans="1:22" ht="12.75" customHeight="1">
      <c r="A110" s="13" t="str">
        <f t="shared" ref="A110" si="289">$B110&amp;"."&amp;F110&amp;"."&amp;V110</f>
        <v>7.1.2</v>
      </c>
      <c r="B110" s="154">
        <v>7</v>
      </c>
      <c r="C110" s="154" t="s">
        <v>346</v>
      </c>
      <c r="D110" s="154" t="s">
        <v>347</v>
      </c>
      <c r="E110" s="14" t="s">
        <v>41</v>
      </c>
      <c r="F110" s="158">
        <v>1</v>
      </c>
      <c r="G110" s="159" t="s">
        <v>307</v>
      </c>
      <c r="H110" s="16" t="s">
        <v>323</v>
      </c>
      <c r="I110" s="16" t="str">
        <f>G110</f>
        <v>3.10</v>
      </c>
      <c r="J110" s="16">
        <f>G111-G110</f>
        <v>0.64999999999999991</v>
      </c>
      <c r="K110" s="16">
        <f>G112-G111</f>
        <v>0.59999999999999964</v>
      </c>
      <c r="L110" s="16">
        <f>G113-G112</f>
        <v>0.65000000000000036</v>
      </c>
      <c r="M110" s="16" t="str">
        <f>H111</f>
        <v>1159.27</v>
      </c>
      <c r="N110" s="16">
        <f>H110-H111</f>
        <v>0.65000000000009095</v>
      </c>
      <c r="O110" s="16" t="str">
        <f>I110</f>
        <v>3.10</v>
      </c>
      <c r="P110" s="16">
        <v>0.35</v>
      </c>
      <c r="Q110" s="16">
        <f>(G113-G110-R110-P110-T110)/2</f>
        <v>0.39999999999999997</v>
      </c>
      <c r="R110" s="16">
        <v>0.4</v>
      </c>
      <c r="S110" s="16">
        <f>(G113-G110-R110-P110-T110)/2</f>
        <v>0.39999999999999997</v>
      </c>
      <c r="T110" s="16">
        <f>P110</f>
        <v>0.35</v>
      </c>
      <c r="U110" s="16">
        <f>M110+0.25</f>
        <v>1159.52</v>
      </c>
      <c r="V110" s="33">
        <f t="shared" si="255"/>
        <v>2</v>
      </c>
    </row>
    <row r="111" spans="1:22" ht="12.75" customHeight="1">
      <c r="A111" s="13" t="str">
        <f t="shared" ref="A111" si="290">$B110&amp;"."&amp;F111&amp;"."&amp;V111</f>
        <v>7.2.2</v>
      </c>
      <c r="B111" s="17"/>
      <c r="C111" s="17"/>
      <c r="D111" s="17"/>
      <c r="E111" s="18" t="s">
        <v>41</v>
      </c>
      <c r="F111" s="160">
        <v>2</v>
      </c>
      <c r="G111" s="161" t="s">
        <v>309</v>
      </c>
      <c r="H111" s="20" t="s">
        <v>324</v>
      </c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33">
        <f t="shared" si="255"/>
        <v>2</v>
      </c>
    </row>
    <row r="112" spans="1:22" ht="12.75" customHeight="1">
      <c r="A112" s="13" t="str">
        <f t="shared" ref="A112" si="291">$B110&amp;"."&amp;F112&amp;"."&amp;V112</f>
        <v>7.3.2</v>
      </c>
      <c r="B112" s="17"/>
      <c r="C112" s="17"/>
      <c r="D112" s="17"/>
      <c r="E112" s="18" t="s">
        <v>41</v>
      </c>
      <c r="F112" s="160">
        <v>3</v>
      </c>
      <c r="G112" s="161" t="s">
        <v>311</v>
      </c>
      <c r="H112" s="20" t="s">
        <v>324</v>
      </c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33">
        <f t="shared" si="255"/>
        <v>2</v>
      </c>
    </row>
    <row r="113" spans="1:23" ht="12.75" customHeight="1">
      <c r="A113" s="13" t="str">
        <f t="shared" ref="A113" si="292">$B110&amp;"."&amp;F113&amp;"."&amp;V113</f>
        <v>7.4.2</v>
      </c>
      <c r="B113" s="155"/>
      <c r="C113" s="155"/>
      <c r="D113" s="155"/>
      <c r="E113" s="23" t="s">
        <v>41</v>
      </c>
      <c r="F113" s="162">
        <v>4</v>
      </c>
      <c r="G113" s="163" t="s">
        <v>312</v>
      </c>
      <c r="H113" s="25" t="s">
        <v>323</v>
      </c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33">
        <f t="shared" si="255"/>
        <v>2</v>
      </c>
    </row>
    <row r="114" spans="1:23" ht="12.75" customHeight="1">
      <c r="A114" s="13" t="str">
        <f t="shared" ref="A114" si="293">$B114&amp;"."&amp;F114&amp;"."&amp;V114</f>
        <v>8.1.2</v>
      </c>
      <c r="B114" s="154">
        <v>8</v>
      </c>
      <c r="C114" s="154">
        <v>77</v>
      </c>
      <c r="D114" s="154" t="s">
        <v>348</v>
      </c>
      <c r="E114" s="14" t="s">
        <v>41</v>
      </c>
      <c r="F114" s="158">
        <v>1</v>
      </c>
      <c r="G114" s="159" t="s">
        <v>301</v>
      </c>
      <c r="H114" s="16" t="s">
        <v>325</v>
      </c>
      <c r="I114" s="16" t="str">
        <f>G114</f>
        <v>2.90</v>
      </c>
      <c r="J114" s="16">
        <f>G115-G114</f>
        <v>0.64999999999999991</v>
      </c>
      <c r="K114" s="16">
        <f>G116-G115</f>
        <v>0.60000000000000053</v>
      </c>
      <c r="L114" s="16">
        <f>G117-G116</f>
        <v>0.64999999999999947</v>
      </c>
      <c r="M114" s="16" t="str">
        <f>H115</f>
        <v>1159.87</v>
      </c>
      <c r="N114" s="16">
        <f>H114-H115</f>
        <v>0.65000000000009095</v>
      </c>
      <c r="O114" s="16" t="str">
        <f>I114</f>
        <v>2.90</v>
      </c>
      <c r="P114" s="16">
        <v>0.35</v>
      </c>
      <c r="Q114" s="16">
        <f>(G117-G114-R114-P114-T114)/2</f>
        <v>0.39999999999999997</v>
      </c>
      <c r="R114" s="16">
        <v>0.4</v>
      </c>
      <c r="S114" s="16">
        <f>(G117-G114-R114-P114-T114)/2</f>
        <v>0.39999999999999997</v>
      </c>
      <c r="T114" s="16">
        <f>P114</f>
        <v>0.35</v>
      </c>
      <c r="U114" s="16">
        <f>M114+0.25</f>
        <v>1160.1199999999999</v>
      </c>
      <c r="V114" s="33">
        <f t="shared" si="255"/>
        <v>2</v>
      </c>
    </row>
    <row r="115" spans="1:23" ht="12.75" customHeight="1">
      <c r="A115" s="13" t="str">
        <f t="shared" ref="A115" si="294">$B114&amp;"."&amp;F115&amp;"."&amp;V115</f>
        <v>8.2.2</v>
      </c>
      <c r="B115" s="17"/>
      <c r="C115" s="17"/>
      <c r="D115" s="17"/>
      <c r="E115" s="18" t="s">
        <v>41</v>
      </c>
      <c r="F115" s="160">
        <v>2</v>
      </c>
      <c r="G115" s="161" t="s">
        <v>303</v>
      </c>
      <c r="H115" s="20" t="s">
        <v>326</v>
      </c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33">
        <f t="shared" si="255"/>
        <v>2</v>
      </c>
    </row>
    <row r="116" spans="1:23" ht="12.75" customHeight="1">
      <c r="A116" s="13" t="str">
        <f t="shared" ref="A116" si="295">$B114&amp;"."&amp;F116&amp;"."&amp;V116</f>
        <v>8.3.2</v>
      </c>
      <c r="B116" s="17"/>
      <c r="C116" s="17"/>
      <c r="D116" s="17"/>
      <c r="E116" s="18" t="s">
        <v>41</v>
      </c>
      <c r="F116" s="160">
        <v>3</v>
      </c>
      <c r="G116" s="161" t="s">
        <v>305</v>
      </c>
      <c r="H116" s="20" t="s">
        <v>326</v>
      </c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33">
        <f t="shared" si="255"/>
        <v>2</v>
      </c>
    </row>
    <row r="117" spans="1:23" ht="12.75" customHeight="1">
      <c r="A117" s="13" t="str">
        <f t="shared" ref="A117" si="296">$B114&amp;"."&amp;F117&amp;"."&amp;V117</f>
        <v>8.4.2</v>
      </c>
      <c r="B117" s="155"/>
      <c r="C117" s="155"/>
      <c r="D117" s="155"/>
      <c r="E117" s="23" t="s">
        <v>41</v>
      </c>
      <c r="F117" s="162">
        <v>4</v>
      </c>
      <c r="G117" s="163" t="s">
        <v>306</v>
      </c>
      <c r="H117" s="25" t="s">
        <v>325</v>
      </c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33">
        <f t="shared" si="255"/>
        <v>2</v>
      </c>
    </row>
    <row r="118" spans="1:23" ht="12.75" customHeight="1">
      <c r="A118" s="13" t="str">
        <f t="shared" ref="A118" si="297">$B118&amp;"."&amp;F118&amp;"."&amp;V118</f>
        <v>9.1.2</v>
      </c>
      <c r="B118" s="154">
        <v>9</v>
      </c>
      <c r="C118" s="154" t="s">
        <v>349</v>
      </c>
      <c r="D118" s="154" t="s">
        <v>350</v>
      </c>
      <c r="E118" s="14" t="s">
        <v>41</v>
      </c>
      <c r="F118" s="158">
        <v>1</v>
      </c>
      <c r="G118" s="159" t="s">
        <v>301</v>
      </c>
      <c r="H118" s="16" t="s">
        <v>327</v>
      </c>
      <c r="I118" s="16" t="str">
        <f>G118</f>
        <v>2.90</v>
      </c>
      <c r="J118" s="16">
        <f>G119-G118</f>
        <v>0.64999999999999991</v>
      </c>
      <c r="K118" s="16">
        <f>G120-G119</f>
        <v>0.60000000000000053</v>
      </c>
      <c r="L118" s="16">
        <f>G121-G120</f>
        <v>0.64999999999999947</v>
      </c>
      <c r="M118" s="16" t="str">
        <f>H119</f>
        <v>1160.24</v>
      </c>
      <c r="N118" s="16">
        <f>H118-H119</f>
        <v>0.65000000000009095</v>
      </c>
      <c r="O118" s="16" t="str">
        <f>I118</f>
        <v>2.90</v>
      </c>
      <c r="P118" s="16">
        <v>0.35</v>
      </c>
      <c r="Q118" s="16">
        <f>(G121-G118-R118-P118-T118)/2</f>
        <v>0.39999999999999997</v>
      </c>
      <c r="R118" s="16">
        <v>0.4</v>
      </c>
      <c r="S118" s="16">
        <f>(G121-G118-R118-P118-T118)/2</f>
        <v>0.39999999999999997</v>
      </c>
      <c r="T118" s="16">
        <f>P118</f>
        <v>0.35</v>
      </c>
      <c r="U118" s="16">
        <f>M118+0.25</f>
        <v>1160.49</v>
      </c>
      <c r="V118" s="33">
        <f t="shared" si="255"/>
        <v>2</v>
      </c>
    </row>
    <row r="119" spans="1:23" ht="12.75" customHeight="1">
      <c r="A119" s="13" t="str">
        <f t="shared" ref="A119" si="298">$B118&amp;"."&amp;F119&amp;"."&amp;V119</f>
        <v>9.2.2</v>
      </c>
      <c r="B119" s="17"/>
      <c r="C119" s="17"/>
      <c r="D119" s="17"/>
      <c r="E119" s="18" t="s">
        <v>41</v>
      </c>
      <c r="F119" s="160">
        <v>2</v>
      </c>
      <c r="G119" s="161" t="s">
        <v>303</v>
      </c>
      <c r="H119" s="20" t="s">
        <v>328</v>
      </c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33">
        <f t="shared" si="255"/>
        <v>2</v>
      </c>
    </row>
    <row r="120" spans="1:23" ht="12.75" customHeight="1">
      <c r="A120" s="13" t="str">
        <f t="shared" ref="A120" si="299">$B118&amp;"."&amp;F120&amp;"."&amp;V120</f>
        <v>9.3.2</v>
      </c>
      <c r="B120" s="17"/>
      <c r="C120" s="17"/>
      <c r="D120" s="17"/>
      <c r="E120" s="18" t="s">
        <v>41</v>
      </c>
      <c r="F120" s="160">
        <v>3</v>
      </c>
      <c r="G120" s="161" t="s">
        <v>305</v>
      </c>
      <c r="H120" s="20" t="s">
        <v>328</v>
      </c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33">
        <f t="shared" si="255"/>
        <v>2</v>
      </c>
    </row>
    <row r="121" spans="1:23" ht="12.75" customHeight="1">
      <c r="A121" s="13" t="str">
        <f t="shared" ref="A121" si="300">$B118&amp;"."&amp;F121&amp;"."&amp;V121</f>
        <v>9.4.2</v>
      </c>
      <c r="B121" s="155"/>
      <c r="C121" s="155"/>
      <c r="D121" s="155"/>
      <c r="E121" s="23" t="s">
        <v>41</v>
      </c>
      <c r="F121" s="162">
        <v>4</v>
      </c>
      <c r="G121" s="163" t="s">
        <v>306</v>
      </c>
      <c r="H121" s="25" t="s">
        <v>327</v>
      </c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33">
        <f t="shared" si="255"/>
        <v>2</v>
      </c>
    </row>
    <row r="122" spans="1:23" ht="12.75" customHeight="1">
      <c r="A122" s="13" t="str">
        <f t="shared" ref="A122" si="301">$B122&amp;"."&amp;F122&amp;"."&amp;V122</f>
        <v>10.1.2</v>
      </c>
      <c r="B122" s="154">
        <v>10</v>
      </c>
      <c r="C122" s="154">
        <v>78</v>
      </c>
      <c r="D122" s="154" t="s">
        <v>351</v>
      </c>
      <c r="E122" s="14" t="s">
        <v>41</v>
      </c>
      <c r="F122" s="158">
        <v>1</v>
      </c>
      <c r="G122" s="159" t="s">
        <v>301</v>
      </c>
      <c r="H122" s="16" t="s">
        <v>329</v>
      </c>
      <c r="I122" s="16" t="str">
        <f>G122</f>
        <v>2.90</v>
      </c>
      <c r="J122" s="16">
        <f>G123-G122</f>
        <v>0.64999999999999991</v>
      </c>
      <c r="K122" s="16">
        <f>G124-G123</f>
        <v>0.60000000000000053</v>
      </c>
      <c r="L122" s="16">
        <f>G125-G124</f>
        <v>0.64999999999999947</v>
      </c>
      <c r="M122" s="16" t="str">
        <f>H123</f>
        <v>1160.98</v>
      </c>
      <c r="N122" s="16">
        <f>H122-H123</f>
        <v>0.65000000000009095</v>
      </c>
      <c r="O122" s="16" t="str">
        <f>I122</f>
        <v>2.90</v>
      </c>
      <c r="P122" s="16">
        <v>0.35</v>
      </c>
      <c r="Q122" s="16">
        <f>(G125-G122-R122-P122-T122)/2</f>
        <v>0.39999999999999997</v>
      </c>
      <c r="R122" s="16">
        <v>0.4</v>
      </c>
      <c r="S122" s="16">
        <f>(G125-G122-R122-P122-T122)/2</f>
        <v>0.39999999999999997</v>
      </c>
      <c r="T122" s="16">
        <f>P122</f>
        <v>0.35</v>
      </c>
      <c r="U122" s="16">
        <f>M122+0.25</f>
        <v>1161.23</v>
      </c>
      <c r="V122" s="33">
        <f t="shared" si="255"/>
        <v>2</v>
      </c>
    </row>
    <row r="123" spans="1:23" ht="12.75" customHeight="1">
      <c r="A123" s="13" t="str">
        <f t="shared" ref="A123" si="302">$B122&amp;"."&amp;F123&amp;"."&amp;V123</f>
        <v>10.2.2</v>
      </c>
      <c r="B123" s="17"/>
      <c r="C123" s="17"/>
      <c r="D123" s="17"/>
      <c r="E123" s="18" t="s">
        <v>41</v>
      </c>
      <c r="F123" s="160">
        <v>2</v>
      </c>
      <c r="G123" s="161" t="s">
        <v>303</v>
      </c>
      <c r="H123" s="20" t="s">
        <v>330</v>
      </c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33">
        <f t="shared" si="255"/>
        <v>2</v>
      </c>
    </row>
    <row r="124" spans="1:23" ht="12.75" customHeight="1">
      <c r="A124" s="13" t="str">
        <f t="shared" ref="A124" si="303">$B122&amp;"."&amp;F124&amp;"."&amp;V124</f>
        <v>10.3.2</v>
      </c>
      <c r="B124" s="17"/>
      <c r="C124" s="17"/>
      <c r="D124" s="17"/>
      <c r="E124" s="18" t="s">
        <v>41</v>
      </c>
      <c r="F124" s="160">
        <v>3</v>
      </c>
      <c r="G124" s="161" t="s">
        <v>305</v>
      </c>
      <c r="H124" s="20" t="s">
        <v>330</v>
      </c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33">
        <f t="shared" si="255"/>
        <v>2</v>
      </c>
    </row>
    <row r="125" spans="1:23" ht="12.75" customHeight="1">
      <c r="A125" s="13" t="str">
        <f t="shared" ref="A125" si="304">$B122&amp;"."&amp;F125&amp;"."&amp;V125</f>
        <v>10.4.2</v>
      </c>
      <c r="B125" s="155"/>
      <c r="C125" s="155"/>
      <c r="D125" s="155"/>
      <c r="E125" s="23" t="s">
        <v>41</v>
      </c>
      <c r="F125" s="162">
        <v>4</v>
      </c>
      <c r="G125" s="163" t="s">
        <v>306</v>
      </c>
      <c r="H125" s="25" t="s">
        <v>329</v>
      </c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33">
        <f t="shared" si="255"/>
        <v>2</v>
      </c>
    </row>
    <row r="126" spans="1:23">
      <c r="A126" s="13" t="str">
        <f>$B126&amp;"."&amp;F126&amp;"."&amp;V126</f>
        <v>11.1.2</v>
      </c>
      <c r="B126" s="154">
        <v>11</v>
      </c>
      <c r="C126" s="57">
        <v>79</v>
      </c>
      <c r="D126" s="57" t="s">
        <v>352</v>
      </c>
      <c r="E126" s="58" t="s">
        <v>41</v>
      </c>
      <c r="F126" s="14">
        <v>1</v>
      </c>
      <c r="G126" s="59" t="s">
        <v>331</v>
      </c>
      <c r="H126" s="60" t="s">
        <v>332</v>
      </c>
      <c r="I126" s="16" t="str">
        <f>G126</f>
        <v>3.13</v>
      </c>
      <c r="J126" s="16">
        <f>G127-G126</f>
        <v>0.64999999999999991</v>
      </c>
      <c r="K126" s="16">
        <f>G128-G127</f>
        <v>0.60000000000000009</v>
      </c>
      <c r="L126" s="16">
        <f>G129-G128</f>
        <v>0.65000000000000036</v>
      </c>
      <c r="M126" s="16" t="str">
        <f>H127</f>
        <v>1161.63</v>
      </c>
      <c r="N126" s="16">
        <f>H126-H127</f>
        <v>0.64999999999986358</v>
      </c>
      <c r="O126" s="16" t="str">
        <f>I126</f>
        <v>3.13</v>
      </c>
      <c r="P126" s="16">
        <v>0.35</v>
      </c>
      <c r="Q126" s="16">
        <f>(G129-G126-R126-P126-T126)/2</f>
        <v>0.40000000000000019</v>
      </c>
      <c r="R126" s="16">
        <v>0.4</v>
      </c>
      <c r="S126" s="16">
        <f>(G129-G126-R126-P126-T126)/2</f>
        <v>0.40000000000000019</v>
      </c>
      <c r="T126" s="16">
        <f>P126</f>
        <v>0.35</v>
      </c>
      <c r="U126" s="16">
        <f>M126+0.25</f>
        <v>1161.8800000000001</v>
      </c>
      <c r="V126" s="33">
        <f t="shared" si="255"/>
        <v>2</v>
      </c>
      <c r="W126" s="29"/>
    </row>
    <row r="127" spans="1:23">
      <c r="A127" s="13" t="str">
        <f>$B126&amp;"."&amp;F127&amp;"."&amp;V127</f>
        <v>11.2.2</v>
      </c>
      <c r="B127" s="17"/>
      <c r="C127" s="61"/>
      <c r="D127" s="61"/>
      <c r="E127" s="62" t="s">
        <v>41</v>
      </c>
      <c r="F127" s="18">
        <v>2</v>
      </c>
      <c r="G127" s="63" t="s">
        <v>333</v>
      </c>
      <c r="H127" s="64" t="s">
        <v>329</v>
      </c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33">
        <f t="shared" si="255"/>
        <v>2</v>
      </c>
    </row>
    <row r="128" spans="1:23">
      <c r="A128" s="13" t="str">
        <f>$B126&amp;"."&amp;F128&amp;"."&amp;V128</f>
        <v>11.3.2</v>
      </c>
      <c r="B128" s="17"/>
      <c r="C128" s="17"/>
      <c r="D128" s="17"/>
      <c r="E128" s="18" t="s">
        <v>41</v>
      </c>
      <c r="F128" s="30">
        <v>3</v>
      </c>
      <c r="G128" s="19" t="s">
        <v>334</v>
      </c>
      <c r="H128" s="20" t="s">
        <v>329</v>
      </c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33">
        <f t="shared" si="255"/>
        <v>2</v>
      </c>
    </row>
    <row r="129" spans="1:22">
      <c r="A129" s="13" t="str">
        <f>$B126&amp;"."&amp;F129&amp;"."&amp;V129</f>
        <v>11.4.2</v>
      </c>
      <c r="B129" s="155"/>
      <c r="C129" s="155"/>
      <c r="D129" s="155"/>
      <c r="E129" s="23" t="s">
        <v>41</v>
      </c>
      <c r="F129" s="23">
        <v>4</v>
      </c>
      <c r="G129" s="24" t="s">
        <v>335</v>
      </c>
      <c r="H129" s="25" t="s">
        <v>332</v>
      </c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33">
        <f t="shared" si="255"/>
        <v>2</v>
      </c>
    </row>
    <row r="130" spans="1:22">
      <c r="A130" s="13" t="str">
        <f t="shared" ref="A130" si="305">$B130&amp;"."&amp;F130&amp;"."&amp;V130</f>
        <v>12.1.2</v>
      </c>
      <c r="B130" s="154">
        <v>12</v>
      </c>
      <c r="C130" s="21" t="s">
        <v>60</v>
      </c>
      <c r="D130" s="21" t="s">
        <v>61</v>
      </c>
      <c r="E130" s="14" t="s">
        <v>41</v>
      </c>
      <c r="F130" s="14">
        <v>1</v>
      </c>
      <c r="G130" s="15">
        <v>3.45</v>
      </c>
      <c r="H130" s="16">
        <v>1162.8</v>
      </c>
      <c r="I130" s="16">
        <f>G130</f>
        <v>3.45</v>
      </c>
      <c r="J130" s="16">
        <f>G131-G130</f>
        <v>0.64999999999999947</v>
      </c>
      <c r="K130" s="16">
        <f>G132-G131</f>
        <v>0.60000000000000053</v>
      </c>
      <c r="L130" s="16">
        <f>G133-G132</f>
        <v>0.64999999999999947</v>
      </c>
      <c r="M130" s="16">
        <f>H131</f>
        <v>1162.1500000000001</v>
      </c>
      <c r="N130" s="16">
        <f>H130-H131</f>
        <v>0.64999999999986358</v>
      </c>
      <c r="O130" s="16">
        <f>I130</f>
        <v>3.45</v>
      </c>
      <c r="P130" s="16">
        <v>0.35</v>
      </c>
      <c r="Q130" s="16">
        <f>(G133-G130-R130-P130-T130)/2</f>
        <v>0.39999999999999974</v>
      </c>
      <c r="R130" s="16">
        <v>0.4</v>
      </c>
      <c r="S130" s="16">
        <f>(G133-G130-R130-P130-T130)/2</f>
        <v>0.39999999999999974</v>
      </c>
      <c r="T130" s="16">
        <f>P130</f>
        <v>0.35</v>
      </c>
      <c r="U130" s="16">
        <f>M130+0.25</f>
        <v>1162.4000000000001</v>
      </c>
      <c r="V130" s="33">
        <f t="shared" si="255"/>
        <v>2</v>
      </c>
    </row>
    <row r="131" spans="1:22">
      <c r="A131" s="13" t="str">
        <f t="shared" ref="A131" si="306">$B130&amp;"."&amp;F131&amp;"."&amp;V131</f>
        <v>12.2.2</v>
      </c>
      <c r="B131" s="17"/>
      <c r="C131" s="17"/>
      <c r="D131" s="17"/>
      <c r="E131" s="18" t="s">
        <v>41</v>
      </c>
      <c r="F131" s="18">
        <v>2</v>
      </c>
      <c r="G131" s="19">
        <v>4.0999999999999996</v>
      </c>
      <c r="H131" s="20">
        <v>1162.1500000000001</v>
      </c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33">
        <f t="shared" si="255"/>
        <v>2</v>
      </c>
    </row>
    <row r="132" spans="1:22">
      <c r="A132" s="13" t="str">
        <f>$B130&amp;"."&amp;F132&amp;"."&amp;V132</f>
        <v>12.3.2</v>
      </c>
      <c r="B132" s="17"/>
      <c r="C132" s="17"/>
      <c r="D132" s="17"/>
      <c r="E132" s="30" t="s">
        <v>41</v>
      </c>
      <c r="F132" s="30">
        <v>3</v>
      </c>
      <c r="G132" s="31">
        <v>4.7</v>
      </c>
      <c r="H132" s="32">
        <v>1162.1500000000001</v>
      </c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33">
        <f t="shared" si="255"/>
        <v>2</v>
      </c>
    </row>
    <row r="133" spans="1:22">
      <c r="A133" s="13" t="str">
        <f t="shared" ref="A133" si="307">$B130&amp;"."&amp;F133&amp;"."&amp;V133</f>
        <v>12.4.2</v>
      </c>
      <c r="B133" s="155"/>
      <c r="C133" s="22"/>
      <c r="D133" s="22"/>
      <c r="E133" s="23" t="s">
        <v>41</v>
      </c>
      <c r="F133" s="23">
        <v>4</v>
      </c>
      <c r="G133" s="24">
        <v>5.35</v>
      </c>
      <c r="H133" s="25">
        <v>1162.8</v>
      </c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33">
        <f t="shared" si="255"/>
        <v>2</v>
      </c>
    </row>
    <row r="134" spans="1:22">
      <c r="A134" s="13" t="str">
        <f t="shared" ref="A134" si="308">$B134&amp;"."&amp;F134&amp;"."&amp;V134</f>
        <v>13.1.2</v>
      </c>
      <c r="B134" s="154">
        <v>13</v>
      </c>
      <c r="C134" s="21">
        <v>80</v>
      </c>
      <c r="D134" s="21" t="s">
        <v>62</v>
      </c>
      <c r="E134" s="14" t="s">
        <v>41</v>
      </c>
      <c r="F134" s="26">
        <v>1</v>
      </c>
      <c r="G134" s="15">
        <v>3.74</v>
      </c>
      <c r="H134" s="16">
        <v>1163.25</v>
      </c>
      <c r="I134" s="16">
        <f>G134</f>
        <v>3.74</v>
      </c>
      <c r="J134" s="16">
        <f>G135-G134</f>
        <v>0.64999999999999947</v>
      </c>
      <c r="K134" s="16">
        <f>G136-G135</f>
        <v>0.60000000000000053</v>
      </c>
      <c r="L134" s="16">
        <f>G137-G136</f>
        <v>0.64999999999999947</v>
      </c>
      <c r="M134" s="16">
        <f>H135</f>
        <v>1162.5999999999999</v>
      </c>
      <c r="N134" s="16">
        <f>H134-H135</f>
        <v>0.65000000000009095</v>
      </c>
      <c r="O134" s="16">
        <f t="shared" ref="O134" si="309">I134</f>
        <v>3.74</v>
      </c>
      <c r="P134" s="16">
        <v>0.35</v>
      </c>
      <c r="Q134" s="16">
        <f t="shared" ref="Q134" si="310">(G137-G134-R134-P134-T134)/2</f>
        <v>0.39999999999999974</v>
      </c>
      <c r="R134" s="16">
        <v>0.4</v>
      </c>
      <c r="S134" s="16">
        <f t="shared" ref="S134" si="311">(G137-G134-R134-P134-T134)/2</f>
        <v>0.39999999999999974</v>
      </c>
      <c r="T134" s="16">
        <f t="shared" ref="T134" si="312">P134</f>
        <v>0.35</v>
      </c>
      <c r="U134" s="16">
        <f t="shared" ref="U134" si="313">M134+0.25</f>
        <v>1162.8499999999999</v>
      </c>
      <c r="V134" s="33">
        <f t="shared" si="255"/>
        <v>2</v>
      </c>
    </row>
    <row r="135" spans="1:22">
      <c r="A135" s="13" t="str">
        <f t="shared" ref="A135" si="314">$B134&amp;"."&amp;F135&amp;"."&amp;V135</f>
        <v>13.2.2</v>
      </c>
      <c r="B135" s="17"/>
      <c r="C135" s="17"/>
      <c r="D135" s="17"/>
      <c r="E135" s="18" t="s">
        <v>41</v>
      </c>
      <c r="F135" s="18">
        <v>2</v>
      </c>
      <c r="G135" s="19">
        <v>4.3899999999999997</v>
      </c>
      <c r="H135" s="20">
        <v>1162.5999999999999</v>
      </c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33">
        <f t="shared" si="255"/>
        <v>2</v>
      </c>
    </row>
    <row r="136" spans="1:22">
      <c r="A136" s="13" t="str">
        <f t="shared" ref="A136" si="315">$B134&amp;"."&amp;F136&amp;"."&amp;V136</f>
        <v>13.3.2</v>
      </c>
      <c r="B136" s="17"/>
      <c r="C136" s="17"/>
      <c r="D136" s="17"/>
      <c r="E136" s="30" t="s">
        <v>41</v>
      </c>
      <c r="F136" s="18">
        <v>3</v>
      </c>
      <c r="G136" s="31">
        <v>4.99</v>
      </c>
      <c r="H136" s="32">
        <v>1162.5999999999999</v>
      </c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33">
        <f t="shared" si="255"/>
        <v>2</v>
      </c>
    </row>
    <row r="137" spans="1:22">
      <c r="A137" s="13" t="str">
        <f t="shared" ref="A137" si="316">$B134&amp;"."&amp;F137&amp;"."&amp;V137</f>
        <v>13.4.2</v>
      </c>
      <c r="B137" s="155"/>
      <c r="C137" s="22"/>
      <c r="D137" s="22"/>
      <c r="E137" s="23" t="s">
        <v>41</v>
      </c>
      <c r="F137" s="18">
        <v>4</v>
      </c>
      <c r="G137" s="24">
        <v>5.64</v>
      </c>
      <c r="H137" s="25">
        <v>1163.25</v>
      </c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33">
        <f t="shared" si="255"/>
        <v>2</v>
      </c>
    </row>
    <row r="138" spans="1:22">
      <c r="A138" s="13" t="str">
        <f t="shared" ref="A138" si="317">$B138&amp;"."&amp;F138&amp;"."&amp;V138</f>
        <v>14.1.2</v>
      </c>
      <c r="B138" s="154">
        <v>14</v>
      </c>
      <c r="C138" s="21" t="s">
        <v>65</v>
      </c>
      <c r="D138" s="21" t="s">
        <v>63</v>
      </c>
      <c r="E138" s="14" t="s">
        <v>41</v>
      </c>
      <c r="F138" s="14">
        <v>1</v>
      </c>
      <c r="G138" s="15">
        <v>4</v>
      </c>
      <c r="H138" s="16">
        <v>1163.82</v>
      </c>
      <c r="I138" s="16">
        <f t="shared" ref="I138" si="318">G138</f>
        <v>4</v>
      </c>
      <c r="J138" s="16">
        <f t="shared" ref="J138" si="319">G139-G138</f>
        <v>0.65000000000000036</v>
      </c>
      <c r="K138" s="16">
        <f t="shared" ref="K138" si="320">G140-G139</f>
        <v>0.59999999999999964</v>
      </c>
      <c r="L138" s="16">
        <f t="shared" ref="L138" si="321">G141-G140</f>
        <v>0.65000000000000036</v>
      </c>
      <c r="M138" s="16">
        <f t="shared" ref="M138" si="322">H139</f>
        <v>1163.17</v>
      </c>
      <c r="N138" s="16">
        <f t="shared" ref="N138" si="323">H138-H139</f>
        <v>0.64999999999986358</v>
      </c>
      <c r="O138" s="16">
        <f t="shared" ref="O138" si="324">I138</f>
        <v>4</v>
      </c>
      <c r="P138" s="16">
        <v>0.35</v>
      </c>
      <c r="Q138" s="16">
        <f t="shared" ref="Q138" si="325">(G141-G138-R138-P138-T138)/2</f>
        <v>0.40000000000000019</v>
      </c>
      <c r="R138" s="16">
        <v>0.4</v>
      </c>
      <c r="S138" s="16">
        <f t="shared" ref="S138" si="326">(G141-G138-R138-P138-T138)/2</f>
        <v>0.40000000000000019</v>
      </c>
      <c r="T138" s="16">
        <f t="shared" ref="T138" si="327">P138</f>
        <v>0.35</v>
      </c>
      <c r="U138" s="16">
        <f t="shared" ref="U138" si="328">M138+0.25</f>
        <v>1163.42</v>
      </c>
      <c r="V138" s="33">
        <f t="shared" si="255"/>
        <v>2</v>
      </c>
    </row>
    <row r="139" spans="1:22">
      <c r="A139" s="13" t="str">
        <f t="shared" ref="A139" si="329">$B138&amp;"."&amp;F139&amp;"."&amp;V139</f>
        <v>14.2.2</v>
      </c>
      <c r="B139" s="17"/>
      <c r="C139" s="17"/>
      <c r="D139" s="17"/>
      <c r="E139" s="18" t="s">
        <v>41</v>
      </c>
      <c r="F139" s="18">
        <v>2</v>
      </c>
      <c r="G139" s="19">
        <v>4.6500000000000004</v>
      </c>
      <c r="H139" s="20">
        <v>1163.17</v>
      </c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33">
        <f t="shared" si="255"/>
        <v>2</v>
      </c>
    </row>
    <row r="140" spans="1:22">
      <c r="A140" s="13" t="str">
        <f t="shared" ref="A140" si="330">$B138&amp;"."&amp;F140&amp;"."&amp;V140</f>
        <v>14.3.2</v>
      </c>
      <c r="B140" s="17"/>
      <c r="C140" s="17"/>
      <c r="D140" s="17"/>
      <c r="E140" s="30" t="s">
        <v>41</v>
      </c>
      <c r="F140" s="30">
        <v>3</v>
      </c>
      <c r="G140" s="31">
        <v>5.25</v>
      </c>
      <c r="H140" s="32">
        <v>1163.17</v>
      </c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33">
        <f t="shared" ref="V140:V165" si="331">V139</f>
        <v>2</v>
      </c>
    </row>
    <row r="141" spans="1:22">
      <c r="A141" s="13" t="str">
        <f t="shared" ref="A141" si="332">$B138&amp;"."&amp;F141&amp;"."&amp;V141</f>
        <v>14.4.2</v>
      </c>
      <c r="B141" s="155"/>
      <c r="C141" s="22"/>
      <c r="D141" s="22"/>
      <c r="E141" s="23" t="s">
        <v>41</v>
      </c>
      <c r="F141" s="23">
        <v>4</v>
      </c>
      <c r="G141" s="24">
        <v>5.9</v>
      </c>
      <c r="H141" s="25">
        <v>1163.82</v>
      </c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33">
        <f t="shared" si="331"/>
        <v>2</v>
      </c>
    </row>
    <row r="142" spans="1:22">
      <c r="A142" s="13" t="str">
        <f t="shared" ref="A142" si="333">$B142&amp;"."&amp;F142&amp;"."&amp;V142</f>
        <v>15.1.2</v>
      </c>
      <c r="B142" s="154">
        <v>15</v>
      </c>
      <c r="C142" s="21">
        <v>81</v>
      </c>
      <c r="D142" s="21" t="s">
        <v>64</v>
      </c>
      <c r="E142" s="14" t="s">
        <v>41</v>
      </c>
      <c r="F142" s="26">
        <v>1</v>
      </c>
      <c r="G142" s="15">
        <v>3.74</v>
      </c>
      <c r="H142" s="16">
        <v>1164.5999999999999</v>
      </c>
      <c r="I142" s="16">
        <f t="shared" ref="I142" si="334">G142</f>
        <v>3.74</v>
      </c>
      <c r="J142" s="16">
        <f t="shared" ref="J142" si="335">G143-G142</f>
        <v>0.64999999999999947</v>
      </c>
      <c r="K142" s="16">
        <f t="shared" ref="K142" si="336">G144-G143</f>
        <v>0.60000000000000053</v>
      </c>
      <c r="L142" s="16">
        <f t="shared" ref="L142" si="337">G145-G144</f>
        <v>0.64999999999999947</v>
      </c>
      <c r="M142" s="16">
        <f t="shared" ref="M142" si="338">H143</f>
        <v>1163.95</v>
      </c>
      <c r="N142" s="16">
        <f t="shared" ref="N142" si="339">H142-H143</f>
        <v>0.64999999999986358</v>
      </c>
      <c r="O142" s="16">
        <f t="shared" ref="O142" si="340">I142</f>
        <v>3.74</v>
      </c>
      <c r="P142" s="16">
        <v>0.35</v>
      </c>
      <c r="Q142" s="16">
        <f t="shared" ref="Q142" si="341">(G145-G142-R142-P142-T142)/2</f>
        <v>0.39999999999999974</v>
      </c>
      <c r="R142" s="16">
        <v>0.4</v>
      </c>
      <c r="S142" s="16">
        <f t="shared" ref="S142" si="342">(G145-G142-R142-P142-T142)/2</f>
        <v>0.39999999999999974</v>
      </c>
      <c r="T142" s="16">
        <f t="shared" ref="T142" si="343">P142</f>
        <v>0.35</v>
      </c>
      <c r="U142" s="16">
        <f t="shared" ref="U142" si="344">M142+0.25</f>
        <v>1164.2</v>
      </c>
      <c r="V142" s="33">
        <f t="shared" si="331"/>
        <v>2</v>
      </c>
    </row>
    <row r="143" spans="1:22">
      <c r="A143" s="13" t="str">
        <f t="shared" ref="A143" si="345">$B142&amp;"."&amp;F143&amp;"."&amp;V143</f>
        <v>15.2.2</v>
      </c>
      <c r="B143" s="17"/>
      <c r="C143" s="17"/>
      <c r="D143" s="17"/>
      <c r="E143" s="18" t="s">
        <v>41</v>
      </c>
      <c r="F143" s="18">
        <v>2</v>
      </c>
      <c r="G143" s="19">
        <v>4.3899999999999997</v>
      </c>
      <c r="H143" s="20">
        <v>1163.95</v>
      </c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33">
        <f t="shared" si="331"/>
        <v>2</v>
      </c>
    </row>
    <row r="144" spans="1:22">
      <c r="A144" s="13" t="str">
        <f t="shared" ref="A144" si="346">$B142&amp;"."&amp;F144&amp;"."&amp;V144</f>
        <v>15.3.2</v>
      </c>
      <c r="B144" s="17"/>
      <c r="C144" s="17"/>
      <c r="D144" s="17"/>
      <c r="E144" s="30" t="s">
        <v>41</v>
      </c>
      <c r="F144" s="18">
        <v>3</v>
      </c>
      <c r="G144" s="31">
        <v>4.99</v>
      </c>
      <c r="H144" s="32">
        <v>1163.95</v>
      </c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33">
        <f t="shared" si="331"/>
        <v>2</v>
      </c>
    </row>
    <row r="145" spans="1:22">
      <c r="A145" s="13" t="str">
        <f t="shared" ref="A145" si="347">$B142&amp;"."&amp;F145&amp;"."&amp;V145</f>
        <v>15.4.2</v>
      </c>
      <c r="B145" s="155"/>
      <c r="C145" s="22"/>
      <c r="D145" s="22"/>
      <c r="E145" s="23" t="s">
        <v>41</v>
      </c>
      <c r="F145" s="18">
        <v>4</v>
      </c>
      <c r="G145" s="24">
        <v>5.64</v>
      </c>
      <c r="H145" s="25">
        <v>1164.5999999999999</v>
      </c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33">
        <f t="shared" si="331"/>
        <v>2</v>
      </c>
    </row>
    <row r="146" spans="1:22">
      <c r="A146" s="13" t="str">
        <f t="shared" ref="A146" si="348">$B146&amp;"."&amp;F146&amp;"."&amp;V146</f>
        <v>16.1.2</v>
      </c>
      <c r="B146" s="154">
        <v>16</v>
      </c>
      <c r="C146" s="21" t="s">
        <v>43</v>
      </c>
      <c r="D146" s="21" t="s">
        <v>67</v>
      </c>
      <c r="E146" s="14" t="s">
        <v>41</v>
      </c>
      <c r="F146" s="14">
        <v>1</v>
      </c>
      <c r="G146" s="15">
        <v>3.45</v>
      </c>
      <c r="H146" s="16">
        <v>1165.3900000000001</v>
      </c>
      <c r="I146" s="16">
        <f t="shared" ref="I146" si="349">G146</f>
        <v>3.45</v>
      </c>
      <c r="J146" s="16">
        <f t="shared" ref="J146" si="350">G147-G146</f>
        <v>0.64999999999999947</v>
      </c>
      <c r="K146" s="16">
        <f t="shared" ref="K146" si="351">G148-G147</f>
        <v>0.60000000000000053</v>
      </c>
      <c r="L146" s="16">
        <f t="shared" ref="L146" si="352">G149-G148</f>
        <v>0.64999999999999947</v>
      </c>
      <c r="M146" s="16">
        <f t="shared" ref="M146" si="353">H147</f>
        <v>1164.74</v>
      </c>
      <c r="N146" s="16">
        <f t="shared" ref="N146" si="354">H146-H147</f>
        <v>0.65000000000009095</v>
      </c>
      <c r="O146" s="16">
        <f t="shared" ref="O146" si="355">I146</f>
        <v>3.45</v>
      </c>
      <c r="P146" s="16">
        <v>0.35</v>
      </c>
      <c r="Q146" s="16">
        <f t="shared" ref="Q146" si="356">(G149-G146-R146-P146-T146)/2</f>
        <v>0.39999999999999974</v>
      </c>
      <c r="R146" s="16">
        <v>0.4</v>
      </c>
      <c r="S146" s="16">
        <f t="shared" ref="S146" si="357">(G149-G146-R146-P146-T146)/2</f>
        <v>0.39999999999999974</v>
      </c>
      <c r="T146" s="16">
        <f t="shared" ref="T146" si="358">P146</f>
        <v>0.35</v>
      </c>
      <c r="U146" s="16">
        <f t="shared" ref="U146" si="359">M146+0.25</f>
        <v>1164.99</v>
      </c>
      <c r="V146" s="33">
        <f t="shared" si="331"/>
        <v>2</v>
      </c>
    </row>
    <row r="147" spans="1:22">
      <c r="A147" s="13" t="str">
        <f t="shared" ref="A147" si="360">$B146&amp;"."&amp;F147&amp;"."&amp;V147</f>
        <v>16.2.2</v>
      </c>
      <c r="B147" s="17"/>
      <c r="C147" s="17"/>
      <c r="D147" s="17"/>
      <c r="E147" s="18" t="s">
        <v>41</v>
      </c>
      <c r="F147" s="18">
        <v>2</v>
      </c>
      <c r="G147" s="19">
        <v>4.0999999999999996</v>
      </c>
      <c r="H147" s="20">
        <v>1164.74</v>
      </c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33">
        <f t="shared" si="331"/>
        <v>2</v>
      </c>
    </row>
    <row r="148" spans="1:22">
      <c r="A148" s="13" t="str">
        <f t="shared" ref="A148" si="361">$B146&amp;"."&amp;F148&amp;"."&amp;V148</f>
        <v>16.3.2</v>
      </c>
      <c r="B148" s="17"/>
      <c r="C148" s="17"/>
      <c r="D148" s="17"/>
      <c r="E148" s="30" t="s">
        <v>41</v>
      </c>
      <c r="F148" s="30">
        <v>3</v>
      </c>
      <c r="G148" s="31">
        <v>4.7</v>
      </c>
      <c r="H148" s="32">
        <v>1164.74</v>
      </c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33">
        <f t="shared" si="331"/>
        <v>2</v>
      </c>
    </row>
    <row r="149" spans="1:22">
      <c r="A149" s="13" t="str">
        <f t="shared" ref="A149" si="362">$B146&amp;"."&amp;F149&amp;"."&amp;V149</f>
        <v>16.4.2</v>
      </c>
      <c r="B149" s="155"/>
      <c r="C149" s="22"/>
      <c r="D149" s="22"/>
      <c r="E149" s="23" t="s">
        <v>41</v>
      </c>
      <c r="F149" s="23">
        <v>4</v>
      </c>
      <c r="G149" s="24">
        <v>5.35</v>
      </c>
      <c r="H149" s="25">
        <v>1165.3900000000001</v>
      </c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33">
        <f t="shared" si="331"/>
        <v>2</v>
      </c>
    </row>
    <row r="150" spans="1:22">
      <c r="A150" s="13" t="str">
        <f t="shared" ref="A150" si="363">$B150&amp;"."&amp;F150&amp;"."&amp;V150</f>
        <v>17.1.2</v>
      </c>
      <c r="B150" s="154">
        <v>17</v>
      </c>
      <c r="C150" s="21">
        <v>82</v>
      </c>
      <c r="D150" s="21" t="s">
        <v>68</v>
      </c>
      <c r="E150" s="14" t="s">
        <v>41</v>
      </c>
      <c r="F150" s="26">
        <v>1</v>
      </c>
      <c r="G150" s="15">
        <v>2.9</v>
      </c>
      <c r="H150" s="16">
        <v>1167.07</v>
      </c>
      <c r="I150" s="16">
        <f t="shared" ref="I150" si="364">G150</f>
        <v>2.9</v>
      </c>
      <c r="J150" s="16">
        <f t="shared" ref="J150" si="365">G151-G150</f>
        <v>0.64999999999999991</v>
      </c>
      <c r="K150" s="16">
        <f t="shared" ref="K150" si="366">G152-G151</f>
        <v>0.60000000000000053</v>
      </c>
      <c r="L150" s="16">
        <f t="shared" ref="L150" si="367">G153-G152</f>
        <v>0.64999999999999947</v>
      </c>
      <c r="M150" s="16">
        <f t="shared" ref="M150" si="368">H151</f>
        <v>1166.42</v>
      </c>
      <c r="N150" s="16">
        <f t="shared" ref="N150" si="369">H150-H151</f>
        <v>0.64999999999986358</v>
      </c>
      <c r="O150" s="16">
        <f t="shared" ref="O150" si="370">I150</f>
        <v>2.9</v>
      </c>
      <c r="P150" s="16">
        <v>0.35</v>
      </c>
      <c r="Q150" s="16">
        <f t="shared" ref="Q150" si="371">(G153-G150-R150-P150-T150)/2</f>
        <v>0.39999999999999997</v>
      </c>
      <c r="R150" s="16">
        <v>0.4</v>
      </c>
      <c r="S150" s="16">
        <f t="shared" ref="S150" si="372">(G153-G150-R150-P150-T150)/2</f>
        <v>0.39999999999999997</v>
      </c>
      <c r="T150" s="16">
        <f t="shared" ref="T150" si="373">P150</f>
        <v>0.35</v>
      </c>
      <c r="U150" s="16">
        <f t="shared" ref="U150" si="374">M150+0.25</f>
        <v>1166.67</v>
      </c>
      <c r="V150" s="33">
        <f t="shared" si="331"/>
        <v>2</v>
      </c>
    </row>
    <row r="151" spans="1:22">
      <c r="A151" s="13" t="str">
        <f t="shared" ref="A151" si="375">$B150&amp;"."&amp;F151&amp;"."&amp;V151</f>
        <v>17.2.2</v>
      </c>
      <c r="B151" s="17"/>
      <c r="C151" s="17"/>
      <c r="D151" s="17"/>
      <c r="E151" s="18" t="s">
        <v>41</v>
      </c>
      <c r="F151" s="18">
        <v>2</v>
      </c>
      <c r="G151" s="19">
        <v>3.55</v>
      </c>
      <c r="H151" s="20">
        <v>1166.42</v>
      </c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33">
        <f t="shared" si="331"/>
        <v>2</v>
      </c>
    </row>
    <row r="152" spans="1:22">
      <c r="A152" s="13" t="str">
        <f t="shared" ref="A152" si="376">$B150&amp;"."&amp;F152&amp;"."&amp;V152</f>
        <v>17.3.2</v>
      </c>
      <c r="B152" s="17"/>
      <c r="C152" s="17"/>
      <c r="D152" s="17"/>
      <c r="E152" s="30" t="s">
        <v>41</v>
      </c>
      <c r="F152" s="18">
        <v>3</v>
      </c>
      <c r="G152" s="31">
        <v>4.1500000000000004</v>
      </c>
      <c r="H152" s="32">
        <v>1166.42</v>
      </c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33">
        <f t="shared" si="331"/>
        <v>2</v>
      </c>
    </row>
    <row r="153" spans="1:22">
      <c r="A153" s="13" t="str">
        <f t="shared" ref="A153" si="377">$B150&amp;"."&amp;F153&amp;"."&amp;V153</f>
        <v>17.4.2</v>
      </c>
      <c r="B153" s="155"/>
      <c r="C153" s="22"/>
      <c r="D153" s="22"/>
      <c r="E153" s="23" t="s">
        <v>41</v>
      </c>
      <c r="F153" s="18">
        <v>4</v>
      </c>
      <c r="G153" s="24">
        <v>4.8</v>
      </c>
      <c r="H153" s="25">
        <v>1167.07</v>
      </c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33">
        <f t="shared" si="331"/>
        <v>2</v>
      </c>
    </row>
    <row r="154" spans="1:22">
      <c r="A154" s="13" t="str">
        <f t="shared" ref="A154" si="378">$B154&amp;"."&amp;F154&amp;"."&amp;V154</f>
        <v>18.1.2</v>
      </c>
      <c r="B154" s="154">
        <v>18</v>
      </c>
      <c r="C154" s="21">
        <v>83</v>
      </c>
      <c r="D154" s="21" t="s">
        <v>69</v>
      </c>
      <c r="E154" s="14" t="s">
        <v>41</v>
      </c>
      <c r="F154" s="14">
        <v>1</v>
      </c>
      <c r="G154" s="15">
        <v>2.9</v>
      </c>
      <c r="H154" s="16">
        <v>1168.76</v>
      </c>
      <c r="I154" s="16">
        <f t="shared" ref="I154" si="379">G154</f>
        <v>2.9</v>
      </c>
      <c r="J154" s="16">
        <f t="shared" ref="J154" si="380">G155-G154</f>
        <v>0.64999999999999991</v>
      </c>
      <c r="K154" s="16">
        <f t="shared" ref="K154" si="381">G156-G155</f>
        <v>0.60000000000000053</v>
      </c>
      <c r="L154" s="16">
        <f t="shared" ref="L154" si="382">G157-G156</f>
        <v>0.64999999999999947</v>
      </c>
      <c r="M154" s="16">
        <f t="shared" ref="M154" si="383">H155</f>
        <v>1168.1099999999999</v>
      </c>
      <c r="N154" s="16">
        <f t="shared" ref="N154" si="384">H154-H155</f>
        <v>0.65000000000009095</v>
      </c>
      <c r="O154" s="16">
        <f t="shared" ref="O154" si="385">I154</f>
        <v>2.9</v>
      </c>
      <c r="P154" s="16">
        <v>0.35</v>
      </c>
      <c r="Q154" s="16">
        <f t="shared" ref="Q154" si="386">(G157-G154-R154-P154-T154)/2</f>
        <v>0.39999999999999997</v>
      </c>
      <c r="R154" s="16">
        <v>0.4</v>
      </c>
      <c r="S154" s="16">
        <f t="shared" ref="S154" si="387">(G157-G154-R154-P154-T154)/2</f>
        <v>0.39999999999999997</v>
      </c>
      <c r="T154" s="16">
        <f t="shared" ref="T154" si="388">P154</f>
        <v>0.35</v>
      </c>
      <c r="U154" s="16">
        <f t="shared" ref="U154" si="389">M154+0.25</f>
        <v>1168.3599999999999</v>
      </c>
      <c r="V154" s="33">
        <f t="shared" si="331"/>
        <v>2</v>
      </c>
    </row>
    <row r="155" spans="1:22">
      <c r="A155" s="13" t="str">
        <f t="shared" ref="A155" si="390">$B154&amp;"."&amp;F155&amp;"."&amp;V155</f>
        <v>18.2.2</v>
      </c>
      <c r="B155" s="17"/>
      <c r="C155" s="17"/>
      <c r="D155" s="17"/>
      <c r="E155" s="18" t="s">
        <v>41</v>
      </c>
      <c r="F155" s="18">
        <v>2</v>
      </c>
      <c r="G155" s="19">
        <v>3.55</v>
      </c>
      <c r="H155" s="20">
        <v>1168.1099999999999</v>
      </c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33">
        <f t="shared" si="331"/>
        <v>2</v>
      </c>
    </row>
    <row r="156" spans="1:22">
      <c r="A156" s="13" t="str">
        <f t="shared" ref="A156" si="391">$B154&amp;"."&amp;F156&amp;"."&amp;V156</f>
        <v>18.3.2</v>
      </c>
      <c r="B156" s="17"/>
      <c r="C156" s="17"/>
      <c r="D156" s="17"/>
      <c r="E156" s="30" t="s">
        <v>41</v>
      </c>
      <c r="F156" s="30">
        <v>3</v>
      </c>
      <c r="G156" s="31">
        <v>4.1500000000000004</v>
      </c>
      <c r="H156" s="32">
        <v>1168.1099999999999</v>
      </c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33">
        <f t="shared" si="331"/>
        <v>2</v>
      </c>
    </row>
    <row r="157" spans="1:22">
      <c r="A157" s="13" t="str">
        <f t="shared" ref="A157" si="392">$B154&amp;"."&amp;F157&amp;"."&amp;V157</f>
        <v>18.4.2</v>
      </c>
      <c r="B157" s="155"/>
      <c r="C157" s="22"/>
      <c r="D157" s="22"/>
      <c r="E157" s="23" t="s">
        <v>41</v>
      </c>
      <c r="F157" s="23">
        <v>4</v>
      </c>
      <c r="G157" s="24">
        <v>4.8</v>
      </c>
      <c r="H157" s="25">
        <v>1168.76</v>
      </c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33">
        <f t="shared" si="331"/>
        <v>2</v>
      </c>
    </row>
    <row r="158" spans="1:22">
      <c r="A158" s="13" t="str">
        <f t="shared" ref="A158" si="393">$B158&amp;"."&amp;F158&amp;"."&amp;V158</f>
        <v>19.1.2</v>
      </c>
      <c r="B158" s="154">
        <v>19</v>
      </c>
      <c r="C158" s="21">
        <v>84</v>
      </c>
      <c r="D158" s="21" t="s">
        <v>70</v>
      </c>
      <c r="E158" s="14" t="s">
        <v>41</v>
      </c>
      <c r="F158" s="26">
        <v>1</v>
      </c>
      <c r="G158" s="15">
        <v>2.9</v>
      </c>
      <c r="H158" s="16">
        <v>1170.3900000000001</v>
      </c>
      <c r="I158" s="16">
        <f t="shared" ref="I158" si="394">G158</f>
        <v>2.9</v>
      </c>
      <c r="J158" s="16">
        <f t="shared" ref="J158" si="395">G159-G158</f>
        <v>0.64999999999999991</v>
      </c>
      <c r="K158" s="16">
        <f t="shared" ref="K158" si="396">G160-G159</f>
        <v>0.60000000000000053</v>
      </c>
      <c r="L158" s="16">
        <f t="shared" ref="L158" si="397">G161-G160</f>
        <v>0.64999999999999947</v>
      </c>
      <c r="M158" s="16">
        <f t="shared" ref="M158" si="398">H159</f>
        <v>1169.74</v>
      </c>
      <c r="N158" s="16">
        <f t="shared" ref="N158" si="399">H158-H159</f>
        <v>0.65000000000009095</v>
      </c>
      <c r="O158" s="16">
        <f t="shared" ref="O158" si="400">I158</f>
        <v>2.9</v>
      </c>
      <c r="P158" s="16">
        <v>0.35</v>
      </c>
      <c r="Q158" s="16">
        <f t="shared" ref="Q158" si="401">(G161-G158-R158-P158-T158)/2</f>
        <v>0.39999999999999997</v>
      </c>
      <c r="R158" s="16">
        <v>0.4</v>
      </c>
      <c r="S158" s="16">
        <f t="shared" ref="S158" si="402">(G161-G158-R158-P158-T158)/2</f>
        <v>0.39999999999999997</v>
      </c>
      <c r="T158" s="16">
        <f t="shared" ref="T158" si="403">P158</f>
        <v>0.35</v>
      </c>
      <c r="U158" s="16">
        <f t="shared" ref="U158" si="404">M158+0.25</f>
        <v>1169.99</v>
      </c>
      <c r="V158" s="33">
        <f t="shared" si="331"/>
        <v>2</v>
      </c>
    </row>
    <row r="159" spans="1:22">
      <c r="A159" s="13" t="str">
        <f t="shared" ref="A159" si="405">$B158&amp;"."&amp;F159&amp;"."&amp;V159</f>
        <v>19.2.2</v>
      </c>
      <c r="B159" s="17"/>
      <c r="C159" s="17"/>
      <c r="D159" s="17"/>
      <c r="E159" s="18" t="s">
        <v>41</v>
      </c>
      <c r="F159" s="18">
        <v>2</v>
      </c>
      <c r="G159" s="19">
        <v>3.55</v>
      </c>
      <c r="H159" s="20">
        <v>1169.74</v>
      </c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33">
        <f t="shared" si="331"/>
        <v>2</v>
      </c>
    </row>
    <row r="160" spans="1:22">
      <c r="A160" s="13" t="str">
        <f t="shared" ref="A160" si="406">$B158&amp;"."&amp;F160&amp;"."&amp;V160</f>
        <v>19.3.2</v>
      </c>
      <c r="B160" s="17"/>
      <c r="C160" s="17"/>
      <c r="D160" s="17"/>
      <c r="E160" s="30" t="s">
        <v>41</v>
      </c>
      <c r="F160" s="18">
        <v>3</v>
      </c>
      <c r="G160" s="31">
        <v>4.1500000000000004</v>
      </c>
      <c r="H160" s="32">
        <v>1169.74</v>
      </c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33">
        <f t="shared" si="331"/>
        <v>2</v>
      </c>
    </row>
    <row r="161" spans="1:22">
      <c r="A161" s="13" t="str">
        <f t="shared" ref="A161" si="407">$B158&amp;"."&amp;F161&amp;"."&amp;V161</f>
        <v>19.4.2</v>
      </c>
      <c r="B161" s="155"/>
      <c r="C161" s="22"/>
      <c r="D161" s="22"/>
      <c r="E161" s="23" t="s">
        <v>41</v>
      </c>
      <c r="F161" s="18">
        <v>4</v>
      </c>
      <c r="G161" s="24">
        <v>4.8</v>
      </c>
      <c r="H161" s="25">
        <v>1170.3900000000001</v>
      </c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33">
        <f t="shared" si="331"/>
        <v>2</v>
      </c>
    </row>
    <row r="162" spans="1:22">
      <c r="A162" s="13" t="str">
        <f t="shared" ref="A162" si="408">$B162&amp;"."&amp;F162&amp;"."&amp;V162</f>
        <v>20.1.2</v>
      </c>
      <c r="B162" s="154">
        <v>20</v>
      </c>
      <c r="C162" s="21" t="s">
        <v>72</v>
      </c>
      <c r="D162" s="21" t="s">
        <v>73</v>
      </c>
      <c r="E162" s="14" t="s">
        <v>41</v>
      </c>
      <c r="F162" s="14">
        <v>1</v>
      </c>
      <c r="G162" s="15">
        <v>2.9</v>
      </c>
      <c r="H162" s="16">
        <v>1171.6600000000001</v>
      </c>
      <c r="I162" s="16">
        <f t="shared" ref="I162" si="409">G162</f>
        <v>2.9</v>
      </c>
      <c r="J162" s="16">
        <f t="shared" ref="J162" si="410">G163-G162</f>
        <v>0.64999999999999991</v>
      </c>
      <c r="K162" s="16">
        <f t="shared" ref="K162" si="411">G164-G163</f>
        <v>0.60000000000000053</v>
      </c>
      <c r="L162" s="16">
        <f t="shared" ref="L162" si="412">G165-G164</f>
        <v>0.64999999999999947</v>
      </c>
      <c r="M162" s="16">
        <f t="shared" ref="M162" si="413">H163</f>
        <v>1171.01</v>
      </c>
      <c r="N162" s="16">
        <f t="shared" ref="N162" si="414">H162-H163</f>
        <v>0.65000000000009095</v>
      </c>
      <c r="O162" s="16">
        <f t="shared" ref="O162" si="415">I162</f>
        <v>2.9</v>
      </c>
      <c r="P162" s="16">
        <v>0.35</v>
      </c>
      <c r="Q162" s="16">
        <f t="shared" ref="Q162" si="416">(G165-G162-R162-P162-T162)/2</f>
        <v>0.39999999999999997</v>
      </c>
      <c r="R162" s="16">
        <v>0.4</v>
      </c>
      <c r="S162" s="16">
        <f t="shared" ref="S162" si="417">(G165-G162-R162-P162-T162)/2</f>
        <v>0.39999999999999997</v>
      </c>
      <c r="T162" s="16">
        <f t="shared" ref="T162" si="418">P162</f>
        <v>0.35</v>
      </c>
      <c r="U162" s="16">
        <f t="shared" ref="U162" si="419">M162+0.25</f>
        <v>1171.26</v>
      </c>
      <c r="V162" s="33">
        <f t="shared" si="331"/>
        <v>2</v>
      </c>
    </row>
    <row r="163" spans="1:22">
      <c r="A163" s="13" t="str">
        <f t="shared" ref="A163" si="420">$B162&amp;"."&amp;F163&amp;"."&amp;V163</f>
        <v>20.2.2</v>
      </c>
      <c r="B163" s="17"/>
      <c r="C163" s="17"/>
      <c r="D163" s="17"/>
      <c r="E163" s="18" t="s">
        <v>41</v>
      </c>
      <c r="F163" s="18">
        <v>2</v>
      </c>
      <c r="G163" s="19">
        <v>3.55</v>
      </c>
      <c r="H163" s="20">
        <v>1171.01</v>
      </c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33">
        <f t="shared" si="331"/>
        <v>2</v>
      </c>
    </row>
    <row r="164" spans="1:22">
      <c r="A164" s="13" t="str">
        <f t="shared" ref="A164" si="421">$B162&amp;"."&amp;F164&amp;"."&amp;V164</f>
        <v>20.3.2</v>
      </c>
      <c r="B164" s="17"/>
      <c r="C164" s="17"/>
      <c r="D164" s="17"/>
      <c r="E164" s="30" t="s">
        <v>41</v>
      </c>
      <c r="F164" s="30">
        <v>3</v>
      </c>
      <c r="G164" s="31">
        <v>4.1500000000000004</v>
      </c>
      <c r="H164" s="32">
        <v>1171.01</v>
      </c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33">
        <f t="shared" si="331"/>
        <v>2</v>
      </c>
    </row>
    <row r="165" spans="1:22">
      <c r="A165" s="13" t="str">
        <f t="shared" ref="A165" si="422">$B162&amp;"."&amp;F165&amp;"."&amp;V165</f>
        <v>20.4.2</v>
      </c>
      <c r="B165" s="155"/>
      <c r="C165" s="22"/>
      <c r="D165" s="22"/>
      <c r="E165" s="23" t="s">
        <v>41</v>
      </c>
      <c r="F165" s="23">
        <v>4</v>
      </c>
      <c r="G165" s="24">
        <v>4.8</v>
      </c>
      <c r="H165" s="25">
        <v>1171.6600000000001</v>
      </c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33">
        <f t="shared" si="331"/>
        <v>2</v>
      </c>
    </row>
    <row r="166" spans="1:22">
      <c r="A166" s="13" t="str">
        <f t="shared" ref="A166" si="423">$B166&amp;"."&amp;F166&amp;"."&amp;V166</f>
        <v>21.1.2</v>
      </c>
      <c r="B166" s="154">
        <v>21</v>
      </c>
      <c r="C166" s="21">
        <v>85</v>
      </c>
      <c r="D166" s="21" t="s">
        <v>71</v>
      </c>
      <c r="E166" s="14" t="s">
        <v>41</v>
      </c>
      <c r="F166" s="26">
        <v>1</v>
      </c>
      <c r="G166" s="15">
        <v>2.9</v>
      </c>
      <c r="H166" s="16">
        <v>1173.3499999999999</v>
      </c>
      <c r="I166" s="16">
        <f t="shared" ref="I166" si="424">G166</f>
        <v>2.9</v>
      </c>
      <c r="J166" s="16">
        <f t="shared" ref="J166" si="425">G167-G166</f>
        <v>0.64999999999999991</v>
      </c>
      <c r="K166" s="16">
        <f t="shared" ref="K166" si="426">G168-G167</f>
        <v>0.60000000000000053</v>
      </c>
      <c r="L166" s="16">
        <f t="shared" ref="L166" si="427">G169-G168</f>
        <v>0.64999999999999947</v>
      </c>
      <c r="M166" s="16">
        <f t="shared" ref="M166" si="428">H167</f>
        <v>1172.7</v>
      </c>
      <c r="N166" s="16">
        <f t="shared" ref="N166" si="429">H166-H167</f>
        <v>0.64999999999986358</v>
      </c>
      <c r="O166" s="16">
        <f t="shared" ref="O166" si="430">I166</f>
        <v>2.9</v>
      </c>
      <c r="P166" s="16">
        <v>0.35</v>
      </c>
      <c r="Q166" s="16">
        <f t="shared" ref="Q166" si="431">(G169-G166-R166-P166-T166)/2</f>
        <v>0.39999999999999997</v>
      </c>
      <c r="R166" s="16">
        <v>0.4</v>
      </c>
      <c r="S166" s="16">
        <f t="shared" ref="S166" si="432">(G169-G166-R166-P166-T166)/2</f>
        <v>0.39999999999999997</v>
      </c>
      <c r="T166" s="16">
        <f t="shared" ref="T166" si="433">P166</f>
        <v>0.35</v>
      </c>
      <c r="U166" s="16">
        <f t="shared" ref="U166" si="434">M166+0.25</f>
        <v>1172.95</v>
      </c>
      <c r="V166" s="34">
        <f t="shared" ref="V166:V262" si="435">V165</f>
        <v>2</v>
      </c>
    </row>
    <row r="167" spans="1:22">
      <c r="A167" s="13" t="str">
        <f t="shared" ref="A167" si="436">$B166&amp;"."&amp;F167&amp;"."&amp;V167</f>
        <v>21.2.2</v>
      </c>
      <c r="B167" s="17"/>
      <c r="C167" s="17"/>
      <c r="D167" s="17"/>
      <c r="E167" s="18" t="s">
        <v>41</v>
      </c>
      <c r="F167" s="18">
        <v>2</v>
      </c>
      <c r="G167" s="19">
        <v>3.55</v>
      </c>
      <c r="H167" s="20">
        <v>1172.7</v>
      </c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34">
        <f t="shared" si="435"/>
        <v>2</v>
      </c>
    </row>
    <row r="168" spans="1:22">
      <c r="A168" s="13" t="str">
        <f t="shared" ref="A168" si="437">$B166&amp;"."&amp;F168&amp;"."&amp;V168</f>
        <v>21.3.2</v>
      </c>
      <c r="B168" s="17"/>
      <c r="C168" s="17"/>
      <c r="D168" s="17"/>
      <c r="E168" s="30" t="s">
        <v>41</v>
      </c>
      <c r="F168" s="18">
        <v>3</v>
      </c>
      <c r="G168" s="31">
        <v>4.1500000000000004</v>
      </c>
      <c r="H168" s="32">
        <v>1172.7</v>
      </c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34">
        <f t="shared" si="435"/>
        <v>2</v>
      </c>
    </row>
    <row r="169" spans="1:22">
      <c r="A169" s="13" t="str">
        <f t="shared" ref="A169" si="438">$B166&amp;"."&amp;F169&amp;"."&amp;V169</f>
        <v>21.4.2</v>
      </c>
      <c r="B169" s="155"/>
      <c r="C169" s="22"/>
      <c r="D169" s="22"/>
      <c r="E169" s="23" t="s">
        <v>41</v>
      </c>
      <c r="F169" s="18">
        <v>4</v>
      </c>
      <c r="G169" s="24">
        <v>4.8</v>
      </c>
      <c r="H169" s="25">
        <v>1173.3499999999999</v>
      </c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34">
        <f t="shared" si="435"/>
        <v>2</v>
      </c>
    </row>
    <row r="170" spans="1:22">
      <c r="A170" s="13" t="str">
        <f t="shared" ref="A170" si="439">$B170&amp;"."&amp;F170&amp;"."&amp;V170</f>
        <v>22.1.2</v>
      </c>
      <c r="B170" s="154">
        <v>22</v>
      </c>
      <c r="C170" s="21">
        <v>86</v>
      </c>
      <c r="D170" s="21" t="s">
        <v>74</v>
      </c>
      <c r="E170" s="14" t="s">
        <v>41</v>
      </c>
      <c r="F170" s="14">
        <v>1</v>
      </c>
      <c r="G170" s="15">
        <v>2.98</v>
      </c>
      <c r="H170" s="16">
        <v>1174.23</v>
      </c>
      <c r="I170" s="16">
        <f t="shared" ref="I170" si="440">G170</f>
        <v>2.98</v>
      </c>
      <c r="J170" s="16">
        <f t="shared" ref="J170" si="441">G171-G170</f>
        <v>0.64999999999999991</v>
      </c>
      <c r="K170" s="16">
        <f t="shared" ref="K170" si="442">G172-G171</f>
        <v>0.60000000000000053</v>
      </c>
      <c r="L170" s="16">
        <f t="shared" ref="L170" si="443">G173-G172</f>
        <v>0.64999999999999947</v>
      </c>
      <c r="M170" s="16">
        <f t="shared" ref="M170" si="444">H171</f>
        <v>1173.58</v>
      </c>
      <c r="N170" s="16">
        <f t="shared" ref="N170" si="445">H170-H171</f>
        <v>0.65000000000009095</v>
      </c>
      <c r="O170" s="16">
        <f t="shared" ref="O170" si="446">I170</f>
        <v>2.98</v>
      </c>
      <c r="P170" s="16">
        <v>0.35</v>
      </c>
      <c r="Q170" s="16">
        <f t="shared" ref="Q170" si="447">(G173-G170-R170-P170-T170)/2</f>
        <v>0.39999999999999997</v>
      </c>
      <c r="R170" s="16">
        <v>0.4</v>
      </c>
      <c r="S170" s="16">
        <f t="shared" ref="S170" si="448">(G173-G170-R170-P170-T170)/2</f>
        <v>0.39999999999999997</v>
      </c>
      <c r="T170" s="16">
        <f t="shared" ref="T170" si="449">P170</f>
        <v>0.35</v>
      </c>
      <c r="U170" s="16">
        <f t="shared" ref="U170" si="450">M170+0.25</f>
        <v>1173.83</v>
      </c>
      <c r="V170" s="34">
        <f t="shared" si="435"/>
        <v>2</v>
      </c>
    </row>
    <row r="171" spans="1:22">
      <c r="A171" s="13" t="str">
        <f t="shared" ref="A171" si="451">$B170&amp;"."&amp;F171&amp;"."&amp;V171</f>
        <v>22.2.2</v>
      </c>
      <c r="B171" s="17"/>
      <c r="C171" s="17"/>
      <c r="D171" s="17"/>
      <c r="E171" s="18" t="s">
        <v>41</v>
      </c>
      <c r="F171" s="18">
        <v>2</v>
      </c>
      <c r="G171" s="19">
        <v>3.63</v>
      </c>
      <c r="H171" s="20">
        <v>1173.58</v>
      </c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34">
        <f t="shared" si="435"/>
        <v>2</v>
      </c>
    </row>
    <row r="172" spans="1:22">
      <c r="A172" s="13" t="str">
        <f t="shared" ref="A172" si="452">$B170&amp;"."&amp;F172&amp;"."&amp;V172</f>
        <v>22.3.2</v>
      </c>
      <c r="B172" s="17"/>
      <c r="C172" s="17"/>
      <c r="D172" s="17"/>
      <c r="E172" s="30" t="s">
        <v>41</v>
      </c>
      <c r="F172" s="30">
        <v>3</v>
      </c>
      <c r="G172" s="31">
        <v>4.2300000000000004</v>
      </c>
      <c r="H172" s="32">
        <v>1173.58</v>
      </c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34">
        <f t="shared" si="435"/>
        <v>2</v>
      </c>
    </row>
    <row r="173" spans="1:22">
      <c r="A173" s="13" t="str">
        <f t="shared" ref="A173" si="453">$B170&amp;"."&amp;F173&amp;"."&amp;V173</f>
        <v>22.4.2</v>
      </c>
      <c r="B173" s="155"/>
      <c r="C173" s="22"/>
      <c r="D173" s="22"/>
      <c r="E173" s="23" t="s">
        <v>41</v>
      </c>
      <c r="F173" s="23">
        <v>4</v>
      </c>
      <c r="G173" s="24">
        <v>4.88</v>
      </c>
      <c r="H173" s="25">
        <v>1174.23</v>
      </c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34">
        <f t="shared" si="435"/>
        <v>2</v>
      </c>
    </row>
    <row r="174" spans="1:22">
      <c r="A174" s="13" t="str">
        <f t="shared" ref="A174" si="454">$B174&amp;"."&amp;F174&amp;"."&amp;V174</f>
        <v>23.1.2</v>
      </c>
      <c r="B174" s="154">
        <v>23</v>
      </c>
      <c r="C174" s="156" t="s">
        <v>384</v>
      </c>
      <c r="D174" s="21" t="s">
        <v>385</v>
      </c>
      <c r="E174" s="14" t="s">
        <v>41</v>
      </c>
      <c r="F174" s="26">
        <v>1</v>
      </c>
      <c r="G174" s="15">
        <v>3.5</v>
      </c>
      <c r="H174" s="16">
        <v>1175.56</v>
      </c>
      <c r="I174" s="16">
        <f t="shared" ref="I174" si="455">G174</f>
        <v>3.5</v>
      </c>
      <c r="J174" s="16">
        <f t="shared" ref="J174" si="456">G175-G174</f>
        <v>0.5</v>
      </c>
      <c r="K174" s="16">
        <f t="shared" ref="K174" si="457">G176-G175</f>
        <v>0.59999999999999964</v>
      </c>
      <c r="L174" s="16">
        <f t="shared" ref="L174" si="458">G177-G176</f>
        <v>0.65000000000000036</v>
      </c>
      <c r="M174" s="16">
        <f t="shared" ref="M174" si="459">H175</f>
        <v>1174.9100000000001</v>
      </c>
      <c r="N174" s="16">
        <f t="shared" ref="N174" si="460">H174-H175</f>
        <v>0.64999999999986358</v>
      </c>
      <c r="O174" s="16">
        <f t="shared" ref="O174" si="461">I174</f>
        <v>3.5</v>
      </c>
      <c r="P174" s="16">
        <v>0.35</v>
      </c>
      <c r="Q174" s="16">
        <f t="shared" ref="Q174" si="462">(G177-G174-R174-P174-T174)/2</f>
        <v>0.32500000000000001</v>
      </c>
      <c r="R174" s="16">
        <v>0.4</v>
      </c>
      <c r="S174" s="16">
        <f t="shared" ref="S174" si="463">(G177-G174-R174-P174-T174)/2</f>
        <v>0.32500000000000001</v>
      </c>
      <c r="T174" s="16">
        <f t="shared" ref="T174" si="464">P174</f>
        <v>0.35</v>
      </c>
      <c r="U174" s="16">
        <f t="shared" ref="U174" si="465">M174+0.25</f>
        <v>1175.1600000000001</v>
      </c>
      <c r="V174" s="34">
        <f t="shared" si="435"/>
        <v>2</v>
      </c>
    </row>
    <row r="175" spans="1:22">
      <c r="A175" s="13" t="str">
        <f t="shared" ref="A175" si="466">$B174&amp;"."&amp;F175&amp;"."&amp;V175</f>
        <v>23.2.2</v>
      </c>
      <c r="B175" s="17"/>
      <c r="C175" s="17"/>
      <c r="D175" s="17"/>
      <c r="E175" s="18" t="s">
        <v>41</v>
      </c>
      <c r="F175" s="18">
        <v>2</v>
      </c>
      <c r="G175" s="19">
        <v>4</v>
      </c>
      <c r="H175" s="20">
        <v>1174.9100000000001</v>
      </c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34">
        <f t="shared" si="435"/>
        <v>2</v>
      </c>
    </row>
    <row r="176" spans="1:22">
      <c r="A176" s="13" t="str">
        <f t="shared" ref="A176" si="467">$B174&amp;"."&amp;F176&amp;"."&amp;V176</f>
        <v>23.3.2</v>
      </c>
      <c r="B176" s="17"/>
      <c r="C176" s="17"/>
      <c r="D176" s="17"/>
      <c r="E176" s="30" t="s">
        <v>41</v>
      </c>
      <c r="F176" s="18">
        <v>3</v>
      </c>
      <c r="G176" s="31">
        <v>4.5999999999999996</v>
      </c>
      <c r="H176" s="32">
        <v>1174.9100000000001</v>
      </c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34">
        <f t="shared" si="435"/>
        <v>2</v>
      </c>
    </row>
    <row r="177" spans="1:23">
      <c r="A177" s="13" t="str">
        <f t="shared" ref="A177" si="468">$B174&amp;"."&amp;F177&amp;"."&amp;V177</f>
        <v>23.4.2</v>
      </c>
      <c r="B177" s="155"/>
      <c r="C177" s="22"/>
      <c r="D177" s="22"/>
      <c r="E177" s="23" t="s">
        <v>41</v>
      </c>
      <c r="F177" s="30">
        <v>4</v>
      </c>
      <c r="G177" s="24">
        <v>5.25</v>
      </c>
      <c r="H177" s="25">
        <v>1175.56</v>
      </c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34">
        <f t="shared" si="435"/>
        <v>2</v>
      </c>
    </row>
    <row r="178" spans="1:23">
      <c r="A178" s="13" t="str">
        <f t="shared" ref="A178" si="469">$B178&amp;"."&amp;F178&amp;"."&amp;V178</f>
        <v>1.1.3</v>
      </c>
      <c r="B178" s="37">
        <v>1</v>
      </c>
      <c r="C178" s="37" t="s">
        <v>44</v>
      </c>
      <c r="D178" s="37" t="s">
        <v>76</v>
      </c>
      <c r="E178" s="38" t="s">
        <v>41</v>
      </c>
      <c r="F178" s="38">
        <v>1</v>
      </c>
      <c r="G178" s="39">
        <v>3.45</v>
      </c>
      <c r="H178" s="40">
        <v>1181.77</v>
      </c>
      <c r="I178" s="40">
        <f t="shared" ref="I178" si="470">G178</f>
        <v>3.45</v>
      </c>
      <c r="J178" s="40">
        <f t="shared" ref="J178" si="471">G179-G178</f>
        <v>0.64999999999999947</v>
      </c>
      <c r="K178" s="40">
        <f t="shared" ref="K178" si="472">G180-G179</f>
        <v>0.60000000000000053</v>
      </c>
      <c r="L178" s="40">
        <f t="shared" ref="L178" si="473">G181-G180</f>
        <v>0.64999999999999947</v>
      </c>
      <c r="M178" s="40">
        <f t="shared" ref="M178" si="474">H179</f>
        <v>1181.1199999999999</v>
      </c>
      <c r="N178" s="40">
        <f t="shared" ref="N178" si="475">H178-H179</f>
        <v>0.65000000000009095</v>
      </c>
      <c r="O178" s="40">
        <f t="shared" ref="O178" si="476">I178</f>
        <v>3.45</v>
      </c>
      <c r="P178" s="40">
        <v>0.35</v>
      </c>
      <c r="Q178" s="40">
        <f t="shared" ref="Q178" si="477">(G181-G178-R178-P178-T178)/2</f>
        <v>0.39999999999999974</v>
      </c>
      <c r="R178" s="40">
        <v>0.4</v>
      </c>
      <c r="S178" s="40">
        <f t="shared" ref="S178" si="478">(G181-G178-R178-P178-T178)/2</f>
        <v>0.39999999999999974</v>
      </c>
      <c r="T178" s="40">
        <f t="shared" ref="T178" si="479">P178</f>
        <v>0.35</v>
      </c>
      <c r="U178" s="40">
        <f t="shared" ref="U178" si="480">M178+0.25</f>
        <v>1181.3699999999999</v>
      </c>
      <c r="V178" s="45">
        <v>3</v>
      </c>
      <c r="W178" s="29" t="s">
        <v>431</v>
      </c>
    </row>
    <row r="179" spans="1:23">
      <c r="A179" s="13" t="str">
        <f t="shared" ref="A179" si="481">$B178&amp;"."&amp;F179&amp;"."&amp;V179</f>
        <v>1.2.3</v>
      </c>
      <c r="B179" s="41"/>
      <c r="C179" s="41"/>
      <c r="D179" s="41"/>
      <c r="E179" s="42" t="s">
        <v>41</v>
      </c>
      <c r="F179" s="42">
        <v>2</v>
      </c>
      <c r="G179" s="43">
        <v>4.0999999999999996</v>
      </c>
      <c r="H179" s="44">
        <v>1181.1199999999999</v>
      </c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5">
        <f t="shared" si="435"/>
        <v>3</v>
      </c>
    </row>
    <row r="180" spans="1:23">
      <c r="A180" s="13" t="str">
        <f t="shared" ref="A180" si="482">$B178&amp;"."&amp;F180&amp;"."&amp;V180</f>
        <v>1.3.3</v>
      </c>
      <c r="B180" s="41"/>
      <c r="C180" s="41"/>
      <c r="D180" s="41"/>
      <c r="E180" s="189" t="s">
        <v>41</v>
      </c>
      <c r="F180" s="42">
        <v>3</v>
      </c>
      <c r="G180" s="190">
        <v>4.7</v>
      </c>
      <c r="H180" s="191">
        <v>1181.1199999999999</v>
      </c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5">
        <f t="shared" si="435"/>
        <v>3</v>
      </c>
    </row>
    <row r="181" spans="1:23">
      <c r="A181" s="13" t="str">
        <f t="shared" ref="A181" si="483">$B178&amp;"."&amp;F181&amp;"."&amp;V181</f>
        <v>1.4.3</v>
      </c>
      <c r="B181" s="192"/>
      <c r="C181" s="192"/>
      <c r="D181" s="192"/>
      <c r="E181" s="193" t="s">
        <v>41</v>
      </c>
      <c r="F181" s="42">
        <v>4</v>
      </c>
      <c r="G181" s="194">
        <v>5.35</v>
      </c>
      <c r="H181" s="195">
        <v>1181.77</v>
      </c>
      <c r="I181" s="195"/>
      <c r="J181" s="195"/>
      <c r="K181" s="195"/>
      <c r="L181" s="195"/>
      <c r="M181" s="195"/>
      <c r="N181" s="195"/>
      <c r="O181" s="195"/>
      <c r="P181" s="195"/>
      <c r="Q181" s="195"/>
      <c r="R181" s="195"/>
      <c r="S181" s="195"/>
      <c r="T181" s="195"/>
      <c r="U181" s="195"/>
      <c r="V181" s="45">
        <f t="shared" si="435"/>
        <v>3</v>
      </c>
    </row>
    <row r="182" spans="1:23">
      <c r="A182" s="13" t="str">
        <f t="shared" ref="A182" si="484">$B182&amp;"."&amp;F182&amp;"."&amp;V182</f>
        <v>2.1.3</v>
      </c>
      <c r="B182" s="21">
        <f t="shared" ref="B182:B242" si="485">B178+1</f>
        <v>2</v>
      </c>
      <c r="C182" s="21">
        <v>96</v>
      </c>
      <c r="D182" s="21" t="s">
        <v>77</v>
      </c>
      <c r="E182" s="14" t="s">
        <v>41</v>
      </c>
      <c r="F182" s="14">
        <v>1</v>
      </c>
      <c r="G182" s="15">
        <v>2.9</v>
      </c>
      <c r="H182" s="16">
        <v>1182.8499999999999</v>
      </c>
      <c r="I182" s="16">
        <f t="shared" ref="I182" si="486">G182</f>
        <v>2.9</v>
      </c>
      <c r="J182" s="16">
        <f t="shared" ref="J182" si="487">G183-G182</f>
        <v>0.64999999999999991</v>
      </c>
      <c r="K182" s="16">
        <f t="shared" ref="K182" si="488">G184-G183</f>
        <v>0.60000000000000053</v>
      </c>
      <c r="L182" s="16">
        <f t="shared" ref="L182" si="489">G185-G184</f>
        <v>0.64999999999999947</v>
      </c>
      <c r="M182" s="16">
        <f t="shared" ref="M182" si="490">H183</f>
        <v>1182.2</v>
      </c>
      <c r="N182" s="16">
        <f t="shared" ref="N182" si="491">H182-H183</f>
        <v>0.64999999999986358</v>
      </c>
      <c r="O182" s="16">
        <f t="shared" ref="O182" si="492">I182</f>
        <v>2.9</v>
      </c>
      <c r="P182" s="16">
        <v>0.35</v>
      </c>
      <c r="Q182" s="16">
        <f t="shared" ref="Q182" si="493">(G185-G182-R182-P182-T182)/2</f>
        <v>0.39999999999999997</v>
      </c>
      <c r="R182" s="16">
        <v>0.4</v>
      </c>
      <c r="S182" s="16">
        <f t="shared" ref="S182" si="494">(G185-G182-R182-P182-T182)/2</f>
        <v>0.39999999999999997</v>
      </c>
      <c r="T182" s="16">
        <f t="shared" ref="T182" si="495">P182</f>
        <v>0.35</v>
      </c>
      <c r="U182" s="16">
        <f t="shared" ref="U182" si="496">M182+0.25</f>
        <v>1182.45</v>
      </c>
      <c r="V182" s="34">
        <f t="shared" si="435"/>
        <v>3</v>
      </c>
    </row>
    <row r="183" spans="1:23">
      <c r="A183" s="13" t="str">
        <f t="shared" ref="A183" si="497">$B182&amp;"."&amp;F183&amp;"."&amp;V183</f>
        <v>2.2.3</v>
      </c>
      <c r="B183" s="17"/>
      <c r="C183" s="17"/>
      <c r="D183" s="17"/>
      <c r="E183" s="18" t="s">
        <v>41</v>
      </c>
      <c r="F183" s="18">
        <v>2</v>
      </c>
      <c r="G183" s="19">
        <v>3.55</v>
      </c>
      <c r="H183" s="20">
        <v>1182.2</v>
      </c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34">
        <f t="shared" si="435"/>
        <v>3</v>
      </c>
    </row>
    <row r="184" spans="1:23">
      <c r="A184" s="13" t="str">
        <f t="shared" ref="A184" si="498">$B182&amp;"."&amp;F184&amp;"."&amp;V184</f>
        <v>2.3.3</v>
      </c>
      <c r="B184" s="17"/>
      <c r="C184" s="17"/>
      <c r="D184" s="17"/>
      <c r="E184" s="30" t="s">
        <v>41</v>
      </c>
      <c r="F184" s="30">
        <v>3</v>
      </c>
      <c r="G184" s="31">
        <v>4.1500000000000004</v>
      </c>
      <c r="H184" s="32">
        <v>1182.2</v>
      </c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34">
        <f t="shared" si="435"/>
        <v>3</v>
      </c>
    </row>
    <row r="185" spans="1:23">
      <c r="A185" s="13" t="str">
        <f t="shared" ref="A185" si="499">$B182&amp;"."&amp;F185&amp;"."&amp;V185</f>
        <v>2.4.3</v>
      </c>
      <c r="B185" s="22"/>
      <c r="C185" s="22"/>
      <c r="D185" s="22"/>
      <c r="E185" s="23" t="s">
        <v>41</v>
      </c>
      <c r="F185" s="23">
        <v>4</v>
      </c>
      <c r="G185" s="24">
        <v>4.8</v>
      </c>
      <c r="H185" s="25">
        <v>1182.8499999999999</v>
      </c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34">
        <f t="shared" si="435"/>
        <v>3</v>
      </c>
    </row>
    <row r="186" spans="1:23">
      <c r="A186" s="13" t="str">
        <f t="shared" ref="A186:A218" si="500">$B186&amp;"."&amp;F186&amp;"."&amp;V186</f>
        <v>1.1.4</v>
      </c>
      <c r="B186" s="37">
        <v>1</v>
      </c>
      <c r="C186" s="37"/>
      <c r="D186" s="37"/>
      <c r="E186" s="38"/>
      <c r="F186" s="38">
        <v>1</v>
      </c>
      <c r="G186" s="39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5">
        <v>4</v>
      </c>
      <c r="W186" s="29" t="s">
        <v>432</v>
      </c>
    </row>
    <row r="187" spans="1:23">
      <c r="A187" s="13" t="str">
        <f t="shared" ref="A187:A219" si="501">$B186&amp;"."&amp;F187&amp;"."&amp;V187</f>
        <v>1.2.4</v>
      </c>
      <c r="B187" s="41"/>
      <c r="C187" s="41"/>
      <c r="D187" s="41"/>
      <c r="E187" s="42"/>
      <c r="F187" s="42">
        <v>2</v>
      </c>
      <c r="G187" s="43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5">
        <f>V186</f>
        <v>4</v>
      </c>
    </row>
    <row r="188" spans="1:23">
      <c r="A188" s="13" t="str">
        <f t="shared" ref="A188:A220" si="502">$B186&amp;"."&amp;F188&amp;"."&amp;V188</f>
        <v>1.3.4</v>
      </c>
      <c r="B188" s="41"/>
      <c r="C188" s="41"/>
      <c r="D188" s="41"/>
      <c r="E188" s="42"/>
      <c r="F188" s="42">
        <v>3</v>
      </c>
      <c r="G188" s="43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5">
        <f t="shared" ref="V188:V223" si="503">V187</f>
        <v>4</v>
      </c>
    </row>
    <row r="189" spans="1:23">
      <c r="A189" s="13" t="str">
        <f t="shared" ref="A189:A221" si="504">$B186&amp;"."&amp;F189&amp;"."&amp;V189</f>
        <v>1..4</v>
      </c>
      <c r="B189" s="192"/>
      <c r="C189" s="192"/>
      <c r="D189" s="192"/>
      <c r="E189" s="193"/>
      <c r="F189" s="193"/>
      <c r="G189" s="194"/>
      <c r="H189" s="195"/>
      <c r="I189" s="195"/>
      <c r="J189" s="195"/>
      <c r="K189" s="195"/>
      <c r="L189" s="195"/>
      <c r="M189" s="195"/>
      <c r="N189" s="195"/>
      <c r="O189" s="195"/>
      <c r="P189" s="195"/>
      <c r="Q189" s="195"/>
      <c r="R189" s="195"/>
      <c r="S189" s="195"/>
      <c r="T189" s="195"/>
      <c r="U189" s="195"/>
      <c r="V189" s="45">
        <f t="shared" si="503"/>
        <v>4</v>
      </c>
    </row>
    <row r="190" spans="1:23">
      <c r="A190" s="13" t="str">
        <f t="shared" si="500"/>
        <v>2.1.4</v>
      </c>
      <c r="B190" s="57">
        <v>2</v>
      </c>
      <c r="C190" s="57"/>
      <c r="D190" s="57"/>
      <c r="E190" s="58"/>
      <c r="F190" s="58">
        <v>1</v>
      </c>
      <c r="G190" s="59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34">
        <f t="shared" si="503"/>
        <v>4</v>
      </c>
    </row>
    <row r="191" spans="1:23">
      <c r="A191" s="13" t="str">
        <f t="shared" si="501"/>
        <v>2.2.4</v>
      </c>
      <c r="B191" s="61"/>
      <c r="C191" s="61"/>
      <c r="D191" s="61"/>
      <c r="E191" s="62"/>
      <c r="F191" s="62">
        <v>2</v>
      </c>
      <c r="G191" s="63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34">
        <f t="shared" si="503"/>
        <v>4</v>
      </c>
    </row>
    <row r="192" spans="1:23">
      <c r="A192" s="13" t="str">
        <f t="shared" si="502"/>
        <v>2.3.4</v>
      </c>
      <c r="B192" s="61"/>
      <c r="C192" s="61"/>
      <c r="D192" s="61"/>
      <c r="E192" s="62"/>
      <c r="F192" s="62">
        <v>3</v>
      </c>
      <c r="G192" s="63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34">
        <f t="shared" si="503"/>
        <v>4</v>
      </c>
    </row>
    <row r="193" spans="1:23">
      <c r="A193" s="13" t="str">
        <f t="shared" si="504"/>
        <v>2..4</v>
      </c>
      <c r="B193" s="180"/>
      <c r="C193" s="180"/>
      <c r="D193" s="180"/>
      <c r="E193" s="181"/>
      <c r="F193" s="181"/>
      <c r="G193" s="182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34">
        <f t="shared" si="503"/>
        <v>4</v>
      </c>
    </row>
    <row r="194" spans="1:23">
      <c r="A194" s="13" t="str">
        <f t="shared" si="500"/>
        <v>3.1.4</v>
      </c>
      <c r="B194" s="57">
        <v>3</v>
      </c>
      <c r="C194" s="57"/>
      <c r="D194" s="57"/>
      <c r="E194" s="58"/>
      <c r="F194" s="58">
        <v>1</v>
      </c>
      <c r="G194" s="59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34">
        <f t="shared" si="503"/>
        <v>4</v>
      </c>
    </row>
    <row r="195" spans="1:23">
      <c r="A195" s="13" t="str">
        <f t="shared" si="501"/>
        <v>3.2.4</v>
      </c>
      <c r="B195" s="61"/>
      <c r="C195" s="61"/>
      <c r="D195" s="61"/>
      <c r="E195" s="62"/>
      <c r="F195" s="62">
        <v>2</v>
      </c>
      <c r="G195" s="63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34">
        <f t="shared" si="503"/>
        <v>4</v>
      </c>
    </row>
    <row r="196" spans="1:23">
      <c r="A196" s="13" t="str">
        <f t="shared" si="502"/>
        <v>3.3.4</v>
      </c>
      <c r="B196" s="61"/>
      <c r="C196" s="61"/>
      <c r="D196" s="61"/>
      <c r="E196" s="62"/>
      <c r="F196" s="62">
        <v>3</v>
      </c>
      <c r="G196" s="63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34">
        <f t="shared" si="503"/>
        <v>4</v>
      </c>
    </row>
    <row r="197" spans="1:23">
      <c r="A197" s="13" t="str">
        <f t="shared" si="504"/>
        <v>3..4</v>
      </c>
      <c r="B197" s="180"/>
      <c r="C197" s="180"/>
      <c r="D197" s="180"/>
      <c r="E197" s="181"/>
      <c r="F197" s="181"/>
      <c r="G197" s="182"/>
      <c r="H197" s="183"/>
      <c r="I197" s="183"/>
      <c r="J197" s="183"/>
      <c r="K197" s="183"/>
      <c r="L197" s="183"/>
      <c r="M197" s="183"/>
      <c r="N197" s="183"/>
      <c r="O197" s="183"/>
      <c r="P197" s="183"/>
      <c r="Q197" s="183"/>
      <c r="R197" s="183"/>
      <c r="S197" s="183"/>
      <c r="T197" s="183"/>
      <c r="U197" s="183"/>
      <c r="V197" s="34">
        <f t="shared" si="503"/>
        <v>4</v>
      </c>
    </row>
    <row r="198" spans="1:23">
      <c r="A198" s="13" t="str">
        <f t="shared" si="500"/>
        <v>1.1.5</v>
      </c>
      <c r="B198" s="37">
        <v>1</v>
      </c>
      <c r="C198" s="37">
        <v>100</v>
      </c>
      <c r="D198" s="37" t="s">
        <v>386</v>
      </c>
      <c r="E198" s="38" t="s">
        <v>41</v>
      </c>
      <c r="F198" s="38">
        <v>1</v>
      </c>
      <c r="G198" s="39">
        <v>2.9</v>
      </c>
      <c r="H198" s="40">
        <v>1188.8</v>
      </c>
      <c r="I198" s="40">
        <f t="shared" ref="I198" si="505">G198</f>
        <v>2.9</v>
      </c>
      <c r="J198" s="40">
        <f t="shared" ref="J198" si="506">G199-G198</f>
        <v>0.64999999999999991</v>
      </c>
      <c r="K198" s="40">
        <f t="shared" ref="K198" si="507">G200-G199</f>
        <v>0.60000000000000053</v>
      </c>
      <c r="L198" s="40">
        <f t="shared" ref="L198" si="508">G201-G200</f>
        <v>0.64999999999999947</v>
      </c>
      <c r="M198" s="40">
        <f t="shared" ref="M198" si="509">H199</f>
        <v>1188.1500000000001</v>
      </c>
      <c r="N198" s="40">
        <f t="shared" ref="N198" si="510">H198-H199</f>
        <v>0.64999999999986358</v>
      </c>
      <c r="O198" s="40">
        <f t="shared" ref="O198" si="511">I198</f>
        <v>2.9</v>
      </c>
      <c r="P198" s="40">
        <v>0.35</v>
      </c>
      <c r="Q198" s="40">
        <f t="shared" ref="Q198" si="512">(G201-G198-R198-P198-T198)/2</f>
        <v>0.39999999999999997</v>
      </c>
      <c r="R198" s="40">
        <v>0.4</v>
      </c>
      <c r="S198" s="40">
        <f t="shared" ref="S198" si="513">(G201-G198-R198-P198-T198)/2</f>
        <v>0.39999999999999997</v>
      </c>
      <c r="T198" s="40">
        <f t="shared" ref="T198" si="514">P198</f>
        <v>0.35</v>
      </c>
      <c r="U198" s="40">
        <f t="shared" ref="U198" si="515">M198+0.25</f>
        <v>1188.4000000000001</v>
      </c>
      <c r="V198" s="45">
        <v>5</v>
      </c>
      <c r="W198" s="29" t="s">
        <v>615</v>
      </c>
    </row>
    <row r="199" spans="1:23">
      <c r="A199" s="13" t="str">
        <f t="shared" si="501"/>
        <v>1.2.5</v>
      </c>
      <c r="B199" s="41"/>
      <c r="C199" s="41"/>
      <c r="D199" s="41"/>
      <c r="E199" s="42" t="s">
        <v>41</v>
      </c>
      <c r="F199" s="42">
        <v>2</v>
      </c>
      <c r="G199" s="43">
        <v>3.55</v>
      </c>
      <c r="H199" s="44">
        <v>1188.1500000000001</v>
      </c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5">
        <f t="shared" si="503"/>
        <v>5</v>
      </c>
    </row>
    <row r="200" spans="1:23">
      <c r="A200" s="13" t="str">
        <f t="shared" si="502"/>
        <v>1.3.5</v>
      </c>
      <c r="B200" s="41"/>
      <c r="C200" s="41"/>
      <c r="D200" s="41"/>
      <c r="E200" s="189" t="s">
        <v>41</v>
      </c>
      <c r="F200" s="189">
        <v>3</v>
      </c>
      <c r="G200" s="43">
        <v>4.1500000000000004</v>
      </c>
      <c r="H200" s="44">
        <v>1188.1500000000001</v>
      </c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5">
        <f t="shared" si="503"/>
        <v>5</v>
      </c>
    </row>
    <row r="201" spans="1:23">
      <c r="A201" s="13" t="str">
        <f t="shared" si="504"/>
        <v>1.4.5</v>
      </c>
      <c r="B201" s="192"/>
      <c r="C201" s="192"/>
      <c r="D201" s="192"/>
      <c r="E201" s="193" t="s">
        <v>41</v>
      </c>
      <c r="F201" s="193">
        <v>4</v>
      </c>
      <c r="G201" s="194">
        <v>4.8</v>
      </c>
      <c r="H201" s="195">
        <v>1188.8</v>
      </c>
      <c r="I201" s="195"/>
      <c r="J201" s="195"/>
      <c r="K201" s="195"/>
      <c r="L201" s="195"/>
      <c r="M201" s="195"/>
      <c r="N201" s="195"/>
      <c r="O201" s="195"/>
      <c r="P201" s="195"/>
      <c r="Q201" s="195"/>
      <c r="R201" s="195"/>
      <c r="S201" s="195"/>
      <c r="T201" s="195"/>
      <c r="U201" s="195"/>
      <c r="V201" s="45">
        <f t="shared" si="503"/>
        <v>5</v>
      </c>
    </row>
    <row r="202" spans="1:23">
      <c r="A202" s="13" t="str">
        <f t="shared" si="500"/>
        <v>2.1.5</v>
      </c>
      <c r="B202" s="156">
        <f>B198+1</f>
        <v>2</v>
      </c>
      <c r="C202" s="156" t="s">
        <v>387</v>
      </c>
      <c r="D202" s="156" t="s">
        <v>388</v>
      </c>
      <c r="E202" s="14" t="s">
        <v>41</v>
      </c>
      <c r="F202" s="14">
        <v>1</v>
      </c>
      <c r="G202" s="15">
        <v>3.2</v>
      </c>
      <c r="H202" s="16">
        <v>1189.74</v>
      </c>
      <c r="I202" s="16">
        <f t="shared" ref="I202" si="516">G202</f>
        <v>3.2</v>
      </c>
      <c r="J202" s="16">
        <f t="shared" ref="J202" si="517">G203-G202</f>
        <v>0.64999999999999991</v>
      </c>
      <c r="K202" s="16">
        <f t="shared" ref="K202" si="518">G204-G203</f>
        <v>0.60000000000000009</v>
      </c>
      <c r="L202" s="16">
        <f t="shared" ref="L202" si="519">G205-G204</f>
        <v>0.64999999999999947</v>
      </c>
      <c r="M202" s="16">
        <f t="shared" ref="M202" si="520">H203</f>
        <v>1189.0899999999999</v>
      </c>
      <c r="N202" s="16">
        <f t="shared" ref="N202" si="521">H202-H203</f>
        <v>0.65000000000009095</v>
      </c>
      <c r="O202" s="16">
        <f t="shared" ref="O202" si="522">I202</f>
        <v>3.2</v>
      </c>
      <c r="P202" s="16">
        <v>0.35</v>
      </c>
      <c r="Q202" s="16">
        <f t="shared" ref="Q202" si="523">(G205-G202-R202-P202-T202)/2</f>
        <v>0.39999999999999974</v>
      </c>
      <c r="R202" s="16">
        <v>0.4</v>
      </c>
      <c r="S202" s="16">
        <f t="shared" ref="S202" si="524">(G205-G202-R202-P202-T202)/2</f>
        <v>0.39999999999999974</v>
      </c>
      <c r="T202" s="16">
        <f t="shared" ref="T202" si="525">P202</f>
        <v>0.35</v>
      </c>
      <c r="U202" s="16">
        <f t="shared" ref="U202" si="526">M202+0.25</f>
        <v>1189.3399999999999</v>
      </c>
      <c r="V202" s="34">
        <f t="shared" si="503"/>
        <v>5</v>
      </c>
    </row>
    <row r="203" spans="1:23">
      <c r="A203" s="13" t="str">
        <f t="shared" si="501"/>
        <v>2.2.5</v>
      </c>
      <c r="B203" s="17"/>
      <c r="C203" s="17"/>
      <c r="D203" s="17"/>
      <c r="E203" s="18" t="s">
        <v>41</v>
      </c>
      <c r="F203" s="18">
        <v>2</v>
      </c>
      <c r="G203" s="19">
        <v>3.85</v>
      </c>
      <c r="H203" s="20">
        <v>1189.0899999999999</v>
      </c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34">
        <f t="shared" si="503"/>
        <v>5</v>
      </c>
    </row>
    <row r="204" spans="1:23">
      <c r="A204" s="13" t="str">
        <f t="shared" si="502"/>
        <v>2.3.5</v>
      </c>
      <c r="B204" s="17"/>
      <c r="C204" s="17"/>
      <c r="D204" s="17"/>
      <c r="E204" s="30" t="s">
        <v>41</v>
      </c>
      <c r="F204" s="30">
        <v>3</v>
      </c>
      <c r="G204" s="19">
        <v>4.45</v>
      </c>
      <c r="H204" s="20">
        <v>1189.0899999999999</v>
      </c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34">
        <f t="shared" si="503"/>
        <v>5</v>
      </c>
    </row>
    <row r="205" spans="1:23">
      <c r="A205" s="13" t="str">
        <f t="shared" si="504"/>
        <v>2.4.5</v>
      </c>
      <c r="B205" s="157"/>
      <c r="C205" s="157"/>
      <c r="D205" s="157"/>
      <c r="E205" s="23" t="s">
        <v>41</v>
      </c>
      <c r="F205" s="23">
        <v>4</v>
      </c>
      <c r="G205" s="24">
        <v>5.0999999999999996</v>
      </c>
      <c r="H205" s="25">
        <v>1189.74</v>
      </c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34">
        <f t="shared" si="503"/>
        <v>5</v>
      </c>
    </row>
    <row r="206" spans="1:23">
      <c r="A206" s="13" t="str">
        <f t="shared" si="500"/>
        <v>3.1.5</v>
      </c>
      <c r="B206" s="156">
        <f>B202+1</f>
        <v>3</v>
      </c>
      <c r="C206" s="156" t="s">
        <v>389</v>
      </c>
      <c r="D206" s="156" t="s">
        <v>390</v>
      </c>
      <c r="E206" s="14" t="s">
        <v>41</v>
      </c>
      <c r="F206" s="14">
        <v>1</v>
      </c>
      <c r="G206" s="15">
        <v>3.5</v>
      </c>
      <c r="H206" s="16">
        <v>1190.77</v>
      </c>
      <c r="I206" s="16">
        <f t="shared" ref="I206" si="527">G206</f>
        <v>3.5</v>
      </c>
      <c r="J206" s="16">
        <f t="shared" ref="J206" si="528">G207-G206</f>
        <v>0.65000000000000036</v>
      </c>
      <c r="K206" s="16">
        <f t="shared" ref="K206" si="529">G208-G207</f>
        <v>0.59999999999999964</v>
      </c>
      <c r="L206" s="16">
        <f t="shared" ref="L206" si="530">G209-G208</f>
        <v>0.65000000000000036</v>
      </c>
      <c r="M206" s="16">
        <f t="shared" ref="M206" si="531">H207</f>
        <v>1190.1199999999999</v>
      </c>
      <c r="N206" s="16">
        <f t="shared" ref="N206" si="532">H206-H207</f>
        <v>0.65000000000009095</v>
      </c>
      <c r="O206" s="16">
        <f t="shared" ref="O206" si="533">I206</f>
        <v>3.5</v>
      </c>
      <c r="P206" s="16">
        <v>0.35</v>
      </c>
      <c r="Q206" s="16">
        <f t="shared" ref="Q206" si="534">(G209-G206-R206-P206-T206)/2</f>
        <v>0.40000000000000019</v>
      </c>
      <c r="R206" s="16">
        <v>0.4</v>
      </c>
      <c r="S206" s="16">
        <f t="shared" ref="S206" si="535">(G209-G206-R206-P206-T206)/2</f>
        <v>0.40000000000000019</v>
      </c>
      <c r="T206" s="16">
        <f t="shared" ref="T206" si="536">P206</f>
        <v>0.35</v>
      </c>
      <c r="U206" s="16">
        <f t="shared" ref="U206" si="537">M206+0.25</f>
        <v>1190.3699999999999</v>
      </c>
      <c r="V206" s="34">
        <f t="shared" si="503"/>
        <v>5</v>
      </c>
    </row>
    <row r="207" spans="1:23">
      <c r="A207" s="13" t="str">
        <f t="shared" si="501"/>
        <v>3.2.5</v>
      </c>
      <c r="B207" s="17"/>
      <c r="C207" s="17"/>
      <c r="D207" s="17"/>
      <c r="E207" s="18" t="s">
        <v>41</v>
      </c>
      <c r="F207" s="18">
        <v>2</v>
      </c>
      <c r="G207" s="19">
        <v>4.1500000000000004</v>
      </c>
      <c r="H207" s="20">
        <v>1190.1199999999999</v>
      </c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34">
        <f t="shared" si="503"/>
        <v>5</v>
      </c>
    </row>
    <row r="208" spans="1:23">
      <c r="A208" s="13" t="str">
        <f t="shared" si="502"/>
        <v>3.3.5</v>
      </c>
      <c r="B208" s="17"/>
      <c r="C208" s="17"/>
      <c r="D208" s="17"/>
      <c r="E208" s="30" t="s">
        <v>41</v>
      </c>
      <c r="F208" s="30">
        <v>3</v>
      </c>
      <c r="G208" s="19">
        <v>4.75</v>
      </c>
      <c r="H208" s="20">
        <v>1190.1199999999999</v>
      </c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34">
        <f t="shared" si="503"/>
        <v>5</v>
      </c>
    </row>
    <row r="209" spans="1:23">
      <c r="A209" s="13" t="str">
        <f t="shared" si="504"/>
        <v>3.4.5</v>
      </c>
      <c r="B209" s="157"/>
      <c r="C209" s="157"/>
      <c r="D209" s="157"/>
      <c r="E209" s="23" t="s">
        <v>41</v>
      </c>
      <c r="F209" s="23">
        <v>4</v>
      </c>
      <c r="G209" s="24">
        <v>5.4</v>
      </c>
      <c r="H209" s="25">
        <v>1190.77</v>
      </c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34">
        <f t="shared" si="503"/>
        <v>5</v>
      </c>
    </row>
    <row r="210" spans="1:23">
      <c r="A210" s="13" t="str">
        <f t="shared" si="500"/>
        <v>4.1.5</v>
      </c>
      <c r="B210" s="156">
        <f>B206+1</f>
        <v>4</v>
      </c>
      <c r="C210" s="156" t="s">
        <v>391</v>
      </c>
      <c r="D210" s="156" t="s">
        <v>392</v>
      </c>
      <c r="E210" s="14" t="s">
        <v>41</v>
      </c>
      <c r="F210" s="14">
        <v>1</v>
      </c>
      <c r="G210" s="15">
        <v>3.2</v>
      </c>
      <c r="H210" s="16">
        <v>1191.93</v>
      </c>
      <c r="I210" s="16">
        <f t="shared" ref="I210" si="538">G210</f>
        <v>3.2</v>
      </c>
      <c r="J210" s="16">
        <f t="shared" ref="J210" si="539">G211-G210</f>
        <v>0.64999999999999991</v>
      </c>
      <c r="K210" s="16">
        <f t="shared" ref="K210" si="540">G212-G211</f>
        <v>0.60000000000000009</v>
      </c>
      <c r="L210" s="16">
        <f t="shared" ref="L210" si="541">G213-G212</f>
        <v>0.64999999999999947</v>
      </c>
      <c r="M210" s="16">
        <f t="shared" ref="M210" si="542">H211</f>
        <v>1191.28</v>
      </c>
      <c r="N210" s="16">
        <f t="shared" ref="N210" si="543">H210-H211</f>
        <v>0.65000000000009095</v>
      </c>
      <c r="O210" s="16">
        <f t="shared" ref="O210" si="544">I210</f>
        <v>3.2</v>
      </c>
      <c r="P210" s="16">
        <v>0.35</v>
      </c>
      <c r="Q210" s="16">
        <f t="shared" ref="Q210" si="545">(G213-G210-R210-P210-T210)/2</f>
        <v>0.39999999999999974</v>
      </c>
      <c r="R210" s="16">
        <v>0.4</v>
      </c>
      <c r="S210" s="16">
        <f t="shared" ref="S210" si="546">(G213-G210-R210-P210-T210)/2</f>
        <v>0.39999999999999974</v>
      </c>
      <c r="T210" s="16">
        <f t="shared" ref="T210" si="547">P210</f>
        <v>0.35</v>
      </c>
      <c r="U210" s="16">
        <f t="shared" ref="U210" si="548">M210+0.25</f>
        <v>1191.53</v>
      </c>
      <c r="V210" s="34">
        <f t="shared" si="503"/>
        <v>5</v>
      </c>
    </row>
    <row r="211" spans="1:23">
      <c r="A211" s="13" t="str">
        <f t="shared" si="501"/>
        <v>4.2.5</v>
      </c>
      <c r="B211" s="17"/>
      <c r="C211" s="17"/>
      <c r="D211" s="17"/>
      <c r="E211" s="18" t="s">
        <v>41</v>
      </c>
      <c r="F211" s="18">
        <v>2</v>
      </c>
      <c r="G211" s="19">
        <v>3.85</v>
      </c>
      <c r="H211" s="20">
        <v>1191.28</v>
      </c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34">
        <f t="shared" si="503"/>
        <v>5</v>
      </c>
    </row>
    <row r="212" spans="1:23">
      <c r="A212" s="13" t="str">
        <f t="shared" si="502"/>
        <v>4.3.5</v>
      </c>
      <c r="B212" s="17"/>
      <c r="C212" s="17"/>
      <c r="D212" s="17"/>
      <c r="E212" s="30" t="s">
        <v>41</v>
      </c>
      <c r="F212" s="30">
        <v>3</v>
      </c>
      <c r="G212" s="19">
        <v>4.45</v>
      </c>
      <c r="H212" s="20">
        <v>1191.28</v>
      </c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34">
        <f t="shared" si="503"/>
        <v>5</v>
      </c>
    </row>
    <row r="213" spans="1:23">
      <c r="A213" s="13" t="str">
        <f t="shared" si="504"/>
        <v>4.4.5</v>
      </c>
      <c r="B213" s="157"/>
      <c r="C213" s="157"/>
      <c r="D213" s="157"/>
      <c r="E213" s="23" t="s">
        <v>41</v>
      </c>
      <c r="F213" s="23">
        <v>4</v>
      </c>
      <c r="G213" s="24">
        <v>5.0999999999999996</v>
      </c>
      <c r="H213" s="25">
        <v>1191.93</v>
      </c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34">
        <f t="shared" si="503"/>
        <v>5</v>
      </c>
    </row>
    <row r="214" spans="1:23">
      <c r="A214" s="13" t="str">
        <f t="shared" si="500"/>
        <v>5.1.5</v>
      </c>
      <c r="B214" s="156">
        <f>B210+1</f>
        <v>5</v>
      </c>
      <c r="C214" s="156" t="s">
        <v>393</v>
      </c>
      <c r="D214" s="156" t="s">
        <v>394</v>
      </c>
      <c r="E214" s="14" t="s">
        <v>41</v>
      </c>
      <c r="F214" s="14">
        <v>1</v>
      </c>
      <c r="G214" s="15">
        <v>3.1</v>
      </c>
      <c r="H214" s="16">
        <v>1193.1099999999999</v>
      </c>
      <c r="I214" s="16">
        <f t="shared" ref="I214" si="549">G214</f>
        <v>3.1</v>
      </c>
      <c r="J214" s="16">
        <f t="shared" ref="J214" si="550">G215-G214</f>
        <v>0.64999999999999991</v>
      </c>
      <c r="K214" s="16">
        <f t="shared" ref="K214" si="551">G216-G215</f>
        <v>0.59999999999999964</v>
      </c>
      <c r="L214" s="16">
        <f t="shared" ref="L214" si="552">G217-G216</f>
        <v>0.65000000000000036</v>
      </c>
      <c r="M214" s="16">
        <f t="shared" ref="M214" si="553">H215</f>
        <v>1192.46</v>
      </c>
      <c r="N214" s="16">
        <f t="shared" ref="N214" si="554">H214-H215</f>
        <v>0.64999999999986358</v>
      </c>
      <c r="O214" s="16">
        <f t="shared" ref="O214" si="555">I214</f>
        <v>3.1</v>
      </c>
      <c r="P214" s="16">
        <v>0.35</v>
      </c>
      <c r="Q214" s="16">
        <f t="shared" ref="Q214" si="556">(G217-G214-R214-P214-T214)/2</f>
        <v>0.39999999999999997</v>
      </c>
      <c r="R214" s="16">
        <v>0.4</v>
      </c>
      <c r="S214" s="16">
        <f t="shared" ref="S214" si="557">(G217-G214-R214-P214-T214)/2</f>
        <v>0.39999999999999997</v>
      </c>
      <c r="T214" s="16">
        <f t="shared" ref="T214" si="558">P214</f>
        <v>0.35</v>
      </c>
      <c r="U214" s="16">
        <f t="shared" ref="U214" si="559">M214+0.25</f>
        <v>1192.71</v>
      </c>
      <c r="V214" s="34">
        <f t="shared" si="503"/>
        <v>5</v>
      </c>
    </row>
    <row r="215" spans="1:23">
      <c r="A215" s="13" t="str">
        <f t="shared" si="501"/>
        <v>5.2.5</v>
      </c>
      <c r="B215" s="17"/>
      <c r="C215" s="17"/>
      <c r="D215" s="17"/>
      <c r="E215" s="18" t="s">
        <v>41</v>
      </c>
      <c r="F215" s="18">
        <v>2</v>
      </c>
      <c r="G215" s="19">
        <v>3.75</v>
      </c>
      <c r="H215" s="20">
        <v>1192.46</v>
      </c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34">
        <f t="shared" si="503"/>
        <v>5</v>
      </c>
    </row>
    <row r="216" spans="1:23">
      <c r="A216" s="13" t="str">
        <f t="shared" si="502"/>
        <v>5.3.5</v>
      </c>
      <c r="B216" s="17"/>
      <c r="C216" s="17"/>
      <c r="D216" s="17"/>
      <c r="E216" s="30" t="s">
        <v>41</v>
      </c>
      <c r="F216" s="30">
        <v>3</v>
      </c>
      <c r="G216" s="19">
        <v>4.3499999999999996</v>
      </c>
      <c r="H216" s="20">
        <v>1192.46</v>
      </c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34">
        <f t="shared" si="503"/>
        <v>5</v>
      </c>
    </row>
    <row r="217" spans="1:23">
      <c r="A217" s="13" t="str">
        <f t="shared" si="504"/>
        <v>5.4.5</v>
      </c>
      <c r="B217" s="157"/>
      <c r="C217" s="157"/>
      <c r="D217" s="157"/>
      <c r="E217" s="23" t="s">
        <v>41</v>
      </c>
      <c r="F217" s="23">
        <v>4</v>
      </c>
      <c r="G217" s="24">
        <v>5</v>
      </c>
      <c r="H217" s="25">
        <v>1193.1099999999999</v>
      </c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34">
        <f t="shared" si="503"/>
        <v>5</v>
      </c>
    </row>
    <row r="218" spans="1:23">
      <c r="A218" s="13" t="str">
        <f t="shared" si="500"/>
        <v>1.1.6</v>
      </c>
      <c r="B218" s="164">
        <v>1</v>
      </c>
      <c r="C218" s="164">
        <v>5</v>
      </c>
      <c r="D218" s="164" t="s">
        <v>395</v>
      </c>
      <c r="E218" s="165" t="s">
        <v>41</v>
      </c>
      <c r="F218" s="165">
        <v>1</v>
      </c>
      <c r="G218" s="173">
        <v>3.6</v>
      </c>
      <c r="H218" s="166">
        <v>1197.75</v>
      </c>
      <c r="I218" s="166">
        <f t="shared" ref="I218" si="560">G218</f>
        <v>3.6</v>
      </c>
      <c r="J218" s="166">
        <f t="shared" ref="J218" si="561">G219-G218</f>
        <v>0.64999999999999991</v>
      </c>
      <c r="K218" s="166">
        <f t="shared" ref="K218" si="562">G220-G219</f>
        <v>0.59999999999999964</v>
      </c>
      <c r="L218" s="166">
        <f t="shared" ref="L218" si="563">G221-G220</f>
        <v>0.65000000000000036</v>
      </c>
      <c r="M218" s="166">
        <f t="shared" ref="M218" si="564">H219</f>
        <v>1197.0999999999999</v>
      </c>
      <c r="N218" s="166">
        <f t="shared" ref="N218" si="565">H218-H219</f>
        <v>0.65000000000009095</v>
      </c>
      <c r="O218" s="166">
        <f t="shared" ref="O218" si="566">I218</f>
        <v>3.6</v>
      </c>
      <c r="P218" s="166">
        <v>0.35</v>
      </c>
      <c r="Q218" s="166">
        <f t="shared" ref="Q218" si="567">(G221-G218-R218-P218-T218)/2</f>
        <v>0.39999999999999997</v>
      </c>
      <c r="R218" s="166">
        <v>0.4</v>
      </c>
      <c r="S218" s="166">
        <f t="shared" ref="S218" si="568">(G221-G218-R218-P218-T218)/2</f>
        <v>0.39999999999999997</v>
      </c>
      <c r="T218" s="166">
        <f t="shared" ref="T218" si="569">P218</f>
        <v>0.35</v>
      </c>
      <c r="U218" s="166">
        <f t="shared" ref="U218" si="570">M218+0.25</f>
        <v>1197.3499999999999</v>
      </c>
      <c r="V218" s="45">
        <v>6</v>
      </c>
      <c r="W218" s="29" t="s">
        <v>396</v>
      </c>
    </row>
    <row r="219" spans="1:23">
      <c r="A219" s="13" t="str">
        <f t="shared" si="501"/>
        <v>1.2.6</v>
      </c>
      <c r="B219" s="167"/>
      <c r="C219" s="167"/>
      <c r="D219" s="167"/>
      <c r="E219" s="168" t="s">
        <v>41</v>
      </c>
      <c r="F219" s="168">
        <v>2</v>
      </c>
      <c r="G219" s="174">
        <v>4.25</v>
      </c>
      <c r="H219" s="169">
        <v>1197.0999999999999</v>
      </c>
      <c r="I219" s="169"/>
      <c r="J219" s="169"/>
      <c r="K219" s="169"/>
      <c r="L219" s="169"/>
      <c r="M219" s="169"/>
      <c r="N219" s="169"/>
      <c r="O219" s="169"/>
      <c r="P219" s="169"/>
      <c r="Q219" s="169"/>
      <c r="R219" s="169"/>
      <c r="S219" s="169"/>
      <c r="T219" s="169"/>
      <c r="U219" s="169"/>
      <c r="V219" s="45">
        <f t="shared" si="503"/>
        <v>6</v>
      </c>
    </row>
    <row r="220" spans="1:23">
      <c r="A220" s="13" t="str">
        <f t="shared" si="502"/>
        <v>1.3.6</v>
      </c>
      <c r="B220" s="167"/>
      <c r="C220" s="167"/>
      <c r="D220" s="167"/>
      <c r="E220" s="184" t="s">
        <v>41</v>
      </c>
      <c r="F220" s="184">
        <v>3</v>
      </c>
      <c r="G220" s="174">
        <v>4.8499999999999996</v>
      </c>
      <c r="H220" s="169">
        <v>1197.0999999999999</v>
      </c>
      <c r="I220" s="169"/>
      <c r="J220" s="169"/>
      <c r="K220" s="169"/>
      <c r="L220" s="169"/>
      <c r="M220" s="169"/>
      <c r="N220" s="169"/>
      <c r="O220" s="169"/>
      <c r="P220" s="169"/>
      <c r="Q220" s="169"/>
      <c r="R220" s="169"/>
      <c r="S220" s="169"/>
      <c r="T220" s="169"/>
      <c r="U220" s="169"/>
      <c r="V220" s="45">
        <f t="shared" si="503"/>
        <v>6</v>
      </c>
    </row>
    <row r="221" spans="1:23">
      <c r="A221" s="13" t="str">
        <f t="shared" si="504"/>
        <v>1.4.6</v>
      </c>
      <c r="B221" s="170"/>
      <c r="C221" s="170"/>
      <c r="D221" s="170"/>
      <c r="E221" s="171" t="s">
        <v>41</v>
      </c>
      <c r="F221" s="171">
        <v>4</v>
      </c>
      <c r="G221" s="175">
        <v>5.5</v>
      </c>
      <c r="H221" s="172">
        <v>1197.75</v>
      </c>
      <c r="I221" s="172"/>
      <c r="J221" s="172"/>
      <c r="K221" s="172"/>
      <c r="L221" s="172"/>
      <c r="M221" s="172"/>
      <c r="N221" s="172"/>
      <c r="O221" s="172"/>
      <c r="P221" s="172"/>
      <c r="Q221" s="172"/>
      <c r="R221" s="172"/>
      <c r="S221" s="172"/>
      <c r="T221" s="172"/>
      <c r="U221" s="172"/>
      <c r="V221" s="45">
        <f t="shared" si="503"/>
        <v>6</v>
      </c>
    </row>
    <row r="222" spans="1:23">
      <c r="A222" s="13" t="str">
        <f t="shared" ref="A222" si="571">$B222&amp;"."&amp;F222&amp;"."&amp;V222</f>
        <v>2.1.6</v>
      </c>
      <c r="B222" s="57">
        <v>2</v>
      </c>
      <c r="C222" s="57" t="s">
        <v>45</v>
      </c>
      <c r="D222" s="57" t="s">
        <v>78</v>
      </c>
      <c r="E222" s="58" t="s">
        <v>41</v>
      </c>
      <c r="F222" s="176">
        <v>1</v>
      </c>
      <c r="G222" s="59">
        <v>3.25</v>
      </c>
      <c r="H222" s="60">
        <v>1198.3499999999999</v>
      </c>
      <c r="I222" s="60">
        <f t="shared" ref="I222" si="572">G222</f>
        <v>3.25</v>
      </c>
      <c r="J222" s="60">
        <f t="shared" ref="J222" si="573">G223-G222</f>
        <v>0.64999999999999991</v>
      </c>
      <c r="K222" s="60">
        <f t="shared" ref="K222" si="574">G224-G223</f>
        <v>0.60000000000000009</v>
      </c>
      <c r="L222" s="60">
        <f t="shared" ref="L222" si="575">G225-G224</f>
        <v>0.65000000000000036</v>
      </c>
      <c r="M222" s="60">
        <f t="shared" ref="M222" si="576">H223</f>
        <v>1197.7</v>
      </c>
      <c r="N222" s="60">
        <f t="shared" ref="N222" si="577">H222-H223</f>
        <v>0.64999999999986358</v>
      </c>
      <c r="O222" s="60">
        <f t="shared" ref="O222" si="578">I222</f>
        <v>3.25</v>
      </c>
      <c r="P222" s="60">
        <v>0.35</v>
      </c>
      <c r="Q222" s="60">
        <f t="shared" ref="Q222" si="579">(G225-G222-R222-P222-T222)/2</f>
        <v>0.40000000000000019</v>
      </c>
      <c r="R222" s="60">
        <v>0.4</v>
      </c>
      <c r="S222" s="60">
        <f t="shared" ref="S222" si="580">(G225-G222-R222-P222-T222)/2</f>
        <v>0.40000000000000019</v>
      </c>
      <c r="T222" s="60">
        <f t="shared" ref="T222" si="581">P222</f>
        <v>0.35</v>
      </c>
      <c r="U222" s="60">
        <f t="shared" ref="U222" si="582">M222+0.25</f>
        <v>1197.95</v>
      </c>
      <c r="V222" s="34">
        <f t="shared" si="503"/>
        <v>6</v>
      </c>
      <c r="W222" s="29"/>
    </row>
    <row r="223" spans="1:23">
      <c r="A223" s="13" t="str">
        <f t="shared" ref="A223" si="583">$B222&amp;"."&amp;F223&amp;"."&amp;V223</f>
        <v>2.2.6</v>
      </c>
      <c r="B223" s="61"/>
      <c r="C223" s="61"/>
      <c r="D223" s="61"/>
      <c r="E223" s="62" t="s">
        <v>41</v>
      </c>
      <c r="F223" s="62">
        <v>2</v>
      </c>
      <c r="G223" s="63">
        <v>3.9</v>
      </c>
      <c r="H223" s="64">
        <v>1197.7</v>
      </c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34">
        <f t="shared" si="503"/>
        <v>6</v>
      </c>
    </row>
    <row r="224" spans="1:23">
      <c r="A224" s="13" t="str">
        <f t="shared" ref="A224" si="584">$B222&amp;"."&amp;F224&amp;"."&amp;V224</f>
        <v>2.3.6</v>
      </c>
      <c r="B224" s="61"/>
      <c r="C224" s="61"/>
      <c r="D224" s="61"/>
      <c r="E224" s="177" t="s">
        <v>41</v>
      </c>
      <c r="F224" s="62">
        <v>3</v>
      </c>
      <c r="G224" s="178">
        <v>4.5</v>
      </c>
      <c r="H224" s="179">
        <v>1197.7</v>
      </c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34">
        <f t="shared" si="435"/>
        <v>6</v>
      </c>
    </row>
    <row r="225" spans="1:22">
      <c r="A225" s="13" t="str">
        <f t="shared" ref="A225" si="585">$B222&amp;"."&amp;F225&amp;"."&amp;V225</f>
        <v>2.4.6</v>
      </c>
      <c r="B225" s="180"/>
      <c r="C225" s="180"/>
      <c r="D225" s="180"/>
      <c r="E225" s="181" t="s">
        <v>41</v>
      </c>
      <c r="F225" s="62">
        <v>4</v>
      </c>
      <c r="G225" s="182">
        <v>5.15</v>
      </c>
      <c r="H225" s="183">
        <v>1198.3499999999999</v>
      </c>
      <c r="I225" s="183"/>
      <c r="J225" s="183"/>
      <c r="K225" s="183"/>
      <c r="L225" s="183"/>
      <c r="M225" s="183"/>
      <c r="N225" s="183"/>
      <c r="O225" s="183"/>
      <c r="P225" s="183"/>
      <c r="Q225" s="183"/>
      <c r="R225" s="183"/>
      <c r="S225" s="183"/>
      <c r="T225" s="183"/>
      <c r="U225" s="183"/>
      <c r="V225" s="34">
        <f t="shared" si="435"/>
        <v>6</v>
      </c>
    </row>
    <row r="226" spans="1:22">
      <c r="A226" s="13" t="str">
        <f t="shared" ref="A226" si="586">$B226&amp;"."&amp;F226&amp;"."&amp;V226</f>
        <v>3.1.6</v>
      </c>
      <c r="B226" s="21">
        <v>3</v>
      </c>
      <c r="C226" s="21">
        <v>6</v>
      </c>
      <c r="D226" s="21" t="s">
        <v>79</v>
      </c>
      <c r="E226" s="14" t="s">
        <v>41</v>
      </c>
      <c r="F226" s="14">
        <v>1</v>
      </c>
      <c r="G226" s="15">
        <v>2.9</v>
      </c>
      <c r="H226" s="16">
        <v>1199.6300000000001</v>
      </c>
      <c r="I226" s="16">
        <f t="shared" ref="I226" si="587">G226</f>
        <v>2.9</v>
      </c>
      <c r="J226" s="16">
        <f t="shared" ref="J226" si="588">G227-G226</f>
        <v>0.64999999999999991</v>
      </c>
      <c r="K226" s="16">
        <f t="shared" ref="K226" si="589">G228-G227</f>
        <v>0.60000000000000053</v>
      </c>
      <c r="L226" s="16">
        <f t="shared" ref="L226" si="590">G229-G228</f>
        <v>0.64999999999999947</v>
      </c>
      <c r="M226" s="16">
        <f t="shared" ref="M226" si="591">H227</f>
        <v>1198.98</v>
      </c>
      <c r="N226" s="16">
        <f t="shared" ref="N226" si="592">H226-H227</f>
        <v>0.65000000000009095</v>
      </c>
      <c r="O226" s="16">
        <f t="shared" ref="O226" si="593">I226</f>
        <v>2.9</v>
      </c>
      <c r="P226" s="16">
        <v>0.35</v>
      </c>
      <c r="Q226" s="16">
        <f t="shared" ref="Q226" si="594">(G229-G226-R226-P226-T226)/2</f>
        <v>0.39999999999999997</v>
      </c>
      <c r="R226" s="16">
        <v>0.4</v>
      </c>
      <c r="S226" s="16">
        <f t="shared" ref="S226" si="595">(G229-G226-R226-P226-T226)/2</f>
        <v>0.39999999999999997</v>
      </c>
      <c r="T226" s="16">
        <f t="shared" ref="T226" si="596">P226</f>
        <v>0.35</v>
      </c>
      <c r="U226" s="16">
        <f t="shared" ref="U226" si="597">M226+0.25</f>
        <v>1199.23</v>
      </c>
      <c r="V226" s="34">
        <f t="shared" si="435"/>
        <v>6</v>
      </c>
    </row>
    <row r="227" spans="1:22">
      <c r="A227" s="13" t="str">
        <f t="shared" ref="A227" si="598">$B226&amp;"."&amp;F227&amp;"."&amp;V227</f>
        <v>3.2.6</v>
      </c>
      <c r="B227" s="17"/>
      <c r="C227" s="17"/>
      <c r="D227" s="17"/>
      <c r="E227" s="18" t="s">
        <v>41</v>
      </c>
      <c r="F227" s="18">
        <v>2</v>
      </c>
      <c r="G227" s="19">
        <v>3.55</v>
      </c>
      <c r="H227" s="20">
        <v>1198.98</v>
      </c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34">
        <f t="shared" si="435"/>
        <v>6</v>
      </c>
    </row>
    <row r="228" spans="1:22">
      <c r="A228" s="13" t="str">
        <f t="shared" ref="A228" si="599">$B226&amp;"."&amp;F228&amp;"."&amp;V228</f>
        <v>3.3.6</v>
      </c>
      <c r="B228" s="17"/>
      <c r="C228" s="17"/>
      <c r="D228" s="17"/>
      <c r="E228" s="30" t="s">
        <v>41</v>
      </c>
      <c r="F228" s="30">
        <v>3</v>
      </c>
      <c r="G228" s="31">
        <v>4.1500000000000004</v>
      </c>
      <c r="H228" s="32">
        <v>1198.98</v>
      </c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34">
        <f t="shared" si="435"/>
        <v>6</v>
      </c>
    </row>
    <row r="229" spans="1:22">
      <c r="A229" s="13" t="str">
        <f t="shared" ref="A229" si="600">$B226&amp;"."&amp;F229&amp;"."&amp;V229</f>
        <v>3.4.6</v>
      </c>
      <c r="B229" s="22"/>
      <c r="C229" s="22"/>
      <c r="D229" s="22"/>
      <c r="E229" s="23" t="s">
        <v>41</v>
      </c>
      <c r="F229" s="23">
        <v>4</v>
      </c>
      <c r="G229" s="24">
        <v>4.8</v>
      </c>
      <c r="H229" s="25">
        <v>1199.6300000000001</v>
      </c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34">
        <f t="shared" si="435"/>
        <v>6</v>
      </c>
    </row>
    <row r="230" spans="1:22">
      <c r="A230" s="13" t="str">
        <f t="shared" ref="A230" si="601">$B230&amp;"."&amp;F230&amp;"."&amp;V230</f>
        <v>4.1.6</v>
      </c>
      <c r="B230" s="21">
        <f t="shared" si="485"/>
        <v>4</v>
      </c>
      <c r="C230" s="21">
        <v>7</v>
      </c>
      <c r="D230" s="21" t="s">
        <v>80</v>
      </c>
      <c r="E230" s="14" t="s">
        <v>41</v>
      </c>
      <c r="F230" s="26">
        <v>1</v>
      </c>
      <c r="G230" s="15">
        <v>2.9</v>
      </c>
      <c r="H230" s="16">
        <v>1200.94</v>
      </c>
      <c r="I230" s="16">
        <f t="shared" ref="I230" si="602">G230</f>
        <v>2.9</v>
      </c>
      <c r="J230" s="16">
        <f t="shared" ref="J230" si="603">G231-G230</f>
        <v>0.64999999999999991</v>
      </c>
      <c r="K230" s="16">
        <f t="shared" ref="K230" si="604">G232-G231</f>
        <v>0.60000000000000053</v>
      </c>
      <c r="L230" s="16">
        <f t="shared" ref="L230" si="605">G233-G232</f>
        <v>0.64999999999999947</v>
      </c>
      <c r="M230" s="16">
        <f t="shared" ref="M230" si="606">H231</f>
        <v>1200.29</v>
      </c>
      <c r="N230" s="16">
        <f t="shared" ref="N230" si="607">H230-H231</f>
        <v>0.65000000000009095</v>
      </c>
      <c r="O230" s="16">
        <f t="shared" ref="O230" si="608">I230</f>
        <v>2.9</v>
      </c>
      <c r="P230" s="16">
        <v>0.35</v>
      </c>
      <c r="Q230" s="16">
        <f t="shared" ref="Q230" si="609">(G233-G230-R230-P230-T230)/2</f>
        <v>0.39999999999999997</v>
      </c>
      <c r="R230" s="16">
        <v>0.4</v>
      </c>
      <c r="S230" s="16">
        <f t="shared" ref="S230" si="610">(G233-G230-R230-P230-T230)/2</f>
        <v>0.39999999999999997</v>
      </c>
      <c r="T230" s="16">
        <f t="shared" ref="T230" si="611">P230</f>
        <v>0.35</v>
      </c>
      <c r="U230" s="16">
        <f t="shared" ref="U230" si="612">M230+0.25</f>
        <v>1200.54</v>
      </c>
      <c r="V230" s="34">
        <f t="shared" si="435"/>
        <v>6</v>
      </c>
    </row>
    <row r="231" spans="1:22">
      <c r="A231" s="13" t="str">
        <f t="shared" ref="A231" si="613">$B230&amp;"."&amp;F231&amp;"."&amp;V231</f>
        <v>4.2.6</v>
      </c>
      <c r="B231" s="17"/>
      <c r="C231" s="17"/>
      <c r="D231" s="17"/>
      <c r="E231" s="18" t="s">
        <v>41</v>
      </c>
      <c r="F231" s="18">
        <v>2</v>
      </c>
      <c r="G231" s="19">
        <v>3.55</v>
      </c>
      <c r="H231" s="20">
        <v>1200.29</v>
      </c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34">
        <f t="shared" si="435"/>
        <v>6</v>
      </c>
    </row>
    <row r="232" spans="1:22">
      <c r="A232" s="13" t="str">
        <f t="shared" ref="A232" si="614">$B230&amp;"."&amp;F232&amp;"."&amp;V232</f>
        <v>4.3.6</v>
      </c>
      <c r="B232" s="17"/>
      <c r="C232" s="17"/>
      <c r="D232" s="17"/>
      <c r="E232" s="30" t="s">
        <v>41</v>
      </c>
      <c r="F232" s="18">
        <v>3</v>
      </c>
      <c r="G232" s="31">
        <v>4.1500000000000004</v>
      </c>
      <c r="H232" s="32">
        <v>1200.29</v>
      </c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34">
        <f t="shared" si="435"/>
        <v>6</v>
      </c>
    </row>
    <row r="233" spans="1:22">
      <c r="A233" s="13" t="str">
        <f t="shared" ref="A233" si="615">$B230&amp;"."&amp;F233&amp;"."&amp;V233</f>
        <v>4.4.6</v>
      </c>
      <c r="B233" s="22"/>
      <c r="C233" s="22"/>
      <c r="D233" s="22"/>
      <c r="E233" s="23" t="s">
        <v>41</v>
      </c>
      <c r="F233" s="18">
        <v>4</v>
      </c>
      <c r="G233" s="24">
        <v>4.8</v>
      </c>
      <c r="H233" s="25">
        <v>1200.94</v>
      </c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34">
        <f t="shared" si="435"/>
        <v>6</v>
      </c>
    </row>
    <row r="234" spans="1:22">
      <c r="A234" s="13" t="str">
        <f t="shared" ref="A234" si="616">$B234&amp;"."&amp;F234&amp;"."&amp;V234</f>
        <v>5.1.6</v>
      </c>
      <c r="B234" s="21">
        <f t="shared" si="485"/>
        <v>5</v>
      </c>
      <c r="C234" s="21" t="s">
        <v>81</v>
      </c>
      <c r="D234" s="21" t="s">
        <v>83</v>
      </c>
      <c r="E234" s="14" t="s">
        <v>41</v>
      </c>
      <c r="F234" s="14">
        <v>1</v>
      </c>
      <c r="G234" s="15">
        <v>3.25</v>
      </c>
      <c r="H234" s="16">
        <v>1202.53</v>
      </c>
      <c r="I234" s="16">
        <f t="shared" ref="I234" si="617">G234</f>
        <v>3.25</v>
      </c>
      <c r="J234" s="16">
        <f t="shared" ref="J234" si="618">G235-G234</f>
        <v>0.64999999999999991</v>
      </c>
      <c r="K234" s="16">
        <f t="shared" ref="K234" si="619">G236-G235</f>
        <v>0.60000000000000009</v>
      </c>
      <c r="L234" s="16">
        <f t="shared" ref="L234" si="620">G237-G236</f>
        <v>0.65000000000000036</v>
      </c>
      <c r="M234" s="16">
        <f t="shared" ref="M234" si="621">H235</f>
        <v>1201.8800000000001</v>
      </c>
      <c r="N234" s="16">
        <f t="shared" ref="N234" si="622">H234-H235</f>
        <v>0.64999999999986358</v>
      </c>
      <c r="O234" s="16">
        <f t="shared" ref="O234" si="623">I234</f>
        <v>3.25</v>
      </c>
      <c r="P234" s="16">
        <v>0.35</v>
      </c>
      <c r="Q234" s="16">
        <f t="shared" ref="Q234" si="624">(G237-G234-R234-P234-T234)/2</f>
        <v>0.40000000000000019</v>
      </c>
      <c r="R234" s="16">
        <v>0.4</v>
      </c>
      <c r="S234" s="16">
        <f t="shared" ref="S234" si="625">(G237-G234-R234-P234-T234)/2</f>
        <v>0.40000000000000019</v>
      </c>
      <c r="T234" s="16">
        <f t="shared" ref="T234" si="626">P234</f>
        <v>0.35</v>
      </c>
      <c r="U234" s="16">
        <f t="shared" ref="U234" si="627">M234+0.25</f>
        <v>1202.1300000000001</v>
      </c>
      <c r="V234" s="34">
        <f t="shared" si="435"/>
        <v>6</v>
      </c>
    </row>
    <row r="235" spans="1:22">
      <c r="A235" s="13" t="str">
        <f t="shared" ref="A235" si="628">$B234&amp;"."&amp;F235&amp;"."&amp;V235</f>
        <v>5.2.6</v>
      </c>
      <c r="B235" s="17"/>
      <c r="C235" s="17"/>
      <c r="D235" s="17"/>
      <c r="E235" s="18" t="s">
        <v>41</v>
      </c>
      <c r="F235" s="18">
        <v>2</v>
      </c>
      <c r="G235" s="19">
        <v>3.9</v>
      </c>
      <c r="H235" s="20">
        <v>1201.8800000000001</v>
      </c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34">
        <f t="shared" si="435"/>
        <v>6</v>
      </c>
    </row>
    <row r="236" spans="1:22">
      <c r="A236" s="13" t="str">
        <f t="shared" ref="A236" si="629">$B234&amp;"."&amp;F236&amp;"."&amp;V236</f>
        <v>5.3.6</v>
      </c>
      <c r="B236" s="17"/>
      <c r="C236" s="17"/>
      <c r="D236" s="17"/>
      <c r="E236" s="30" t="s">
        <v>41</v>
      </c>
      <c r="F236" s="30">
        <v>3</v>
      </c>
      <c r="G236" s="31">
        <v>4.5</v>
      </c>
      <c r="H236" s="32">
        <v>1201.8800000000001</v>
      </c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34">
        <f t="shared" si="435"/>
        <v>6</v>
      </c>
    </row>
    <row r="237" spans="1:22">
      <c r="A237" s="13" t="str">
        <f t="shared" ref="A237" si="630">$B234&amp;"."&amp;F237&amp;"."&amp;V237</f>
        <v>5.4.6</v>
      </c>
      <c r="B237" s="22"/>
      <c r="C237" s="22"/>
      <c r="D237" s="22"/>
      <c r="E237" s="23" t="s">
        <v>41</v>
      </c>
      <c r="F237" s="23">
        <v>4</v>
      </c>
      <c r="G237" s="24">
        <v>5.15</v>
      </c>
      <c r="H237" s="25">
        <v>1202.53</v>
      </c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34">
        <f t="shared" si="435"/>
        <v>6</v>
      </c>
    </row>
    <row r="238" spans="1:22">
      <c r="A238" s="13" t="str">
        <f t="shared" ref="A238" si="631">$B238&amp;"."&amp;F238&amp;"."&amp;V238</f>
        <v>6.1.6</v>
      </c>
      <c r="B238" s="21">
        <f t="shared" si="485"/>
        <v>6</v>
      </c>
      <c r="C238" s="21" t="s">
        <v>84</v>
      </c>
      <c r="D238" s="21" t="s">
        <v>86</v>
      </c>
      <c r="E238" s="14" t="s">
        <v>41</v>
      </c>
      <c r="F238" s="26">
        <v>1</v>
      </c>
      <c r="G238" s="15">
        <v>3.6</v>
      </c>
      <c r="H238" s="16">
        <v>1204.02</v>
      </c>
      <c r="I238" s="16">
        <f t="shared" ref="I238" si="632">G238</f>
        <v>3.6</v>
      </c>
      <c r="J238" s="16">
        <f t="shared" ref="J238" si="633">G239-G238</f>
        <v>0.64999999999999991</v>
      </c>
      <c r="K238" s="16">
        <f t="shared" ref="K238" si="634">G240-G239</f>
        <v>0.59999999999999964</v>
      </c>
      <c r="L238" s="16">
        <f t="shared" ref="L238" si="635">G241-G240</f>
        <v>0.65000000000000036</v>
      </c>
      <c r="M238" s="16">
        <f t="shared" ref="M238" si="636">H239</f>
        <v>1203.3699999999999</v>
      </c>
      <c r="N238" s="16">
        <f t="shared" ref="N238" si="637">H238-H239</f>
        <v>0.65000000000009095</v>
      </c>
      <c r="O238" s="16">
        <f t="shared" ref="O238" si="638">I238</f>
        <v>3.6</v>
      </c>
      <c r="P238" s="16">
        <v>0.35</v>
      </c>
      <c r="Q238" s="16">
        <f t="shared" ref="Q238" si="639">(G241-G238-R238-P238-T238)/2</f>
        <v>0.39999999999999997</v>
      </c>
      <c r="R238" s="16">
        <v>0.4</v>
      </c>
      <c r="S238" s="16">
        <f t="shared" ref="S238" si="640">(G241-G238-R238-P238-T238)/2</f>
        <v>0.39999999999999997</v>
      </c>
      <c r="T238" s="16">
        <f t="shared" ref="T238" si="641">P238</f>
        <v>0.35</v>
      </c>
      <c r="U238" s="16">
        <f t="shared" ref="U238" si="642">M238+0.25</f>
        <v>1203.6199999999999</v>
      </c>
      <c r="V238" s="34">
        <f t="shared" si="435"/>
        <v>6</v>
      </c>
    </row>
    <row r="239" spans="1:22">
      <c r="A239" s="13" t="str">
        <f t="shared" ref="A239" si="643">$B238&amp;"."&amp;F239&amp;"."&amp;V239</f>
        <v>6.2.6</v>
      </c>
      <c r="B239" s="17"/>
      <c r="C239" s="17"/>
      <c r="D239" s="17"/>
      <c r="E239" s="18" t="s">
        <v>41</v>
      </c>
      <c r="F239" s="18">
        <v>2</v>
      </c>
      <c r="G239" s="19">
        <v>4.25</v>
      </c>
      <c r="H239" s="20">
        <v>1203.3699999999999</v>
      </c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34">
        <f t="shared" si="435"/>
        <v>6</v>
      </c>
    </row>
    <row r="240" spans="1:22">
      <c r="A240" s="13" t="str">
        <f t="shared" ref="A240" si="644">$B238&amp;"."&amp;F240&amp;"."&amp;V240</f>
        <v>6.3.6</v>
      </c>
      <c r="B240" s="17"/>
      <c r="C240" s="17"/>
      <c r="D240" s="17"/>
      <c r="E240" s="30" t="s">
        <v>41</v>
      </c>
      <c r="F240" s="18">
        <v>3</v>
      </c>
      <c r="G240" s="31">
        <v>4.8499999999999996</v>
      </c>
      <c r="H240" s="32">
        <v>1203.3699999999999</v>
      </c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34">
        <f t="shared" si="435"/>
        <v>6</v>
      </c>
    </row>
    <row r="241" spans="1:22">
      <c r="A241" s="13" t="str">
        <f t="shared" ref="A241" si="645">$B238&amp;"."&amp;F241&amp;"."&amp;V241</f>
        <v>6.4.6</v>
      </c>
      <c r="B241" s="22"/>
      <c r="C241" s="22"/>
      <c r="D241" s="22"/>
      <c r="E241" s="23" t="s">
        <v>41</v>
      </c>
      <c r="F241" s="18">
        <v>4</v>
      </c>
      <c r="G241" s="24">
        <v>5.5</v>
      </c>
      <c r="H241" s="25">
        <v>1204.02</v>
      </c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34">
        <f t="shared" si="435"/>
        <v>6</v>
      </c>
    </row>
    <row r="242" spans="1:22">
      <c r="A242" s="13" t="str">
        <f t="shared" ref="A242" si="646">$B242&amp;"."&amp;F242&amp;"."&amp;V242</f>
        <v>7.1.6</v>
      </c>
      <c r="B242" s="21">
        <f t="shared" si="485"/>
        <v>7</v>
      </c>
      <c r="C242" s="21" t="s">
        <v>46</v>
      </c>
      <c r="D242" s="21" t="s">
        <v>87</v>
      </c>
      <c r="E242" s="14" t="s">
        <v>41</v>
      </c>
      <c r="F242" s="14">
        <v>1</v>
      </c>
      <c r="G242" s="15">
        <v>3.25</v>
      </c>
      <c r="H242" s="16">
        <v>1205.77</v>
      </c>
      <c r="I242" s="16">
        <f t="shared" ref="I242" si="647">G242</f>
        <v>3.25</v>
      </c>
      <c r="J242" s="16">
        <f t="shared" ref="J242" si="648">G243-G242</f>
        <v>0.64999999999999991</v>
      </c>
      <c r="K242" s="16">
        <f t="shared" ref="K242" si="649">G244-G243</f>
        <v>0.60000000000000009</v>
      </c>
      <c r="L242" s="16">
        <f t="shared" ref="L242" si="650">G245-G244</f>
        <v>0.65000000000000036</v>
      </c>
      <c r="M242" s="16">
        <f t="shared" ref="M242" si="651">H243</f>
        <v>1205.1199999999999</v>
      </c>
      <c r="N242" s="16">
        <f t="shared" ref="N242" si="652">H242-H243</f>
        <v>0.65000000000009095</v>
      </c>
      <c r="O242" s="16">
        <f t="shared" ref="O242" si="653">I242</f>
        <v>3.25</v>
      </c>
      <c r="P242" s="16">
        <v>0.35</v>
      </c>
      <c r="Q242" s="16">
        <f t="shared" ref="Q242" si="654">(G245-G242-R242-P242-T242)/2</f>
        <v>0.40000000000000019</v>
      </c>
      <c r="R242" s="16">
        <v>0.4</v>
      </c>
      <c r="S242" s="16">
        <f t="shared" ref="S242" si="655">(G245-G242-R242-P242-T242)/2</f>
        <v>0.40000000000000019</v>
      </c>
      <c r="T242" s="16">
        <f t="shared" ref="T242" si="656">P242</f>
        <v>0.35</v>
      </c>
      <c r="U242" s="16">
        <f t="shared" ref="U242" si="657">M242+0.25</f>
        <v>1205.3699999999999</v>
      </c>
      <c r="V242" s="34">
        <f t="shared" si="435"/>
        <v>6</v>
      </c>
    </row>
    <row r="243" spans="1:22">
      <c r="A243" s="13" t="str">
        <f t="shared" ref="A243" si="658">$B242&amp;"."&amp;F243&amp;"."&amp;V243</f>
        <v>7.2.6</v>
      </c>
      <c r="B243" s="17"/>
      <c r="C243" s="17"/>
      <c r="D243" s="17"/>
      <c r="E243" s="18" t="s">
        <v>41</v>
      </c>
      <c r="F243" s="18">
        <v>2</v>
      </c>
      <c r="G243" s="19">
        <v>3.9</v>
      </c>
      <c r="H243" s="20">
        <v>1205.1199999999999</v>
      </c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34">
        <f t="shared" si="435"/>
        <v>6</v>
      </c>
    </row>
    <row r="244" spans="1:22">
      <c r="A244" s="13" t="str">
        <f t="shared" ref="A244" si="659">$B242&amp;"."&amp;F244&amp;"."&amp;V244</f>
        <v>7.3.6</v>
      </c>
      <c r="B244" s="17"/>
      <c r="C244" s="17"/>
      <c r="D244" s="17"/>
      <c r="E244" s="30" t="s">
        <v>41</v>
      </c>
      <c r="F244" s="30">
        <v>3</v>
      </c>
      <c r="G244" s="31">
        <v>4.5</v>
      </c>
      <c r="H244" s="32">
        <v>1205.1199999999999</v>
      </c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34">
        <f t="shared" si="435"/>
        <v>6</v>
      </c>
    </row>
    <row r="245" spans="1:22">
      <c r="A245" s="13" t="str">
        <f t="shared" ref="A245" si="660">$B242&amp;"."&amp;F245&amp;"."&amp;V245</f>
        <v>7.4.6</v>
      </c>
      <c r="B245" s="22"/>
      <c r="C245" s="22"/>
      <c r="D245" s="22"/>
      <c r="E245" s="23" t="s">
        <v>41</v>
      </c>
      <c r="F245" s="23">
        <v>4</v>
      </c>
      <c r="G245" s="24">
        <v>5.15</v>
      </c>
      <c r="H245" s="25">
        <v>1205.77</v>
      </c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34">
        <f t="shared" si="435"/>
        <v>6</v>
      </c>
    </row>
    <row r="246" spans="1:22">
      <c r="A246" s="13" t="str">
        <f t="shared" ref="A246" si="661">$B246&amp;"."&amp;F246&amp;"."&amp;V246</f>
        <v>8.1.6</v>
      </c>
      <c r="B246" s="21">
        <f t="shared" ref="B246:B322" si="662">B242+1</f>
        <v>8</v>
      </c>
      <c r="C246" s="21" t="s">
        <v>88</v>
      </c>
      <c r="D246" s="21" t="s">
        <v>89</v>
      </c>
      <c r="E246" s="14" t="s">
        <v>41</v>
      </c>
      <c r="F246" s="46">
        <v>1</v>
      </c>
      <c r="G246" s="47">
        <v>2.9</v>
      </c>
      <c r="H246" s="48">
        <f>H247+0.65</f>
        <v>1207.8033</v>
      </c>
      <c r="I246" s="16">
        <f t="shared" ref="I246" si="663">G246</f>
        <v>2.9</v>
      </c>
      <c r="J246" s="16">
        <f t="shared" ref="J246" si="664">G247-G246</f>
        <v>0.64999999999999991</v>
      </c>
      <c r="K246" s="16">
        <f t="shared" ref="K246" si="665">G248-G247</f>
        <v>0.60000000000000053</v>
      </c>
      <c r="L246" s="16">
        <f t="shared" ref="L246" si="666">G249-G248</f>
        <v>0.64999999999999947</v>
      </c>
      <c r="M246" s="16">
        <f t="shared" ref="M246" si="667">H247</f>
        <v>1207.1532999999999</v>
      </c>
      <c r="N246" s="16">
        <f t="shared" ref="N246" si="668">H246-H247</f>
        <v>0.65000000000009095</v>
      </c>
      <c r="O246" s="16">
        <f t="shared" ref="O246" si="669">I246</f>
        <v>2.9</v>
      </c>
      <c r="P246" s="16">
        <v>0.35</v>
      </c>
      <c r="Q246" s="16">
        <f t="shared" ref="Q246" si="670">(G249-G246-R246-P246-T246)/2</f>
        <v>0.39999999999999997</v>
      </c>
      <c r="R246" s="16">
        <v>0.4</v>
      </c>
      <c r="S246" s="16">
        <f t="shared" ref="S246" si="671">(G249-G246-R246-P246-T246)/2</f>
        <v>0.39999999999999997</v>
      </c>
      <c r="T246" s="16">
        <f t="shared" ref="T246" si="672">P246</f>
        <v>0.35</v>
      </c>
      <c r="U246" s="16">
        <f t="shared" ref="U246" si="673">M246+0.25</f>
        <v>1207.4032999999999</v>
      </c>
      <c r="V246" s="34">
        <f t="shared" si="435"/>
        <v>6</v>
      </c>
    </row>
    <row r="247" spans="1:22">
      <c r="A247" s="13" t="str">
        <f t="shared" ref="A247" si="674">$B246&amp;"."&amp;F247&amp;"."&amp;V247</f>
        <v>8.2.6</v>
      </c>
      <c r="B247" s="17"/>
      <c r="C247" s="17"/>
      <c r="D247" s="17"/>
      <c r="E247" s="18" t="s">
        <v>41</v>
      </c>
      <c r="F247" s="49">
        <v>2</v>
      </c>
      <c r="G247" s="50">
        <v>3.55</v>
      </c>
      <c r="H247" s="51">
        <f>1207.26-1*10.67/100</f>
        <v>1207.1532999999999</v>
      </c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34">
        <f t="shared" si="435"/>
        <v>6</v>
      </c>
    </row>
    <row r="248" spans="1:22">
      <c r="A248" s="13" t="str">
        <f t="shared" ref="A248" si="675">$B246&amp;"."&amp;F248&amp;"."&amp;V248</f>
        <v>8.3.6</v>
      </c>
      <c r="B248" s="17"/>
      <c r="C248" s="17"/>
      <c r="D248" s="17"/>
      <c r="E248" s="30" t="s">
        <v>41</v>
      </c>
      <c r="F248" s="49">
        <v>3</v>
      </c>
      <c r="G248" s="52">
        <v>4.1500000000000004</v>
      </c>
      <c r="H248" s="53">
        <f>H247</f>
        <v>1207.1532999999999</v>
      </c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34">
        <f t="shared" si="435"/>
        <v>6</v>
      </c>
    </row>
    <row r="249" spans="1:22">
      <c r="A249" s="13" t="str">
        <f t="shared" ref="A249" si="676">$B246&amp;"."&amp;F249&amp;"."&amp;V249</f>
        <v>8.4.6</v>
      </c>
      <c r="B249" s="22"/>
      <c r="C249" s="22"/>
      <c r="D249" s="22"/>
      <c r="E249" s="23" t="s">
        <v>41</v>
      </c>
      <c r="F249" s="54">
        <v>4</v>
      </c>
      <c r="G249" s="55">
        <v>4.8</v>
      </c>
      <c r="H249" s="56">
        <f>H248+0.65</f>
        <v>1207.8033</v>
      </c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34">
        <f t="shared" si="435"/>
        <v>6</v>
      </c>
    </row>
    <row r="250" spans="1:22">
      <c r="A250" s="13" t="str">
        <f t="shared" ref="A250" si="677">$B250&amp;"."&amp;F250&amp;"."&amp;V250</f>
        <v>9.1.6</v>
      </c>
      <c r="B250" s="21">
        <f t="shared" si="662"/>
        <v>9</v>
      </c>
      <c r="C250" s="21" t="s">
        <v>90</v>
      </c>
      <c r="D250" s="21" t="s">
        <v>91</v>
      </c>
      <c r="E250" s="14" t="s">
        <v>41</v>
      </c>
      <c r="F250" s="46">
        <v>1</v>
      </c>
      <c r="G250" s="47">
        <v>2.9</v>
      </c>
      <c r="H250" s="48">
        <f>H251+0.65</f>
        <v>1208.0167000000001</v>
      </c>
      <c r="I250" s="16">
        <f t="shared" ref="I250" si="678">G250</f>
        <v>2.9</v>
      </c>
      <c r="J250" s="16">
        <f t="shared" ref="J250" si="679">G251-G250</f>
        <v>0.64999999999999991</v>
      </c>
      <c r="K250" s="16">
        <f t="shared" ref="K250" si="680">G252-G251</f>
        <v>0.60000000000000053</v>
      </c>
      <c r="L250" s="16">
        <f t="shared" ref="L250" si="681">G253-G252</f>
        <v>0.64999999999999947</v>
      </c>
      <c r="M250" s="16">
        <f t="shared" ref="M250" si="682">H251</f>
        <v>1207.3667</v>
      </c>
      <c r="N250" s="16">
        <f t="shared" ref="N250" si="683">H250-H251</f>
        <v>0.65000000000009095</v>
      </c>
      <c r="O250" s="16">
        <f t="shared" ref="O250" si="684">I250</f>
        <v>2.9</v>
      </c>
      <c r="P250" s="16">
        <v>0.35</v>
      </c>
      <c r="Q250" s="16">
        <f t="shared" ref="Q250" si="685">(G253-G250-R250-P250-T250)/2</f>
        <v>0.39999999999999997</v>
      </c>
      <c r="R250" s="16">
        <v>0.4</v>
      </c>
      <c r="S250" s="16">
        <f t="shared" ref="S250" si="686">(G253-G250-R250-P250-T250)/2</f>
        <v>0.39999999999999997</v>
      </c>
      <c r="T250" s="16">
        <f t="shared" ref="T250" si="687">P250</f>
        <v>0.35</v>
      </c>
      <c r="U250" s="16">
        <f t="shared" ref="U250" si="688">M250+0.25</f>
        <v>1207.6167</v>
      </c>
      <c r="V250" s="34">
        <f t="shared" si="435"/>
        <v>6</v>
      </c>
    </row>
    <row r="251" spans="1:22">
      <c r="A251" s="13" t="str">
        <f t="shared" ref="A251" si="689">$B250&amp;"."&amp;F251&amp;"."&amp;V251</f>
        <v>9.2.6</v>
      </c>
      <c r="B251" s="17"/>
      <c r="C251" s="17"/>
      <c r="D251" s="17"/>
      <c r="E251" s="18" t="s">
        <v>41</v>
      </c>
      <c r="F251" s="49">
        <v>2</v>
      </c>
      <c r="G251" s="50">
        <v>3.55</v>
      </c>
      <c r="H251" s="51">
        <f>1207.26+1*10.67/100</f>
        <v>1207.3667</v>
      </c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34">
        <f t="shared" si="435"/>
        <v>6</v>
      </c>
    </row>
    <row r="252" spans="1:22">
      <c r="A252" s="13" t="str">
        <f t="shared" ref="A252" si="690">$B250&amp;"."&amp;F252&amp;"."&amp;V252</f>
        <v>9.3.6</v>
      </c>
      <c r="B252" s="17"/>
      <c r="C252" s="17"/>
      <c r="D252" s="17"/>
      <c r="E252" s="30" t="s">
        <v>41</v>
      </c>
      <c r="F252" s="49">
        <v>3</v>
      </c>
      <c r="G252" s="52">
        <v>4.1500000000000004</v>
      </c>
      <c r="H252" s="53">
        <f>H251</f>
        <v>1207.3667</v>
      </c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34">
        <f t="shared" si="435"/>
        <v>6</v>
      </c>
    </row>
    <row r="253" spans="1:22">
      <c r="A253" s="13" t="str">
        <f t="shared" ref="A253" si="691">$B250&amp;"."&amp;F253&amp;"."&amp;V253</f>
        <v>9.4.6</v>
      </c>
      <c r="B253" s="22"/>
      <c r="C253" s="17"/>
      <c r="D253" s="17"/>
      <c r="E253" s="23" t="s">
        <v>41</v>
      </c>
      <c r="F253" s="49">
        <v>4</v>
      </c>
      <c r="G253" s="55">
        <v>4.8</v>
      </c>
      <c r="H253" s="56">
        <f>H252+0.65</f>
        <v>1208.0167000000001</v>
      </c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34">
        <f t="shared" si="435"/>
        <v>6</v>
      </c>
    </row>
    <row r="254" spans="1:22">
      <c r="A254" s="13" t="str">
        <f t="shared" ref="A254" si="692">$B254&amp;"."&amp;F254&amp;"."&amp;V254</f>
        <v>10.1.6</v>
      </c>
      <c r="B254" s="21">
        <f t="shared" si="662"/>
        <v>10</v>
      </c>
      <c r="C254" s="21">
        <v>9</v>
      </c>
      <c r="D254" s="21" t="s">
        <v>92</v>
      </c>
      <c r="E254" s="14" t="s">
        <v>41</v>
      </c>
      <c r="F254" s="14">
        <v>1</v>
      </c>
      <c r="G254" s="15">
        <v>2.95</v>
      </c>
      <c r="H254" s="16">
        <v>1209.6500000000001</v>
      </c>
      <c r="I254" s="16">
        <f t="shared" ref="I254" si="693">G254</f>
        <v>2.95</v>
      </c>
      <c r="J254" s="16">
        <f t="shared" ref="J254" si="694">G255-G254</f>
        <v>0.64999999999999991</v>
      </c>
      <c r="K254" s="16">
        <f t="shared" ref="K254" si="695">G256-G255</f>
        <v>0.60000000000000009</v>
      </c>
      <c r="L254" s="16">
        <f t="shared" ref="L254" si="696">G257-G256</f>
        <v>0.64999999999999947</v>
      </c>
      <c r="M254" s="16">
        <f t="shared" ref="M254" si="697">H255</f>
        <v>1209</v>
      </c>
      <c r="N254" s="16">
        <f t="shared" ref="N254" si="698">H254-H255</f>
        <v>0.65000000000009095</v>
      </c>
      <c r="O254" s="16">
        <f t="shared" ref="O254" si="699">I254</f>
        <v>2.95</v>
      </c>
      <c r="P254" s="16">
        <v>0.35</v>
      </c>
      <c r="Q254" s="16">
        <f t="shared" ref="Q254" si="700">(G257-G254-R254-P254-T254)/2</f>
        <v>0.39999999999999974</v>
      </c>
      <c r="R254" s="16">
        <v>0.4</v>
      </c>
      <c r="S254" s="16">
        <f t="shared" ref="S254" si="701">(G257-G254-R254-P254-T254)/2</f>
        <v>0.39999999999999974</v>
      </c>
      <c r="T254" s="16">
        <f t="shared" ref="T254" si="702">P254</f>
        <v>0.35</v>
      </c>
      <c r="U254" s="16">
        <f t="shared" ref="U254" si="703">M254+0.25</f>
        <v>1209.25</v>
      </c>
      <c r="V254" s="34">
        <f t="shared" si="435"/>
        <v>6</v>
      </c>
    </row>
    <row r="255" spans="1:22">
      <c r="A255" s="13" t="str">
        <f t="shared" ref="A255" si="704">$B254&amp;"."&amp;F255&amp;"."&amp;V255</f>
        <v>10.2.6</v>
      </c>
      <c r="B255" s="17"/>
      <c r="C255" s="17"/>
      <c r="D255" s="17"/>
      <c r="E255" s="18" t="s">
        <v>41</v>
      </c>
      <c r="F255" s="18">
        <v>2</v>
      </c>
      <c r="G255" s="19">
        <v>3.6</v>
      </c>
      <c r="H255" s="20">
        <v>1209</v>
      </c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34">
        <f t="shared" si="435"/>
        <v>6</v>
      </c>
    </row>
    <row r="256" spans="1:22">
      <c r="A256" s="13" t="str">
        <f t="shared" ref="A256" si="705">$B254&amp;"."&amp;F256&amp;"."&amp;V256</f>
        <v>10.3.6</v>
      </c>
      <c r="B256" s="17"/>
      <c r="C256" s="17"/>
      <c r="D256" s="17"/>
      <c r="E256" s="30" t="s">
        <v>41</v>
      </c>
      <c r="F256" s="30">
        <v>3</v>
      </c>
      <c r="G256" s="31">
        <v>4.2</v>
      </c>
      <c r="H256" s="32">
        <v>1209</v>
      </c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34">
        <f t="shared" si="435"/>
        <v>6</v>
      </c>
    </row>
    <row r="257" spans="1:23">
      <c r="A257" s="13" t="str">
        <f t="shared" ref="A257" si="706">$B254&amp;"."&amp;F257&amp;"."&amp;V257</f>
        <v>10.4.6</v>
      </c>
      <c r="B257" s="22"/>
      <c r="C257" s="22"/>
      <c r="D257" s="22"/>
      <c r="E257" s="23" t="s">
        <v>41</v>
      </c>
      <c r="F257" s="23">
        <v>4</v>
      </c>
      <c r="G257" s="24">
        <v>4.8499999999999996</v>
      </c>
      <c r="H257" s="25">
        <v>1209.6500000000001</v>
      </c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34">
        <f t="shared" si="435"/>
        <v>6</v>
      </c>
    </row>
    <row r="258" spans="1:23">
      <c r="A258" s="13" t="str">
        <f t="shared" ref="A258" si="707">$B258&amp;"."&amp;F258&amp;"."&amp;V258</f>
        <v>1.1.7</v>
      </c>
      <c r="B258" s="37">
        <v>1</v>
      </c>
      <c r="C258" s="37" t="s">
        <v>397</v>
      </c>
      <c r="D258" s="37" t="s">
        <v>398</v>
      </c>
      <c r="E258" s="38" t="s">
        <v>41</v>
      </c>
      <c r="F258" s="188">
        <v>1</v>
      </c>
      <c r="G258" s="39">
        <v>3.25</v>
      </c>
      <c r="H258" s="40">
        <v>1210.83</v>
      </c>
      <c r="I258" s="40">
        <f t="shared" ref="I258" si="708">G258</f>
        <v>3.25</v>
      </c>
      <c r="J258" s="40">
        <f t="shared" ref="J258" si="709">G259-G258</f>
        <v>0.64999999999999991</v>
      </c>
      <c r="K258" s="40">
        <f t="shared" ref="K258" si="710">G260-G259</f>
        <v>0.60000000000000009</v>
      </c>
      <c r="L258" s="40">
        <f t="shared" ref="L258" si="711">G261-G260</f>
        <v>0.65000000000000036</v>
      </c>
      <c r="M258" s="40">
        <f t="shared" ref="M258" si="712">H259</f>
        <v>1210.18</v>
      </c>
      <c r="N258" s="40">
        <f t="shared" ref="N258" si="713">H258-H259</f>
        <v>0.64999999999986358</v>
      </c>
      <c r="O258" s="40">
        <f t="shared" ref="O258" si="714">I258</f>
        <v>3.25</v>
      </c>
      <c r="P258" s="40">
        <v>0.35</v>
      </c>
      <c r="Q258" s="40">
        <f t="shared" ref="Q258" si="715">(G261-G258-R258-P258-T258)/2</f>
        <v>0.40000000000000019</v>
      </c>
      <c r="R258" s="40">
        <v>0.4</v>
      </c>
      <c r="S258" s="40">
        <f t="shared" ref="S258" si="716">(G261-G258-R258-P258-T258)/2</f>
        <v>0.40000000000000019</v>
      </c>
      <c r="T258" s="40">
        <f t="shared" ref="T258" si="717">P258</f>
        <v>0.35</v>
      </c>
      <c r="U258" s="40">
        <f t="shared" ref="U258" si="718">M258+0.25</f>
        <v>1210.43</v>
      </c>
      <c r="V258" s="45">
        <v>7</v>
      </c>
      <c r="W258" s="29" t="s">
        <v>616</v>
      </c>
    </row>
    <row r="259" spans="1:23">
      <c r="A259" s="13" t="str">
        <f t="shared" ref="A259" si="719">$B258&amp;"."&amp;F259&amp;"."&amp;V259</f>
        <v>1.2.7</v>
      </c>
      <c r="B259" s="41"/>
      <c r="C259" s="41"/>
      <c r="D259" s="41"/>
      <c r="E259" s="42" t="s">
        <v>41</v>
      </c>
      <c r="F259" s="42">
        <v>2</v>
      </c>
      <c r="G259" s="43">
        <v>3.9</v>
      </c>
      <c r="H259" s="44">
        <v>1210.18</v>
      </c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5">
        <f t="shared" si="435"/>
        <v>7</v>
      </c>
    </row>
    <row r="260" spans="1:23">
      <c r="A260" s="13" t="str">
        <f t="shared" ref="A260" si="720">$B258&amp;"."&amp;F260&amp;"."&amp;V260</f>
        <v>1.3.7</v>
      </c>
      <c r="B260" s="41"/>
      <c r="C260" s="41"/>
      <c r="D260" s="41"/>
      <c r="E260" s="189" t="s">
        <v>41</v>
      </c>
      <c r="F260" s="42">
        <v>3</v>
      </c>
      <c r="G260" s="190">
        <v>4.5</v>
      </c>
      <c r="H260" s="191">
        <v>1210.18</v>
      </c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5">
        <f t="shared" si="435"/>
        <v>7</v>
      </c>
    </row>
    <row r="261" spans="1:23">
      <c r="A261" s="13" t="str">
        <f t="shared" ref="A261" si="721">$B258&amp;"."&amp;F261&amp;"."&amp;V261</f>
        <v>1.4.7</v>
      </c>
      <c r="B261" s="41"/>
      <c r="C261" s="41"/>
      <c r="D261" s="41"/>
      <c r="E261" s="189" t="s">
        <v>41</v>
      </c>
      <c r="F261" s="189">
        <v>4</v>
      </c>
      <c r="G261" s="190">
        <v>5.15</v>
      </c>
      <c r="H261" s="191">
        <v>1210.83</v>
      </c>
      <c r="I261" s="191"/>
      <c r="J261" s="191"/>
      <c r="K261" s="191"/>
      <c r="L261" s="191"/>
      <c r="M261" s="191"/>
      <c r="N261" s="191"/>
      <c r="O261" s="191"/>
      <c r="P261" s="191"/>
      <c r="Q261" s="191"/>
      <c r="R261" s="191"/>
      <c r="S261" s="191"/>
      <c r="T261" s="191"/>
      <c r="U261" s="191"/>
      <c r="V261" s="45">
        <f t="shared" si="435"/>
        <v>7</v>
      </c>
    </row>
    <row r="262" spans="1:23">
      <c r="A262" s="13" t="str">
        <f t="shared" ref="A262" si="722">$B262&amp;"."&amp;F262&amp;"."&amp;V262</f>
        <v>2.1.7</v>
      </c>
      <c r="B262" s="156">
        <f>B258+1</f>
        <v>2</v>
      </c>
      <c r="C262" s="156" t="s">
        <v>399</v>
      </c>
      <c r="D262" s="156" t="s">
        <v>400</v>
      </c>
      <c r="E262" s="14" t="s">
        <v>41</v>
      </c>
      <c r="F262" s="14">
        <v>1</v>
      </c>
      <c r="G262" s="15">
        <v>3.6</v>
      </c>
      <c r="H262" s="16">
        <v>1212.1400000000001</v>
      </c>
      <c r="I262" s="16">
        <f t="shared" ref="I262" si="723">G262</f>
        <v>3.6</v>
      </c>
      <c r="J262" s="16">
        <f t="shared" ref="J262" si="724">G263-G262</f>
        <v>0.64999999999999991</v>
      </c>
      <c r="K262" s="16">
        <f t="shared" ref="K262" si="725">G264-G263</f>
        <v>0.59999999999999964</v>
      </c>
      <c r="L262" s="16">
        <f t="shared" ref="L262" si="726">G265-G264</f>
        <v>0.65000000000000036</v>
      </c>
      <c r="M262" s="16">
        <f t="shared" ref="M262" si="727">H263</f>
        <v>1211.49</v>
      </c>
      <c r="N262" s="16">
        <f t="shared" ref="N262" si="728">H262-H263</f>
        <v>0.65000000000009095</v>
      </c>
      <c r="O262" s="16">
        <f t="shared" ref="O262" si="729">I262</f>
        <v>3.6</v>
      </c>
      <c r="P262" s="16">
        <v>0.35</v>
      </c>
      <c r="Q262" s="16">
        <f t="shared" ref="Q262" si="730">(G265-G262-R262-P262-T262)/2</f>
        <v>0.39999999999999997</v>
      </c>
      <c r="R262" s="16">
        <v>0.4</v>
      </c>
      <c r="S262" s="16">
        <f t="shared" ref="S262" si="731">(G265-G262-R262-P262-T262)/2</f>
        <v>0.39999999999999997</v>
      </c>
      <c r="T262" s="16">
        <f t="shared" ref="T262" si="732">P262</f>
        <v>0.35</v>
      </c>
      <c r="U262" s="16">
        <f t="shared" ref="U262" si="733">M262+0.25</f>
        <v>1211.74</v>
      </c>
      <c r="V262" s="34">
        <f t="shared" si="435"/>
        <v>7</v>
      </c>
    </row>
    <row r="263" spans="1:23">
      <c r="A263" s="13" t="str">
        <f t="shared" ref="A263" si="734">$B262&amp;"."&amp;F263&amp;"."&amp;V263</f>
        <v>2.2.7</v>
      </c>
      <c r="B263" s="17"/>
      <c r="C263" s="17"/>
      <c r="D263" s="17"/>
      <c r="E263" s="18" t="s">
        <v>41</v>
      </c>
      <c r="F263" s="18">
        <v>2</v>
      </c>
      <c r="G263" s="19">
        <v>4.25</v>
      </c>
      <c r="H263" s="20">
        <v>1211.49</v>
      </c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34">
        <f t="shared" ref="V263:V286" si="735">V262</f>
        <v>7</v>
      </c>
    </row>
    <row r="264" spans="1:23">
      <c r="A264" s="13" t="str">
        <f t="shared" ref="A264" si="736">$B262&amp;"."&amp;F264&amp;"."&amp;V264</f>
        <v>2.3.7</v>
      </c>
      <c r="B264" s="17"/>
      <c r="C264" s="17"/>
      <c r="D264" s="17"/>
      <c r="E264" s="30" t="s">
        <v>41</v>
      </c>
      <c r="F264" s="18">
        <v>3</v>
      </c>
      <c r="G264" s="19">
        <v>4.8499999999999996</v>
      </c>
      <c r="H264" s="20">
        <v>1211.49</v>
      </c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34">
        <f t="shared" si="735"/>
        <v>7</v>
      </c>
    </row>
    <row r="265" spans="1:23">
      <c r="A265" s="13" t="str">
        <f t="shared" ref="A265" si="737">$B262&amp;"."&amp;F265&amp;"."&amp;V265</f>
        <v>2.4.7</v>
      </c>
      <c r="B265" s="157"/>
      <c r="C265" s="157"/>
      <c r="D265" s="157"/>
      <c r="E265" s="23" t="s">
        <v>41</v>
      </c>
      <c r="F265" s="23">
        <v>4</v>
      </c>
      <c r="G265" s="24">
        <v>5.5</v>
      </c>
      <c r="H265" s="25">
        <v>1212.1400000000001</v>
      </c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34">
        <f t="shared" si="735"/>
        <v>7</v>
      </c>
    </row>
    <row r="266" spans="1:23">
      <c r="A266" s="13" t="str">
        <f t="shared" ref="A266" si="738">$B266&amp;"."&amp;F266&amp;"."&amp;V266</f>
        <v>3.1.7</v>
      </c>
      <c r="B266" s="185">
        <f t="shared" ref="B266" si="739">B262+1</f>
        <v>3</v>
      </c>
      <c r="C266" s="156" t="s">
        <v>401</v>
      </c>
      <c r="D266" s="156" t="s">
        <v>402</v>
      </c>
      <c r="E266" s="14" t="s">
        <v>41</v>
      </c>
      <c r="F266" s="14">
        <v>1</v>
      </c>
      <c r="G266" s="15">
        <v>3.25</v>
      </c>
      <c r="H266" s="16">
        <v>1213.71</v>
      </c>
      <c r="I266" s="16">
        <f t="shared" ref="I266" si="740">G266</f>
        <v>3.25</v>
      </c>
      <c r="J266" s="16">
        <f t="shared" ref="J266" si="741">G267-G266</f>
        <v>0.64999999999999991</v>
      </c>
      <c r="K266" s="16">
        <f t="shared" ref="K266" si="742">G268-G267</f>
        <v>0.60000000000000009</v>
      </c>
      <c r="L266" s="16">
        <f t="shared" ref="L266" si="743">G269-G268</f>
        <v>0.65000000000000036</v>
      </c>
      <c r="M266" s="16">
        <f t="shared" ref="M266" si="744">H267</f>
        <v>1213.06</v>
      </c>
      <c r="N266" s="16">
        <f t="shared" ref="N266" si="745">H266-H267</f>
        <v>0.65000000000009095</v>
      </c>
      <c r="O266" s="16">
        <f t="shared" ref="O266" si="746">I266</f>
        <v>3.25</v>
      </c>
      <c r="P266" s="16">
        <v>0.35</v>
      </c>
      <c r="Q266" s="16">
        <f t="shared" ref="Q266" si="747">(G269-G266-R266-P266-T266)/2</f>
        <v>0.40000000000000019</v>
      </c>
      <c r="R266" s="16">
        <v>0.4</v>
      </c>
      <c r="S266" s="16">
        <f t="shared" ref="S266" si="748">(G269-G266-R266-P266-T266)/2</f>
        <v>0.40000000000000019</v>
      </c>
      <c r="T266" s="16">
        <f t="shared" ref="T266" si="749">P266</f>
        <v>0.35</v>
      </c>
      <c r="U266" s="16">
        <f t="shared" ref="U266" si="750">M266+0.25</f>
        <v>1213.31</v>
      </c>
      <c r="V266" s="34">
        <f t="shared" si="735"/>
        <v>7</v>
      </c>
    </row>
    <row r="267" spans="1:23">
      <c r="A267" s="13" t="str">
        <f t="shared" ref="A267" si="751">$B266&amp;"."&amp;F267&amp;"."&amp;V267</f>
        <v>3.2.7</v>
      </c>
      <c r="B267" s="17"/>
      <c r="C267" s="17"/>
      <c r="D267" s="17"/>
      <c r="E267" s="18" t="s">
        <v>41</v>
      </c>
      <c r="F267" s="18">
        <v>2</v>
      </c>
      <c r="G267" s="19">
        <v>3.9</v>
      </c>
      <c r="H267" s="20">
        <v>1213.06</v>
      </c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34">
        <f t="shared" si="735"/>
        <v>7</v>
      </c>
    </row>
    <row r="268" spans="1:23">
      <c r="A268" s="13" t="str">
        <f t="shared" ref="A268" si="752">$B266&amp;"."&amp;F268&amp;"."&amp;V268</f>
        <v>3.3.7</v>
      </c>
      <c r="B268" s="17"/>
      <c r="C268" s="17"/>
      <c r="D268" s="17"/>
      <c r="E268" s="30" t="s">
        <v>41</v>
      </c>
      <c r="F268" s="18">
        <v>3</v>
      </c>
      <c r="G268" s="19">
        <v>4.5</v>
      </c>
      <c r="H268" s="20">
        <v>1213.06</v>
      </c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34">
        <f t="shared" si="735"/>
        <v>7</v>
      </c>
    </row>
    <row r="269" spans="1:23">
      <c r="A269" s="13" t="str">
        <f t="shared" ref="A269" si="753">$B266&amp;"."&amp;F269&amp;"."&amp;V269</f>
        <v>3.4.7</v>
      </c>
      <c r="B269" s="186"/>
      <c r="C269" s="157"/>
      <c r="D269" s="157"/>
      <c r="E269" s="23" t="s">
        <v>41</v>
      </c>
      <c r="F269" s="23">
        <v>4</v>
      </c>
      <c r="G269" s="24">
        <v>5.15</v>
      </c>
      <c r="H269" s="25">
        <v>1213.71</v>
      </c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34">
        <f t="shared" si="735"/>
        <v>7</v>
      </c>
    </row>
    <row r="270" spans="1:23">
      <c r="A270" s="13" t="str">
        <f t="shared" ref="A270" si="754">$B270&amp;"."&amp;F270&amp;"."&amp;V270</f>
        <v>4.1.7</v>
      </c>
      <c r="B270" s="185">
        <f t="shared" ref="B270" si="755">B266+1</f>
        <v>4</v>
      </c>
      <c r="C270" s="156">
        <v>10</v>
      </c>
      <c r="D270" s="156" t="s">
        <v>403</v>
      </c>
      <c r="E270" s="14" t="s">
        <v>41</v>
      </c>
      <c r="F270" s="14">
        <v>1</v>
      </c>
      <c r="G270" s="15">
        <v>2.9</v>
      </c>
      <c r="H270" s="16">
        <v>1215.31</v>
      </c>
      <c r="I270" s="16">
        <f t="shared" ref="I270" si="756">G270</f>
        <v>2.9</v>
      </c>
      <c r="J270" s="16">
        <f t="shared" ref="J270" si="757">G271-G270</f>
        <v>0.64999999999999991</v>
      </c>
      <c r="K270" s="16">
        <f t="shared" ref="K270" si="758">G272-G271</f>
        <v>0.60000000000000053</v>
      </c>
      <c r="L270" s="16">
        <f t="shared" ref="L270" si="759">G273-G272</f>
        <v>0.64999999999999947</v>
      </c>
      <c r="M270" s="16">
        <f t="shared" ref="M270" si="760">H271</f>
        <v>1214.6600000000001</v>
      </c>
      <c r="N270" s="16">
        <f t="shared" ref="N270" si="761">H270-H271</f>
        <v>0.64999999999986358</v>
      </c>
      <c r="O270" s="16">
        <f t="shared" ref="O270" si="762">I270</f>
        <v>2.9</v>
      </c>
      <c r="P270" s="16">
        <v>0.35</v>
      </c>
      <c r="Q270" s="16">
        <f t="shared" ref="Q270" si="763">(G273-G270-R270-P270-T270)/2</f>
        <v>0.39999999999999997</v>
      </c>
      <c r="R270" s="16">
        <v>0.4</v>
      </c>
      <c r="S270" s="16">
        <f t="shared" ref="S270" si="764">(G273-G270-R270-P270-T270)/2</f>
        <v>0.39999999999999997</v>
      </c>
      <c r="T270" s="16">
        <f t="shared" ref="T270" si="765">P270</f>
        <v>0.35</v>
      </c>
      <c r="U270" s="16">
        <f t="shared" ref="U270" si="766">M270+0.25</f>
        <v>1214.9100000000001</v>
      </c>
      <c r="V270" s="34">
        <f t="shared" si="735"/>
        <v>7</v>
      </c>
    </row>
    <row r="271" spans="1:23">
      <c r="A271" s="13" t="str">
        <f t="shared" ref="A271" si="767">$B270&amp;"."&amp;F271&amp;"."&amp;V271</f>
        <v>4.2.7</v>
      </c>
      <c r="B271" s="17"/>
      <c r="C271" s="17"/>
      <c r="D271" s="17"/>
      <c r="E271" s="18" t="s">
        <v>41</v>
      </c>
      <c r="F271" s="18">
        <v>2</v>
      </c>
      <c r="G271" s="19">
        <v>3.55</v>
      </c>
      <c r="H271" s="20">
        <v>1214.6600000000001</v>
      </c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34">
        <f t="shared" si="735"/>
        <v>7</v>
      </c>
    </row>
    <row r="272" spans="1:23">
      <c r="A272" s="13" t="str">
        <f t="shared" ref="A272" si="768">$B270&amp;"."&amp;F272&amp;"."&amp;V272</f>
        <v>4.3.7</v>
      </c>
      <c r="B272" s="17"/>
      <c r="C272" s="17"/>
      <c r="D272" s="17"/>
      <c r="E272" s="30" t="s">
        <v>41</v>
      </c>
      <c r="F272" s="18">
        <v>3</v>
      </c>
      <c r="G272" s="19">
        <v>4.1500000000000004</v>
      </c>
      <c r="H272" s="20">
        <v>1214.6600000000001</v>
      </c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34">
        <f t="shared" si="735"/>
        <v>7</v>
      </c>
    </row>
    <row r="273" spans="1:22">
      <c r="A273" s="13" t="str">
        <f t="shared" ref="A273" si="769">$B270&amp;"."&amp;F273&amp;"."&amp;V273</f>
        <v>4.4.7</v>
      </c>
      <c r="B273" s="186"/>
      <c r="C273" s="157"/>
      <c r="D273" s="157"/>
      <c r="E273" s="23" t="s">
        <v>41</v>
      </c>
      <c r="F273" s="23">
        <v>4</v>
      </c>
      <c r="G273" s="24">
        <v>4.8</v>
      </c>
      <c r="H273" s="25">
        <v>1215.31</v>
      </c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34">
        <f t="shared" si="735"/>
        <v>7</v>
      </c>
    </row>
    <row r="274" spans="1:22">
      <c r="A274" s="13" t="str">
        <f t="shared" ref="A274" si="770">$B274&amp;"."&amp;F274&amp;"."&amp;V274</f>
        <v>5.1.7</v>
      </c>
      <c r="B274" s="185">
        <f t="shared" ref="B274" si="771">B270+1</f>
        <v>5</v>
      </c>
      <c r="C274" s="156" t="s">
        <v>404</v>
      </c>
      <c r="D274" s="156" t="s">
        <v>405</v>
      </c>
      <c r="E274" s="14" t="s">
        <v>41</v>
      </c>
      <c r="F274" s="14">
        <v>1</v>
      </c>
      <c r="G274" s="15">
        <v>3.25</v>
      </c>
      <c r="H274" s="16">
        <v>1217.1099999999999</v>
      </c>
      <c r="I274" s="16">
        <f t="shared" ref="I274" si="772">G274</f>
        <v>3.25</v>
      </c>
      <c r="J274" s="16">
        <f t="shared" ref="J274" si="773">G275-G274</f>
        <v>0.64999999999999991</v>
      </c>
      <c r="K274" s="16">
        <f t="shared" ref="K274" si="774">G276-G275</f>
        <v>0.60000000000000009</v>
      </c>
      <c r="L274" s="16">
        <f t="shared" ref="L274" si="775">G277-G276</f>
        <v>0.65000000000000036</v>
      </c>
      <c r="M274" s="16">
        <f t="shared" ref="M274" si="776">H275</f>
        <v>1216.46</v>
      </c>
      <c r="N274" s="16">
        <f t="shared" ref="N274" si="777">H274-H275</f>
        <v>0.64999999999986358</v>
      </c>
      <c r="O274" s="16">
        <f t="shared" ref="O274" si="778">I274</f>
        <v>3.25</v>
      </c>
      <c r="P274" s="16">
        <v>0.35</v>
      </c>
      <c r="Q274" s="16">
        <f t="shared" ref="Q274" si="779">(G277-G274-R274-P274-T274)/2</f>
        <v>0.40000000000000019</v>
      </c>
      <c r="R274" s="16">
        <v>0.4</v>
      </c>
      <c r="S274" s="16">
        <f t="shared" ref="S274" si="780">(G277-G274-R274-P274-T274)/2</f>
        <v>0.40000000000000019</v>
      </c>
      <c r="T274" s="16">
        <f t="shared" ref="T274" si="781">P274</f>
        <v>0.35</v>
      </c>
      <c r="U274" s="16">
        <f t="shared" ref="U274" si="782">M274+0.25</f>
        <v>1216.71</v>
      </c>
      <c r="V274" s="34">
        <f t="shared" si="735"/>
        <v>7</v>
      </c>
    </row>
    <row r="275" spans="1:22">
      <c r="A275" s="13" t="str">
        <f t="shared" ref="A275" si="783">$B274&amp;"."&amp;F275&amp;"."&amp;V275</f>
        <v>5.2.7</v>
      </c>
      <c r="B275" s="17"/>
      <c r="C275" s="17"/>
      <c r="D275" s="17"/>
      <c r="E275" s="18" t="s">
        <v>41</v>
      </c>
      <c r="F275" s="18">
        <v>2</v>
      </c>
      <c r="G275" s="19">
        <v>3.9</v>
      </c>
      <c r="H275" s="20">
        <v>1216.46</v>
      </c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34">
        <f t="shared" si="735"/>
        <v>7</v>
      </c>
    </row>
    <row r="276" spans="1:22">
      <c r="A276" s="13" t="str">
        <f t="shared" ref="A276" si="784">$B274&amp;"."&amp;F276&amp;"."&amp;V276</f>
        <v>5.3.7</v>
      </c>
      <c r="B276" s="17"/>
      <c r="C276" s="17"/>
      <c r="D276" s="17"/>
      <c r="E276" s="30" t="s">
        <v>41</v>
      </c>
      <c r="F276" s="18">
        <v>3</v>
      </c>
      <c r="G276" s="19">
        <v>4.5</v>
      </c>
      <c r="H276" s="20">
        <v>1216.46</v>
      </c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34">
        <f t="shared" si="735"/>
        <v>7</v>
      </c>
    </row>
    <row r="277" spans="1:22">
      <c r="A277" s="13" t="str">
        <f t="shared" ref="A277" si="785">$B274&amp;"."&amp;F277&amp;"."&amp;V277</f>
        <v>5.4.7</v>
      </c>
      <c r="B277" s="186"/>
      <c r="C277" s="157"/>
      <c r="D277" s="157"/>
      <c r="E277" s="23" t="s">
        <v>41</v>
      </c>
      <c r="F277" s="23">
        <v>4</v>
      </c>
      <c r="G277" s="24">
        <v>5.15</v>
      </c>
      <c r="H277" s="25">
        <v>1217.1099999999999</v>
      </c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34">
        <f t="shared" si="735"/>
        <v>7</v>
      </c>
    </row>
    <row r="278" spans="1:22">
      <c r="A278" s="13" t="str">
        <f t="shared" ref="A278" si="786">$B278&amp;"."&amp;F278&amp;"."&amp;V278</f>
        <v>6.1.7</v>
      </c>
      <c r="B278" s="185">
        <f t="shared" ref="B278" si="787">B274+1</f>
        <v>6</v>
      </c>
      <c r="C278" s="156">
        <v>11</v>
      </c>
      <c r="D278" s="156" t="s">
        <v>406</v>
      </c>
      <c r="E278" s="26" t="s">
        <v>41</v>
      </c>
      <c r="F278" s="26">
        <v>1</v>
      </c>
      <c r="G278" s="15">
        <v>3.37</v>
      </c>
      <c r="H278" s="16">
        <v>1217.6300000000001</v>
      </c>
      <c r="I278" s="16">
        <f t="shared" ref="I278" si="788">G278</f>
        <v>3.37</v>
      </c>
      <c r="J278" s="16">
        <f t="shared" ref="J278" si="789">G279-G278</f>
        <v>0.64999999999999947</v>
      </c>
      <c r="K278" s="16">
        <f t="shared" ref="K278" si="790">G280-G279</f>
        <v>0.60000000000000053</v>
      </c>
      <c r="L278" s="16">
        <f t="shared" ref="L278" si="791">G281-G280</f>
        <v>0.64999999999999947</v>
      </c>
      <c r="M278" s="16">
        <f t="shared" ref="M278" si="792">H279</f>
        <v>1216.98</v>
      </c>
      <c r="N278" s="16">
        <f t="shared" ref="N278" si="793">H278-H279</f>
        <v>0.65000000000009095</v>
      </c>
      <c r="O278" s="16">
        <f t="shared" ref="O278" si="794">I278</f>
        <v>3.37</v>
      </c>
      <c r="P278" s="16">
        <v>0.35</v>
      </c>
      <c r="Q278" s="16">
        <f t="shared" ref="Q278" si="795">(G281-G278-R278-P278-T278)/2</f>
        <v>0.39999999999999974</v>
      </c>
      <c r="R278" s="16">
        <v>0.4</v>
      </c>
      <c r="S278" s="16">
        <f t="shared" ref="S278" si="796">(G281-G278-R278-P278-T278)/2</f>
        <v>0.39999999999999974</v>
      </c>
      <c r="T278" s="16">
        <f t="shared" ref="T278" si="797">P278</f>
        <v>0.35</v>
      </c>
      <c r="U278" s="16">
        <f t="shared" ref="U278" si="798">M278+0.25</f>
        <v>1217.23</v>
      </c>
      <c r="V278" s="34">
        <f t="shared" si="735"/>
        <v>7</v>
      </c>
    </row>
    <row r="279" spans="1:22">
      <c r="A279" s="13" t="str">
        <f t="shared" ref="A279" si="799">$B278&amp;"."&amp;F279&amp;"."&amp;V279</f>
        <v>6.2.7</v>
      </c>
      <c r="B279" s="17"/>
      <c r="C279" s="17"/>
      <c r="D279" s="17"/>
      <c r="E279" s="18" t="s">
        <v>41</v>
      </c>
      <c r="F279" s="18">
        <v>2</v>
      </c>
      <c r="G279" s="19">
        <v>4.0199999999999996</v>
      </c>
      <c r="H279" s="20">
        <v>1216.98</v>
      </c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34">
        <f t="shared" si="735"/>
        <v>7</v>
      </c>
    </row>
    <row r="280" spans="1:22">
      <c r="A280" s="13" t="str">
        <f t="shared" ref="A280" si="800">$B278&amp;"."&amp;F280&amp;"."&amp;V280</f>
        <v>6.3.7</v>
      </c>
      <c r="B280" s="17"/>
      <c r="C280" s="17"/>
      <c r="D280" s="17"/>
      <c r="E280" s="30" t="s">
        <v>41</v>
      </c>
      <c r="F280" s="18">
        <v>3</v>
      </c>
      <c r="G280" s="19">
        <v>4.62</v>
      </c>
      <c r="H280" s="20">
        <v>1216.98</v>
      </c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34">
        <f t="shared" si="735"/>
        <v>7</v>
      </c>
    </row>
    <row r="281" spans="1:22">
      <c r="A281" s="13" t="str">
        <f t="shared" ref="A281" si="801">$B278&amp;"."&amp;F281&amp;"."&amp;V281</f>
        <v>6.4.7</v>
      </c>
      <c r="B281" s="186"/>
      <c r="C281" s="157"/>
      <c r="D281" s="157"/>
      <c r="E281" s="30" t="s">
        <v>41</v>
      </c>
      <c r="F281" s="30">
        <v>4</v>
      </c>
      <c r="G281" s="24">
        <v>5.27</v>
      </c>
      <c r="H281" s="25">
        <v>1217.6300000000001</v>
      </c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34">
        <f t="shared" si="735"/>
        <v>7</v>
      </c>
    </row>
    <row r="282" spans="1:22">
      <c r="A282" s="13" t="str">
        <f t="shared" ref="A282" si="802">$B282&amp;"."&amp;F282&amp;"."&amp;V282</f>
        <v>7.1.7</v>
      </c>
      <c r="B282" s="185">
        <f t="shared" ref="B282" si="803">B278+1</f>
        <v>7</v>
      </c>
      <c r="C282" s="156" t="s">
        <v>407</v>
      </c>
      <c r="D282" s="156" t="s">
        <v>94</v>
      </c>
      <c r="E282" s="14" t="s">
        <v>41</v>
      </c>
      <c r="F282" s="14">
        <v>1</v>
      </c>
      <c r="G282" s="15">
        <v>3.6</v>
      </c>
      <c r="H282" s="16">
        <v>1218.72</v>
      </c>
      <c r="I282" s="16">
        <f t="shared" ref="I282" si="804">G282</f>
        <v>3.6</v>
      </c>
      <c r="J282" s="16">
        <f t="shared" ref="J282" si="805">G283-G282</f>
        <v>0.64999999999999991</v>
      </c>
      <c r="K282" s="16">
        <f t="shared" ref="K282" si="806">G284-G283</f>
        <v>0.59999999999999964</v>
      </c>
      <c r="L282" s="16">
        <f t="shared" ref="L282" si="807">G285-G284</f>
        <v>0.65000000000000036</v>
      </c>
      <c r="M282" s="16">
        <f t="shared" ref="M282" si="808">H283</f>
        <v>1218.07</v>
      </c>
      <c r="N282" s="16">
        <f t="shared" ref="N282" si="809">H282-H283</f>
        <v>0.65000000000009095</v>
      </c>
      <c r="O282" s="16">
        <f t="shared" ref="O282" si="810">I282</f>
        <v>3.6</v>
      </c>
      <c r="P282" s="16">
        <v>0.35</v>
      </c>
      <c r="Q282" s="16">
        <f t="shared" ref="Q282" si="811">(G285-G282-R282-P282-T282)/2</f>
        <v>0.39999999999999997</v>
      </c>
      <c r="R282" s="16">
        <v>0.4</v>
      </c>
      <c r="S282" s="16">
        <f t="shared" ref="S282" si="812">(G285-G282-R282-P282-T282)/2</f>
        <v>0.39999999999999997</v>
      </c>
      <c r="T282" s="16">
        <f t="shared" ref="T282" si="813">P282</f>
        <v>0.35</v>
      </c>
      <c r="U282" s="16">
        <f t="shared" ref="U282" si="814">M282+0.25</f>
        <v>1218.32</v>
      </c>
      <c r="V282" s="34">
        <f t="shared" si="735"/>
        <v>7</v>
      </c>
    </row>
    <row r="283" spans="1:22">
      <c r="A283" s="13" t="str">
        <f t="shared" ref="A283" si="815">$B282&amp;"."&amp;F283&amp;"."&amp;V283</f>
        <v>7.2.7</v>
      </c>
      <c r="B283" s="17"/>
      <c r="C283" s="17"/>
      <c r="D283" s="17"/>
      <c r="E283" s="18" t="s">
        <v>41</v>
      </c>
      <c r="F283" s="18">
        <v>2</v>
      </c>
      <c r="G283" s="19">
        <v>4.25</v>
      </c>
      <c r="H283" s="20">
        <v>1218.07</v>
      </c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34">
        <f t="shared" si="735"/>
        <v>7</v>
      </c>
    </row>
    <row r="284" spans="1:22">
      <c r="A284" s="13" t="str">
        <f t="shared" ref="A284" si="816">$B282&amp;"."&amp;F284&amp;"."&amp;V284</f>
        <v>7.3.7</v>
      </c>
      <c r="B284" s="17"/>
      <c r="C284" s="17"/>
      <c r="D284" s="17"/>
      <c r="E284" s="30" t="s">
        <v>41</v>
      </c>
      <c r="F284" s="18">
        <v>3</v>
      </c>
      <c r="G284" s="19">
        <v>4.8499999999999996</v>
      </c>
      <c r="H284" s="20">
        <v>1218.07</v>
      </c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34">
        <f t="shared" si="735"/>
        <v>7</v>
      </c>
    </row>
    <row r="285" spans="1:22">
      <c r="A285" s="13" t="str">
        <f t="shared" ref="A285" si="817">$B282&amp;"."&amp;F285&amp;"."&amp;V285</f>
        <v>7.4.7</v>
      </c>
      <c r="B285" s="186"/>
      <c r="C285" s="157"/>
      <c r="D285" s="157"/>
      <c r="E285" s="23" t="s">
        <v>41</v>
      </c>
      <c r="F285" s="23">
        <v>4</v>
      </c>
      <c r="G285" s="24">
        <v>5.5</v>
      </c>
      <c r="H285" s="25">
        <v>1218.72</v>
      </c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34">
        <f t="shared" si="735"/>
        <v>7</v>
      </c>
    </row>
    <row r="286" spans="1:22">
      <c r="A286" s="13" t="str">
        <f t="shared" ref="A286" si="818">$B286&amp;"."&amp;F286&amp;"."&amp;V286</f>
        <v>8.1.7</v>
      </c>
      <c r="B286" s="185">
        <f t="shared" ref="B286" si="819">B282+1</f>
        <v>8</v>
      </c>
      <c r="C286" s="21" t="s">
        <v>47</v>
      </c>
      <c r="D286" s="21" t="s">
        <v>95</v>
      </c>
      <c r="E286" s="14" t="s">
        <v>41</v>
      </c>
      <c r="F286" s="26">
        <v>1</v>
      </c>
      <c r="G286" s="15">
        <v>3.25</v>
      </c>
      <c r="H286" s="16">
        <v>1220.07</v>
      </c>
      <c r="I286" s="16">
        <f t="shared" ref="I286" si="820">G286</f>
        <v>3.25</v>
      </c>
      <c r="J286" s="16">
        <f t="shared" ref="J286" si="821">G287-G286</f>
        <v>0.64999999999999991</v>
      </c>
      <c r="K286" s="16">
        <f t="shared" ref="K286" si="822">G288-G287</f>
        <v>0.60000000000000009</v>
      </c>
      <c r="L286" s="16">
        <f t="shared" ref="L286" si="823">G289-G288</f>
        <v>0.65000000000000036</v>
      </c>
      <c r="M286" s="16">
        <f t="shared" ref="M286" si="824">H287</f>
        <v>1219.43</v>
      </c>
      <c r="N286" s="16">
        <f t="shared" ref="N286" si="825">H286-H287</f>
        <v>0.63999999999987267</v>
      </c>
      <c r="O286" s="16">
        <f t="shared" ref="O286" si="826">I286</f>
        <v>3.25</v>
      </c>
      <c r="P286" s="16">
        <v>0.35</v>
      </c>
      <c r="Q286" s="16">
        <f t="shared" ref="Q286" si="827">(G289-G286-R286-P286-T286)/2</f>
        <v>0.40000000000000019</v>
      </c>
      <c r="R286" s="16">
        <v>0.4</v>
      </c>
      <c r="S286" s="16">
        <f t="shared" ref="S286" si="828">(G289-G286-R286-P286-T286)/2</f>
        <v>0.40000000000000019</v>
      </c>
      <c r="T286" s="16">
        <f t="shared" ref="T286" si="829">P286</f>
        <v>0.35</v>
      </c>
      <c r="U286" s="16">
        <f t="shared" ref="U286" si="830">M286+0.25</f>
        <v>1219.68</v>
      </c>
      <c r="V286" s="34">
        <f t="shared" si="735"/>
        <v>7</v>
      </c>
    </row>
    <row r="287" spans="1:22">
      <c r="A287" s="13" t="str">
        <f t="shared" ref="A287" si="831">$B286&amp;"."&amp;F287&amp;"."&amp;V287</f>
        <v>8.2.7</v>
      </c>
      <c r="B287" s="17"/>
      <c r="C287" s="17"/>
      <c r="D287" s="17"/>
      <c r="E287" s="18" t="s">
        <v>41</v>
      </c>
      <c r="F287" s="18">
        <v>2</v>
      </c>
      <c r="G287" s="19">
        <v>3.9</v>
      </c>
      <c r="H287" s="20">
        <v>1219.43</v>
      </c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34">
        <f t="shared" ref="V287:V321" si="832">V286</f>
        <v>7</v>
      </c>
    </row>
    <row r="288" spans="1:22">
      <c r="A288" s="13" t="str">
        <f t="shared" ref="A288" si="833">$B286&amp;"."&amp;F288&amp;"."&amp;V288</f>
        <v>8.3.7</v>
      </c>
      <c r="B288" s="17"/>
      <c r="C288" s="17"/>
      <c r="D288" s="17"/>
      <c r="E288" s="30" t="s">
        <v>41</v>
      </c>
      <c r="F288" s="18">
        <v>3</v>
      </c>
      <c r="G288" s="31">
        <v>4.5</v>
      </c>
      <c r="H288" s="32">
        <v>1219.43</v>
      </c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34">
        <f t="shared" si="832"/>
        <v>7</v>
      </c>
    </row>
    <row r="289" spans="1:22">
      <c r="A289" s="13" t="str">
        <f t="shared" ref="A289" si="834">$B286&amp;"."&amp;F289&amp;"."&amp;V289</f>
        <v>8.4.7</v>
      </c>
      <c r="B289" s="186"/>
      <c r="C289" s="22"/>
      <c r="D289" s="22"/>
      <c r="E289" s="23" t="s">
        <v>41</v>
      </c>
      <c r="F289" s="18">
        <v>4</v>
      </c>
      <c r="G289" s="24">
        <v>5.15</v>
      </c>
      <c r="H289" s="25">
        <v>1220.08</v>
      </c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34">
        <f t="shared" si="832"/>
        <v>7</v>
      </c>
    </row>
    <row r="290" spans="1:22">
      <c r="A290" s="13" t="str">
        <f t="shared" ref="A290" si="835">$B290&amp;"."&amp;F290&amp;"."&amp;V290</f>
        <v>9.1.7</v>
      </c>
      <c r="B290" s="21">
        <f t="shared" si="662"/>
        <v>9</v>
      </c>
      <c r="C290" s="21">
        <v>12</v>
      </c>
      <c r="D290" s="21" t="s">
        <v>96</v>
      </c>
      <c r="E290" s="14" t="s">
        <v>41</v>
      </c>
      <c r="F290" s="14">
        <v>1</v>
      </c>
      <c r="G290" s="15">
        <v>2.9</v>
      </c>
      <c r="H290" s="16">
        <v>1222.06</v>
      </c>
      <c r="I290" s="16">
        <f t="shared" ref="I290" si="836">G290</f>
        <v>2.9</v>
      </c>
      <c r="J290" s="16">
        <f t="shared" ref="J290" si="837">G291-G290</f>
        <v>0.64999999999999991</v>
      </c>
      <c r="K290" s="16">
        <f t="shared" ref="K290" si="838">G292-G291</f>
        <v>0.60000000000000053</v>
      </c>
      <c r="L290" s="16">
        <f t="shared" ref="L290" si="839">G293-G292</f>
        <v>0.64999999999999947</v>
      </c>
      <c r="M290" s="16">
        <f t="shared" ref="M290" si="840">H291</f>
        <v>1221.4100000000001</v>
      </c>
      <c r="N290" s="16">
        <f t="shared" ref="N290" si="841">H290-H291</f>
        <v>0.64999999999986358</v>
      </c>
      <c r="O290" s="16">
        <f t="shared" ref="O290" si="842">I290</f>
        <v>2.9</v>
      </c>
      <c r="P290" s="16">
        <v>0.35</v>
      </c>
      <c r="Q290" s="16">
        <f t="shared" ref="Q290" si="843">(G293-G290-R290-P290-T290)/2</f>
        <v>0.39999999999999997</v>
      </c>
      <c r="R290" s="16">
        <v>0.4</v>
      </c>
      <c r="S290" s="16">
        <f t="shared" ref="S290" si="844">(G293-G290-R290-P290-T290)/2</f>
        <v>0.39999999999999997</v>
      </c>
      <c r="T290" s="16">
        <f t="shared" ref="T290" si="845">P290</f>
        <v>0.35</v>
      </c>
      <c r="U290" s="16">
        <f t="shared" ref="U290" si="846">M290+0.25</f>
        <v>1221.6600000000001</v>
      </c>
      <c r="V290" s="34">
        <f t="shared" si="832"/>
        <v>7</v>
      </c>
    </row>
    <row r="291" spans="1:22">
      <c r="A291" s="13" t="str">
        <f t="shared" ref="A291" si="847">$B290&amp;"."&amp;F291&amp;"."&amp;V291</f>
        <v>9.2.7</v>
      </c>
      <c r="B291" s="17"/>
      <c r="C291" s="17"/>
      <c r="D291" s="17"/>
      <c r="E291" s="18" t="s">
        <v>41</v>
      </c>
      <c r="F291" s="18">
        <v>2</v>
      </c>
      <c r="G291" s="19">
        <v>3.55</v>
      </c>
      <c r="H291" s="20">
        <v>1221.4100000000001</v>
      </c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34">
        <f t="shared" si="832"/>
        <v>7</v>
      </c>
    </row>
    <row r="292" spans="1:22">
      <c r="A292" s="13" t="str">
        <f t="shared" ref="A292" si="848">$B290&amp;"."&amp;F292&amp;"."&amp;V292</f>
        <v>9.3.7</v>
      </c>
      <c r="B292" s="17"/>
      <c r="C292" s="17"/>
      <c r="D292" s="17"/>
      <c r="E292" s="30" t="s">
        <v>41</v>
      </c>
      <c r="F292" s="30">
        <v>3</v>
      </c>
      <c r="G292" s="31">
        <v>4.1500000000000004</v>
      </c>
      <c r="H292" s="32">
        <v>1221.4100000000001</v>
      </c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34">
        <f t="shared" si="832"/>
        <v>7</v>
      </c>
    </row>
    <row r="293" spans="1:22">
      <c r="A293" s="13" t="str">
        <f t="shared" ref="A293" si="849">$B290&amp;"."&amp;F293&amp;"."&amp;V293</f>
        <v>9.4.7</v>
      </c>
      <c r="B293" s="22"/>
      <c r="C293" s="22"/>
      <c r="D293" s="22"/>
      <c r="E293" s="23" t="s">
        <v>41</v>
      </c>
      <c r="F293" s="23">
        <v>4</v>
      </c>
      <c r="G293" s="24">
        <v>4.8</v>
      </c>
      <c r="H293" s="25">
        <v>1222.06</v>
      </c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34">
        <f t="shared" si="832"/>
        <v>7</v>
      </c>
    </row>
    <row r="294" spans="1:22">
      <c r="A294" s="13" t="str">
        <f t="shared" ref="A294" si="850">$B294&amp;"."&amp;F294&amp;"."&amp;V294</f>
        <v>10.1.7</v>
      </c>
      <c r="B294" s="21">
        <f t="shared" si="662"/>
        <v>10</v>
      </c>
      <c r="C294" s="21">
        <v>13</v>
      </c>
      <c r="D294" s="21" t="s">
        <v>97</v>
      </c>
      <c r="E294" s="14" t="s">
        <v>41</v>
      </c>
      <c r="F294" s="26">
        <v>1</v>
      </c>
      <c r="G294" s="15">
        <v>2.9</v>
      </c>
      <c r="H294" s="16">
        <v>1223.6600000000001</v>
      </c>
      <c r="I294" s="16">
        <f t="shared" ref="I294" si="851">G294</f>
        <v>2.9</v>
      </c>
      <c r="J294" s="16">
        <f t="shared" ref="J294" si="852">G295-G294</f>
        <v>0.64999999999999991</v>
      </c>
      <c r="K294" s="16">
        <f t="shared" ref="K294" si="853">G296-G295</f>
        <v>0.60000000000000053</v>
      </c>
      <c r="L294" s="16">
        <f t="shared" ref="L294" si="854">G297-G296</f>
        <v>0.64999999999999947</v>
      </c>
      <c r="M294" s="16">
        <f t="shared" ref="M294" si="855">H295</f>
        <v>1223.01</v>
      </c>
      <c r="N294" s="16">
        <f t="shared" ref="N294" si="856">H294-H295</f>
        <v>0.65000000000009095</v>
      </c>
      <c r="O294" s="16">
        <f t="shared" ref="O294" si="857">I294</f>
        <v>2.9</v>
      </c>
      <c r="P294" s="16">
        <v>0.35</v>
      </c>
      <c r="Q294" s="16">
        <f t="shared" ref="Q294" si="858">(G297-G294-R294-P294-T294)/2</f>
        <v>0.39999999999999997</v>
      </c>
      <c r="R294" s="16">
        <v>0.4</v>
      </c>
      <c r="S294" s="16">
        <f t="shared" ref="S294" si="859">(G297-G294-R294-P294-T294)/2</f>
        <v>0.39999999999999997</v>
      </c>
      <c r="T294" s="16">
        <f t="shared" ref="T294" si="860">P294</f>
        <v>0.35</v>
      </c>
      <c r="U294" s="16">
        <f t="shared" ref="U294" si="861">M294+0.25</f>
        <v>1223.26</v>
      </c>
      <c r="V294" s="34">
        <f t="shared" si="832"/>
        <v>7</v>
      </c>
    </row>
    <row r="295" spans="1:22">
      <c r="A295" s="13" t="str">
        <f t="shared" ref="A295" si="862">$B294&amp;"."&amp;F295&amp;"."&amp;V295</f>
        <v>10.2.7</v>
      </c>
      <c r="B295" s="17"/>
      <c r="C295" s="17"/>
      <c r="D295" s="17"/>
      <c r="E295" s="18" t="s">
        <v>41</v>
      </c>
      <c r="F295" s="18">
        <v>2</v>
      </c>
      <c r="G295" s="19">
        <v>3.55</v>
      </c>
      <c r="H295" s="20">
        <v>1223.01</v>
      </c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34">
        <f t="shared" si="832"/>
        <v>7</v>
      </c>
    </row>
    <row r="296" spans="1:22">
      <c r="A296" s="13" t="str">
        <f t="shared" ref="A296" si="863">$B294&amp;"."&amp;F296&amp;"."&amp;V296</f>
        <v>10.3.7</v>
      </c>
      <c r="B296" s="17"/>
      <c r="C296" s="17"/>
      <c r="D296" s="17"/>
      <c r="E296" s="30" t="s">
        <v>41</v>
      </c>
      <c r="F296" s="18">
        <v>3</v>
      </c>
      <c r="G296" s="31">
        <v>4.1500000000000004</v>
      </c>
      <c r="H296" s="32">
        <v>1223.01</v>
      </c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34">
        <f t="shared" si="832"/>
        <v>7</v>
      </c>
    </row>
    <row r="297" spans="1:22">
      <c r="A297" s="13" t="str">
        <f t="shared" ref="A297" si="864">$B294&amp;"."&amp;F297&amp;"."&amp;V297</f>
        <v>10.4.7</v>
      </c>
      <c r="B297" s="22"/>
      <c r="C297" s="22"/>
      <c r="D297" s="22"/>
      <c r="E297" s="23" t="s">
        <v>41</v>
      </c>
      <c r="F297" s="18">
        <v>4</v>
      </c>
      <c r="G297" s="24">
        <v>4.8</v>
      </c>
      <c r="H297" s="25">
        <v>1223.6600000000001</v>
      </c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34">
        <f t="shared" si="832"/>
        <v>7</v>
      </c>
    </row>
    <row r="298" spans="1:22">
      <c r="A298" s="13" t="str">
        <f t="shared" ref="A298" si="865">$B298&amp;"."&amp;F298&amp;"."&amp;V298</f>
        <v>11.1.7</v>
      </c>
      <c r="B298" s="21">
        <f t="shared" si="662"/>
        <v>11</v>
      </c>
      <c r="C298" s="21" t="s">
        <v>98</v>
      </c>
      <c r="D298" s="21" t="s">
        <v>99</v>
      </c>
      <c r="E298" s="14" t="s">
        <v>41</v>
      </c>
      <c r="F298" s="14">
        <v>1</v>
      </c>
      <c r="G298" s="15">
        <v>3.2</v>
      </c>
      <c r="H298" s="16">
        <v>1225.53</v>
      </c>
      <c r="I298" s="16">
        <f t="shared" ref="I298" si="866">G298</f>
        <v>3.2</v>
      </c>
      <c r="J298" s="16">
        <f t="shared" ref="J298" si="867">G299-G298</f>
        <v>0.64999999999999991</v>
      </c>
      <c r="K298" s="16">
        <f t="shared" ref="K298" si="868">G300-G299</f>
        <v>0.60000000000000009</v>
      </c>
      <c r="L298" s="16">
        <f t="shared" ref="L298" si="869">G301-G300</f>
        <v>0.64999999999999947</v>
      </c>
      <c r="M298" s="16">
        <f t="shared" ref="M298" si="870">H299</f>
        <v>1224.8900000000001</v>
      </c>
      <c r="N298" s="16">
        <f t="shared" ref="N298" si="871">H298-H299</f>
        <v>0.63999999999987267</v>
      </c>
      <c r="O298" s="16">
        <f t="shared" ref="O298" si="872">I298</f>
        <v>3.2</v>
      </c>
      <c r="P298" s="16">
        <v>0.35</v>
      </c>
      <c r="Q298" s="16">
        <f t="shared" ref="Q298" si="873">(G301-G298-R298-P298-T298)/2</f>
        <v>0.39999999999999974</v>
      </c>
      <c r="R298" s="16">
        <v>0.4</v>
      </c>
      <c r="S298" s="16">
        <f t="shared" ref="S298" si="874">(G301-G298-R298-P298-T298)/2</f>
        <v>0.39999999999999974</v>
      </c>
      <c r="T298" s="16">
        <f t="shared" ref="T298" si="875">P298</f>
        <v>0.35</v>
      </c>
      <c r="U298" s="16">
        <f t="shared" ref="U298" si="876">M298+0.25</f>
        <v>1225.1400000000001</v>
      </c>
      <c r="V298" s="34">
        <f t="shared" si="832"/>
        <v>7</v>
      </c>
    </row>
    <row r="299" spans="1:22">
      <c r="A299" s="13" t="str">
        <f t="shared" ref="A299" si="877">$B298&amp;"."&amp;F299&amp;"."&amp;V299</f>
        <v>11.2.7</v>
      </c>
      <c r="B299" s="17"/>
      <c r="C299" s="17"/>
      <c r="D299" s="17"/>
      <c r="E299" s="18" t="s">
        <v>41</v>
      </c>
      <c r="F299" s="18">
        <v>2</v>
      </c>
      <c r="G299" s="19">
        <v>3.85</v>
      </c>
      <c r="H299" s="20">
        <v>1224.8900000000001</v>
      </c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34">
        <f t="shared" si="832"/>
        <v>7</v>
      </c>
    </row>
    <row r="300" spans="1:22">
      <c r="A300" s="13" t="str">
        <f t="shared" ref="A300" si="878">$B298&amp;"."&amp;F300&amp;"."&amp;V300</f>
        <v>11.3.7</v>
      </c>
      <c r="B300" s="17"/>
      <c r="C300" s="17"/>
      <c r="D300" s="17"/>
      <c r="E300" s="30" t="s">
        <v>41</v>
      </c>
      <c r="F300" s="30">
        <v>3</v>
      </c>
      <c r="G300" s="31">
        <v>4.45</v>
      </c>
      <c r="H300" s="32">
        <v>1224.8900000000001</v>
      </c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34">
        <f t="shared" si="832"/>
        <v>7</v>
      </c>
    </row>
    <row r="301" spans="1:22">
      <c r="A301" s="13" t="str">
        <f t="shared" ref="A301" si="879">$B298&amp;"."&amp;F301&amp;"."&amp;V301</f>
        <v>11.4.7</v>
      </c>
      <c r="B301" s="22"/>
      <c r="C301" s="22"/>
      <c r="D301" s="22"/>
      <c r="E301" s="23" t="s">
        <v>41</v>
      </c>
      <c r="F301" s="23">
        <v>4</v>
      </c>
      <c r="G301" s="24">
        <v>5.0999999999999996</v>
      </c>
      <c r="H301" s="25">
        <v>1225.54</v>
      </c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34">
        <f t="shared" si="832"/>
        <v>7</v>
      </c>
    </row>
    <row r="302" spans="1:22">
      <c r="A302" s="13" t="str">
        <f t="shared" ref="A302" si="880">$B302&amp;"."&amp;F302&amp;"."&amp;V302</f>
        <v>12.1.7</v>
      </c>
      <c r="B302" s="21">
        <f t="shared" si="662"/>
        <v>12</v>
      </c>
      <c r="C302" s="21" t="s">
        <v>100</v>
      </c>
      <c r="D302" s="21" t="s">
        <v>101</v>
      </c>
      <c r="E302" s="14" t="s">
        <v>41</v>
      </c>
      <c r="F302" s="26">
        <v>1</v>
      </c>
      <c r="G302" s="15">
        <v>3.51</v>
      </c>
      <c r="H302" s="16">
        <v>1226.9000000000001</v>
      </c>
      <c r="I302" s="16">
        <f t="shared" ref="I302" si="881">G302</f>
        <v>3.51</v>
      </c>
      <c r="J302" s="16">
        <f t="shared" ref="J302" si="882">G303-G302</f>
        <v>0.64000000000000057</v>
      </c>
      <c r="K302" s="16">
        <f t="shared" ref="K302" si="883">G304-G303</f>
        <v>0.59999999999999964</v>
      </c>
      <c r="L302" s="16">
        <f t="shared" ref="L302" si="884">G305-G304</f>
        <v>0.65000000000000036</v>
      </c>
      <c r="M302" s="16">
        <f t="shared" ref="M302" si="885">H303</f>
        <v>1226.26</v>
      </c>
      <c r="N302" s="16">
        <f t="shared" ref="N302" si="886">H302-H303</f>
        <v>0.64000000000010004</v>
      </c>
      <c r="O302" s="16">
        <f t="shared" ref="O302" si="887">I302</f>
        <v>3.51</v>
      </c>
      <c r="P302" s="16">
        <v>0.35</v>
      </c>
      <c r="Q302" s="16">
        <f t="shared" ref="Q302" si="888">(G305-G302-R302-P302-T302)/2</f>
        <v>0.3950000000000003</v>
      </c>
      <c r="R302" s="16">
        <v>0.4</v>
      </c>
      <c r="S302" s="16">
        <f t="shared" ref="S302" si="889">(G305-G302-R302-P302-T302)/2</f>
        <v>0.3950000000000003</v>
      </c>
      <c r="T302" s="16">
        <f t="shared" ref="T302" si="890">P302</f>
        <v>0.35</v>
      </c>
      <c r="U302" s="16">
        <f t="shared" ref="U302" si="891">M302+0.25</f>
        <v>1226.51</v>
      </c>
      <c r="V302" s="34">
        <f t="shared" si="832"/>
        <v>7</v>
      </c>
    </row>
    <row r="303" spans="1:22">
      <c r="A303" s="13" t="str">
        <f t="shared" ref="A303" si="892">$B302&amp;"."&amp;F303&amp;"."&amp;V303</f>
        <v>12.2.7</v>
      </c>
      <c r="B303" s="17"/>
      <c r="C303" s="17"/>
      <c r="D303" s="17"/>
      <c r="E303" s="18" t="s">
        <v>41</v>
      </c>
      <c r="F303" s="18">
        <v>2</v>
      </c>
      <c r="G303" s="19">
        <v>4.1500000000000004</v>
      </c>
      <c r="H303" s="20">
        <v>1226.26</v>
      </c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34">
        <f t="shared" si="832"/>
        <v>7</v>
      </c>
    </row>
    <row r="304" spans="1:22">
      <c r="A304" s="13" t="str">
        <f t="shared" ref="A304" si="893">$B302&amp;"."&amp;F304&amp;"."&amp;V304</f>
        <v>12.3.7</v>
      </c>
      <c r="B304" s="17"/>
      <c r="C304" s="17"/>
      <c r="D304" s="17"/>
      <c r="E304" s="30" t="s">
        <v>41</v>
      </c>
      <c r="F304" s="18">
        <v>3</v>
      </c>
      <c r="G304" s="31">
        <v>4.75</v>
      </c>
      <c r="H304" s="32">
        <v>1226.26</v>
      </c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34">
        <f t="shared" si="832"/>
        <v>7</v>
      </c>
    </row>
    <row r="305" spans="1:22">
      <c r="A305" s="13" t="str">
        <f t="shared" ref="A305" si="894">$B302&amp;"."&amp;F305&amp;"."&amp;V305</f>
        <v>12.4.7</v>
      </c>
      <c r="B305" s="22"/>
      <c r="C305" s="22"/>
      <c r="D305" s="22"/>
      <c r="E305" s="23" t="s">
        <v>41</v>
      </c>
      <c r="F305" s="18">
        <v>4</v>
      </c>
      <c r="G305" s="24">
        <v>5.4</v>
      </c>
      <c r="H305" s="25">
        <v>1226.9100000000001</v>
      </c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34">
        <f t="shared" si="832"/>
        <v>7</v>
      </c>
    </row>
    <row r="306" spans="1:22">
      <c r="A306" s="13" t="str">
        <f t="shared" ref="A306" si="895">$B306&amp;"."&amp;F306&amp;"."&amp;V306</f>
        <v>13.1.7</v>
      </c>
      <c r="B306" s="21">
        <f t="shared" si="662"/>
        <v>13</v>
      </c>
      <c r="C306" s="21" t="s">
        <v>48</v>
      </c>
      <c r="D306" s="21" t="s">
        <v>102</v>
      </c>
      <c r="E306" s="14" t="s">
        <v>41</v>
      </c>
      <c r="F306" s="14">
        <v>1</v>
      </c>
      <c r="G306" s="15">
        <v>3.2</v>
      </c>
      <c r="H306" s="16">
        <v>1227.99</v>
      </c>
      <c r="I306" s="16">
        <f t="shared" ref="I306" si="896">G306</f>
        <v>3.2</v>
      </c>
      <c r="J306" s="16">
        <f t="shared" ref="J306" si="897">G307-G306</f>
        <v>0.64999999999999991</v>
      </c>
      <c r="K306" s="16">
        <f t="shared" ref="K306" si="898">G308-G307</f>
        <v>0.60000000000000009</v>
      </c>
      <c r="L306" s="16">
        <f t="shared" ref="L306" si="899">G309-G308</f>
        <v>0.64999999999999947</v>
      </c>
      <c r="M306" s="16">
        <f t="shared" ref="M306" si="900">H307</f>
        <v>1227.3499999999999</v>
      </c>
      <c r="N306" s="16">
        <f t="shared" ref="N306" si="901">H306-H307</f>
        <v>0.64000000000010004</v>
      </c>
      <c r="O306" s="16">
        <f t="shared" ref="O306" si="902">I306</f>
        <v>3.2</v>
      </c>
      <c r="P306" s="16">
        <v>0.35</v>
      </c>
      <c r="Q306" s="16">
        <f t="shared" ref="Q306" si="903">(G309-G306-R306-P306-T306)/2</f>
        <v>0.39999999999999974</v>
      </c>
      <c r="R306" s="16">
        <v>0.4</v>
      </c>
      <c r="S306" s="16">
        <f t="shared" ref="S306" si="904">(G309-G306-R306-P306-T306)/2</f>
        <v>0.39999999999999974</v>
      </c>
      <c r="T306" s="16">
        <f t="shared" ref="T306" si="905">P306</f>
        <v>0.35</v>
      </c>
      <c r="U306" s="16">
        <f t="shared" ref="U306" si="906">M306+0.25</f>
        <v>1227.5999999999999</v>
      </c>
      <c r="V306" s="34">
        <f t="shared" si="832"/>
        <v>7</v>
      </c>
    </row>
    <row r="307" spans="1:22">
      <c r="A307" s="13" t="str">
        <f t="shared" ref="A307" si="907">$B306&amp;"."&amp;F307&amp;"."&amp;V307</f>
        <v>13.2.7</v>
      </c>
      <c r="B307" s="17"/>
      <c r="C307" s="17"/>
      <c r="D307" s="17"/>
      <c r="E307" s="18" t="s">
        <v>41</v>
      </c>
      <c r="F307" s="18">
        <v>2</v>
      </c>
      <c r="G307" s="19">
        <v>3.85</v>
      </c>
      <c r="H307" s="20">
        <v>1227.3499999999999</v>
      </c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34">
        <f t="shared" si="832"/>
        <v>7</v>
      </c>
    </row>
    <row r="308" spans="1:22">
      <c r="A308" s="13" t="str">
        <f t="shared" ref="A308" si="908">$B306&amp;"."&amp;F308&amp;"."&amp;V308</f>
        <v>13.3.7</v>
      </c>
      <c r="B308" s="17"/>
      <c r="C308" s="17"/>
      <c r="D308" s="17"/>
      <c r="E308" s="30" t="s">
        <v>41</v>
      </c>
      <c r="F308" s="30">
        <v>3</v>
      </c>
      <c r="G308" s="31">
        <v>4.45</v>
      </c>
      <c r="H308" s="32">
        <v>1227.3499999999999</v>
      </c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34">
        <f t="shared" si="832"/>
        <v>7</v>
      </c>
    </row>
    <row r="309" spans="1:22">
      <c r="A309" s="13" t="str">
        <f t="shared" ref="A309" si="909">$B306&amp;"."&amp;F309&amp;"."&amp;V309</f>
        <v>13.4.7</v>
      </c>
      <c r="B309" s="22"/>
      <c r="C309" s="22"/>
      <c r="D309" s="22"/>
      <c r="E309" s="23" t="s">
        <v>41</v>
      </c>
      <c r="F309" s="23">
        <v>4</v>
      </c>
      <c r="G309" s="24">
        <v>5.0999999999999996</v>
      </c>
      <c r="H309" s="25">
        <v>1228</v>
      </c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34">
        <f t="shared" si="832"/>
        <v>7</v>
      </c>
    </row>
    <row r="310" spans="1:22">
      <c r="A310" s="13" t="str">
        <f t="shared" ref="A310" si="910">$B310&amp;"."&amp;F310&amp;"."&amp;V310</f>
        <v>14.1.7</v>
      </c>
      <c r="B310" s="21">
        <f t="shared" si="662"/>
        <v>14</v>
      </c>
      <c r="C310" s="21">
        <v>14</v>
      </c>
      <c r="D310" s="21" t="s">
        <v>103</v>
      </c>
      <c r="E310" s="14" t="s">
        <v>41</v>
      </c>
      <c r="F310" s="26">
        <v>1</v>
      </c>
      <c r="G310" s="15">
        <v>2.9</v>
      </c>
      <c r="H310" s="16">
        <v>1229.8800000000001</v>
      </c>
      <c r="I310" s="16">
        <f t="shared" ref="I310" si="911">G310</f>
        <v>2.9</v>
      </c>
      <c r="J310" s="16">
        <f t="shared" ref="J310" si="912">G311-G310</f>
        <v>0.64999999999999991</v>
      </c>
      <c r="K310" s="16">
        <f t="shared" ref="K310" si="913">G312-G311</f>
        <v>0.60000000000000053</v>
      </c>
      <c r="L310" s="16">
        <f t="shared" ref="L310" si="914">G313-G312</f>
        <v>0.64999999999999947</v>
      </c>
      <c r="M310" s="16">
        <f t="shared" ref="M310" si="915">H311</f>
        <v>1229.23</v>
      </c>
      <c r="N310" s="16">
        <f t="shared" ref="N310" si="916">H310-H311</f>
        <v>0.65000000000009095</v>
      </c>
      <c r="O310" s="16">
        <f t="shared" ref="O310" si="917">I310</f>
        <v>2.9</v>
      </c>
      <c r="P310" s="16">
        <v>0.35</v>
      </c>
      <c r="Q310" s="16">
        <f t="shared" ref="Q310" si="918">(G313-G310-R310-P310-T310)/2</f>
        <v>0.39999999999999997</v>
      </c>
      <c r="R310" s="16">
        <v>0.4</v>
      </c>
      <c r="S310" s="16">
        <f t="shared" ref="S310" si="919">(G313-G310-R310-P310-T310)/2</f>
        <v>0.39999999999999997</v>
      </c>
      <c r="T310" s="16">
        <f t="shared" ref="T310" si="920">P310</f>
        <v>0.35</v>
      </c>
      <c r="U310" s="16">
        <f t="shared" ref="U310" si="921">M310+0.25</f>
        <v>1229.48</v>
      </c>
      <c r="V310" s="34">
        <f t="shared" si="832"/>
        <v>7</v>
      </c>
    </row>
    <row r="311" spans="1:22">
      <c r="A311" s="13" t="str">
        <f t="shared" ref="A311" si="922">$B310&amp;"."&amp;F311&amp;"."&amp;V311</f>
        <v>14.2.7</v>
      </c>
      <c r="B311" s="17"/>
      <c r="C311" s="17"/>
      <c r="D311" s="17"/>
      <c r="E311" s="18" t="s">
        <v>41</v>
      </c>
      <c r="F311" s="18">
        <v>2</v>
      </c>
      <c r="G311" s="19">
        <v>3.55</v>
      </c>
      <c r="H311" s="20">
        <v>1229.23</v>
      </c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34">
        <f t="shared" si="832"/>
        <v>7</v>
      </c>
    </row>
    <row r="312" spans="1:22">
      <c r="A312" s="13" t="str">
        <f t="shared" ref="A312" si="923">$B310&amp;"."&amp;F312&amp;"."&amp;V312</f>
        <v>14.3.7</v>
      </c>
      <c r="B312" s="17"/>
      <c r="C312" s="17"/>
      <c r="D312" s="17"/>
      <c r="E312" s="30" t="s">
        <v>41</v>
      </c>
      <c r="F312" s="18">
        <v>3</v>
      </c>
      <c r="G312" s="31">
        <v>4.1500000000000004</v>
      </c>
      <c r="H312" s="32">
        <v>1229.23</v>
      </c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34">
        <f t="shared" si="832"/>
        <v>7</v>
      </c>
    </row>
    <row r="313" spans="1:22">
      <c r="A313" s="13" t="str">
        <f t="shared" ref="A313" si="924">$B310&amp;"."&amp;F313&amp;"."&amp;V313</f>
        <v>14.4.7</v>
      </c>
      <c r="B313" s="22"/>
      <c r="C313" s="22"/>
      <c r="D313" s="22"/>
      <c r="E313" s="23" t="s">
        <v>41</v>
      </c>
      <c r="F313" s="18">
        <v>4</v>
      </c>
      <c r="G313" s="24">
        <v>4.8</v>
      </c>
      <c r="H313" s="25">
        <v>1229.8800000000001</v>
      </c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34">
        <f t="shared" si="832"/>
        <v>7</v>
      </c>
    </row>
    <row r="314" spans="1:22">
      <c r="A314" s="13" t="str">
        <f t="shared" ref="A314" si="925">$B314&amp;"."&amp;F314&amp;"."&amp;V314</f>
        <v>15.1.7</v>
      </c>
      <c r="B314" s="21">
        <f t="shared" si="662"/>
        <v>15</v>
      </c>
      <c r="C314" s="21" t="s">
        <v>104</v>
      </c>
      <c r="D314" s="21" t="s">
        <v>105</v>
      </c>
      <c r="E314" s="14" t="s">
        <v>41</v>
      </c>
      <c r="F314" s="14">
        <v>1</v>
      </c>
      <c r="G314" s="15">
        <v>3.25</v>
      </c>
      <c r="H314" s="16">
        <v>1232.17</v>
      </c>
      <c r="I314" s="16">
        <f t="shared" ref="I314" si="926">G314</f>
        <v>3.25</v>
      </c>
      <c r="J314" s="16">
        <f t="shared" ref="J314" si="927">G315-G314</f>
        <v>0.64999999999999991</v>
      </c>
      <c r="K314" s="16">
        <f t="shared" ref="K314" si="928">G316-G315</f>
        <v>0.60000000000000009</v>
      </c>
      <c r="L314" s="16">
        <f t="shared" ref="L314" si="929">G317-G316</f>
        <v>0.65000000000000036</v>
      </c>
      <c r="M314" s="16">
        <f t="shared" ref="M314" si="930">H315</f>
        <v>1231.52</v>
      </c>
      <c r="N314" s="16">
        <f t="shared" ref="N314" si="931">H314-H315</f>
        <v>0.65000000000009095</v>
      </c>
      <c r="O314" s="16">
        <f t="shared" ref="O314" si="932">I314</f>
        <v>3.25</v>
      </c>
      <c r="P314" s="16">
        <v>0.35</v>
      </c>
      <c r="Q314" s="16">
        <f t="shared" ref="Q314" si="933">(G317-G314-R314-P314-T314)/2</f>
        <v>0.40000000000000019</v>
      </c>
      <c r="R314" s="16">
        <v>0.4</v>
      </c>
      <c r="S314" s="16">
        <f t="shared" ref="S314" si="934">(G317-G314-R314-P314-T314)/2</f>
        <v>0.40000000000000019</v>
      </c>
      <c r="T314" s="16">
        <f t="shared" ref="T314" si="935">P314</f>
        <v>0.35</v>
      </c>
      <c r="U314" s="16">
        <f t="shared" ref="U314" si="936">M314+0.25</f>
        <v>1231.77</v>
      </c>
      <c r="V314" s="34">
        <f t="shared" si="832"/>
        <v>7</v>
      </c>
    </row>
    <row r="315" spans="1:22">
      <c r="A315" s="13" t="str">
        <f t="shared" ref="A315" si="937">$B314&amp;"."&amp;F315&amp;"."&amp;V315</f>
        <v>15.2.7</v>
      </c>
      <c r="B315" s="17"/>
      <c r="C315" s="17"/>
      <c r="D315" s="17"/>
      <c r="E315" s="18" t="s">
        <v>41</v>
      </c>
      <c r="F315" s="18">
        <v>2</v>
      </c>
      <c r="G315" s="19">
        <v>3.9</v>
      </c>
      <c r="H315" s="20">
        <v>1231.52</v>
      </c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34">
        <f t="shared" si="832"/>
        <v>7</v>
      </c>
    </row>
    <row r="316" spans="1:22">
      <c r="A316" s="13" t="str">
        <f t="shared" ref="A316" si="938">$B314&amp;"."&amp;F316&amp;"."&amp;V316</f>
        <v>15.3.7</v>
      </c>
      <c r="B316" s="17"/>
      <c r="C316" s="17"/>
      <c r="D316" s="17"/>
      <c r="E316" s="30" t="s">
        <v>41</v>
      </c>
      <c r="F316" s="30">
        <v>3</v>
      </c>
      <c r="G316" s="31">
        <v>4.5</v>
      </c>
      <c r="H316" s="32">
        <v>1231.52</v>
      </c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34">
        <f t="shared" si="832"/>
        <v>7</v>
      </c>
    </row>
    <row r="317" spans="1:22">
      <c r="A317" s="13" t="str">
        <f t="shared" ref="A317" si="939">$B314&amp;"."&amp;F317&amp;"."&amp;V317</f>
        <v>15.4.7</v>
      </c>
      <c r="B317" s="22"/>
      <c r="C317" s="22"/>
      <c r="D317" s="22"/>
      <c r="E317" s="23" t="s">
        <v>41</v>
      </c>
      <c r="F317" s="23">
        <v>4</v>
      </c>
      <c r="G317" s="24">
        <v>5.15</v>
      </c>
      <c r="H317" s="25">
        <v>1232.17</v>
      </c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34">
        <f t="shared" si="832"/>
        <v>7</v>
      </c>
    </row>
    <row r="318" spans="1:22">
      <c r="A318" s="13" t="str">
        <f t="shared" ref="A318" si="940">$B318&amp;"."&amp;F318&amp;"."&amp;V318</f>
        <v>16.1.7</v>
      </c>
      <c r="B318" s="21">
        <f t="shared" si="662"/>
        <v>16</v>
      </c>
      <c r="C318" s="21" t="s">
        <v>106</v>
      </c>
      <c r="D318" s="21" t="s">
        <v>107</v>
      </c>
      <c r="E318" s="14" t="s">
        <v>41</v>
      </c>
      <c r="F318" s="26">
        <v>1</v>
      </c>
      <c r="G318" s="15">
        <v>3.6</v>
      </c>
      <c r="H318" s="16">
        <v>1233</v>
      </c>
      <c r="I318" s="16">
        <f t="shared" ref="I318" si="941">G318</f>
        <v>3.6</v>
      </c>
      <c r="J318" s="16">
        <f t="shared" ref="J318" si="942">G319-G318</f>
        <v>0.64999999999999991</v>
      </c>
      <c r="K318" s="16">
        <f t="shared" ref="K318" si="943">G320-G319</f>
        <v>0.59999999999999964</v>
      </c>
      <c r="L318" s="16">
        <f t="shared" ref="L318" si="944">G321-G320</f>
        <v>0.65000000000000036</v>
      </c>
      <c r="M318" s="16">
        <f t="shared" ref="M318" si="945">H319</f>
        <v>1232.3499999999999</v>
      </c>
      <c r="N318" s="16">
        <f t="shared" ref="N318" si="946">H318-H319</f>
        <v>0.65000000000009095</v>
      </c>
      <c r="O318" s="16">
        <f t="shared" ref="O318" si="947">I318</f>
        <v>3.6</v>
      </c>
      <c r="P318" s="16">
        <v>0.35</v>
      </c>
      <c r="Q318" s="16">
        <f t="shared" ref="Q318" si="948">(G321-G318-R318-P318-T318)/2</f>
        <v>0.39999999999999997</v>
      </c>
      <c r="R318" s="16">
        <v>0.4</v>
      </c>
      <c r="S318" s="16">
        <f t="shared" ref="S318" si="949">(G321-G318-R318-P318-T318)/2</f>
        <v>0.39999999999999997</v>
      </c>
      <c r="T318" s="16">
        <f t="shared" ref="T318" si="950">P318</f>
        <v>0.35</v>
      </c>
      <c r="U318" s="16">
        <f t="shared" ref="U318" si="951">M318+0.25</f>
        <v>1232.5999999999999</v>
      </c>
      <c r="V318" s="34">
        <f t="shared" si="832"/>
        <v>7</v>
      </c>
    </row>
    <row r="319" spans="1:22">
      <c r="A319" s="13" t="str">
        <f t="shared" ref="A319" si="952">$B318&amp;"."&amp;F319&amp;"."&amp;V319</f>
        <v>16.2.7</v>
      </c>
      <c r="B319" s="17"/>
      <c r="C319" s="17"/>
      <c r="D319" s="17"/>
      <c r="E319" s="18" t="s">
        <v>41</v>
      </c>
      <c r="F319" s="18">
        <v>2</v>
      </c>
      <c r="G319" s="19">
        <v>4.25</v>
      </c>
      <c r="H319" s="20">
        <v>1232.3499999999999</v>
      </c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34">
        <f t="shared" si="832"/>
        <v>7</v>
      </c>
    </row>
    <row r="320" spans="1:22">
      <c r="A320" s="13" t="str">
        <f t="shared" ref="A320" si="953">$B318&amp;"."&amp;F320&amp;"."&amp;V320</f>
        <v>16.3.7</v>
      </c>
      <c r="B320" s="17"/>
      <c r="C320" s="17"/>
      <c r="D320" s="17"/>
      <c r="E320" s="30" t="s">
        <v>41</v>
      </c>
      <c r="F320" s="18">
        <v>3</v>
      </c>
      <c r="G320" s="31">
        <v>4.8499999999999996</v>
      </c>
      <c r="H320" s="32">
        <v>1232.3499999999999</v>
      </c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34">
        <f t="shared" si="832"/>
        <v>7</v>
      </c>
    </row>
    <row r="321" spans="1:22">
      <c r="A321" s="13" t="str">
        <f t="shared" ref="A321" si="954">$B318&amp;"."&amp;F321&amp;"."&amp;V321</f>
        <v>16.4.7</v>
      </c>
      <c r="B321" s="22"/>
      <c r="C321" s="22"/>
      <c r="D321" s="22"/>
      <c r="E321" s="23" t="s">
        <v>41</v>
      </c>
      <c r="F321" s="18">
        <v>4</v>
      </c>
      <c r="G321" s="24">
        <v>5.5</v>
      </c>
      <c r="H321" s="25">
        <v>1233</v>
      </c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34">
        <f t="shared" si="832"/>
        <v>7</v>
      </c>
    </row>
    <row r="322" spans="1:22">
      <c r="A322" s="13" t="str">
        <f t="shared" ref="A322" si="955">$B322&amp;"."&amp;F322&amp;"."&amp;V322</f>
        <v>17.1.7</v>
      </c>
      <c r="B322" s="21">
        <f t="shared" si="662"/>
        <v>17</v>
      </c>
      <c r="C322" s="21" t="s">
        <v>49</v>
      </c>
      <c r="D322" s="21" t="s">
        <v>108</v>
      </c>
      <c r="E322" s="14" t="s">
        <v>41</v>
      </c>
      <c r="F322" s="14">
        <v>1</v>
      </c>
      <c r="G322" s="15">
        <v>3.25</v>
      </c>
      <c r="H322" s="16">
        <v>1234.0899999999999</v>
      </c>
      <c r="I322" s="16">
        <f t="shared" ref="I322" si="956">G322</f>
        <v>3.25</v>
      </c>
      <c r="J322" s="16">
        <f t="shared" ref="J322" si="957">G323-G322</f>
        <v>0.64999999999999991</v>
      </c>
      <c r="K322" s="16">
        <f t="shared" ref="K322" si="958">G324-G323</f>
        <v>0.60000000000000009</v>
      </c>
      <c r="L322" s="16">
        <f t="shared" ref="L322" si="959">G325-G324</f>
        <v>0.65000000000000036</v>
      </c>
      <c r="M322" s="16">
        <f t="shared" ref="M322" si="960">H323</f>
        <v>1233.44</v>
      </c>
      <c r="N322" s="16">
        <f t="shared" ref="N322" si="961">H322-H323</f>
        <v>0.64999999999986358</v>
      </c>
      <c r="O322" s="16">
        <f t="shared" ref="O322" si="962">I322</f>
        <v>3.25</v>
      </c>
      <c r="P322" s="16">
        <v>0.35</v>
      </c>
      <c r="Q322" s="16">
        <f t="shared" ref="Q322" si="963">(G325-G322-R322-P322-T322)/2</f>
        <v>0.40000000000000019</v>
      </c>
      <c r="R322" s="16">
        <v>0.4</v>
      </c>
      <c r="S322" s="16">
        <f t="shared" ref="S322" si="964">(G325-G322-R322-P322-T322)/2</f>
        <v>0.40000000000000019</v>
      </c>
      <c r="T322" s="16">
        <f t="shared" ref="T322" si="965">P322</f>
        <v>0.35</v>
      </c>
      <c r="U322" s="16">
        <f t="shared" ref="U322" si="966">M322+0.25</f>
        <v>1233.69</v>
      </c>
      <c r="V322" s="34">
        <f t="shared" ref="V322:V325" si="967">V321</f>
        <v>7</v>
      </c>
    </row>
    <row r="323" spans="1:22">
      <c r="A323" s="13" t="str">
        <f t="shared" ref="A323" si="968">$B322&amp;"."&amp;F323&amp;"."&amp;V323</f>
        <v>17.2.7</v>
      </c>
      <c r="B323" s="17"/>
      <c r="C323" s="17"/>
      <c r="D323" s="17"/>
      <c r="E323" s="18" t="s">
        <v>41</v>
      </c>
      <c r="F323" s="18">
        <v>2</v>
      </c>
      <c r="G323" s="19">
        <v>3.9</v>
      </c>
      <c r="H323" s="20">
        <v>1233.44</v>
      </c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34">
        <f t="shared" si="967"/>
        <v>7</v>
      </c>
    </row>
    <row r="324" spans="1:22">
      <c r="A324" s="13" t="str">
        <f t="shared" ref="A324" si="969">$B322&amp;"."&amp;F324&amp;"."&amp;V324</f>
        <v>17.3.7</v>
      </c>
      <c r="B324" s="17"/>
      <c r="C324" s="17"/>
      <c r="D324" s="17"/>
      <c r="E324" s="30" t="s">
        <v>41</v>
      </c>
      <c r="F324" s="30">
        <v>3</v>
      </c>
      <c r="G324" s="31">
        <v>4.5</v>
      </c>
      <c r="H324" s="32">
        <v>1233.44</v>
      </c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34">
        <f t="shared" si="967"/>
        <v>7</v>
      </c>
    </row>
    <row r="325" spans="1:22">
      <c r="A325" s="13" t="str">
        <f t="shared" ref="A325" si="970">$B322&amp;"."&amp;F325&amp;"."&amp;V325</f>
        <v>17.4.7</v>
      </c>
      <c r="B325" s="22"/>
      <c r="C325" s="22"/>
      <c r="D325" s="22"/>
      <c r="E325" s="23" t="s">
        <v>41</v>
      </c>
      <c r="F325" s="23">
        <v>4</v>
      </c>
      <c r="G325" s="24">
        <v>5.15</v>
      </c>
      <c r="H325" s="25">
        <v>1234.0899999999999</v>
      </c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34">
        <f t="shared" si="967"/>
        <v>7</v>
      </c>
    </row>
    <row r="326" spans="1:22">
      <c r="A326" s="13" t="str">
        <f t="shared" ref="A326" si="971">$B326&amp;"."&amp;F326&amp;"."&amp;V326</f>
        <v>18.1.7</v>
      </c>
      <c r="B326" s="21">
        <f t="shared" ref="B326:B382" si="972">B322+1</f>
        <v>18</v>
      </c>
      <c r="C326" s="21">
        <v>15</v>
      </c>
      <c r="D326" s="21" t="s">
        <v>109</v>
      </c>
      <c r="E326" s="14" t="s">
        <v>41</v>
      </c>
      <c r="F326" s="14">
        <f>F322</f>
        <v>1</v>
      </c>
      <c r="G326" s="15">
        <v>2.9</v>
      </c>
      <c r="H326" s="16">
        <v>1236.1199999999999</v>
      </c>
      <c r="I326" s="16">
        <f t="shared" ref="I326" si="973">G326</f>
        <v>2.9</v>
      </c>
      <c r="J326" s="16">
        <f t="shared" ref="J326" si="974">G327-G326</f>
        <v>0.64999999999999991</v>
      </c>
      <c r="K326" s="16">
        <f t="shared" ref="K326" si="975">G328-G327</f>
        <v>0.60000000000000053</v>
      </c>
      <c r="L326" s="16">
        <f t="shared" ref="L326" si="976">G329-G328</f>
        <v>0.64999999999999947</v>
      </c>
      <c r="M326" s="16">
        <f t="shared" ref="M326" si="977">H327</f>
        <v>1235.47</v>
      </c>
      <c r="N326" s="16">
        <f t="shared" ref="N326" si="978">H326-H327</f>
        <v>0.64999999999986358</v>
      </c>
      <c r="O326" s="16">
        <f t="shared" ref="O326" si="979">I326</f>
        <v>2.9</v>
      </c>
      <c r="P326" s="16">
        <v>0.35</v>
      </c>
      <c r="Q326" s="16">
        <f t="shared" ref="Q326" si="980">(G329-G326-R326-P326-T326)/2</f>
        <v>0.39999999999999997</v>
      </c>
      <c r="R326" s="16">
        <v>0.4</v>
      </c>
      <c r="S326" s="16">
        <f t="shared" ref="S326" si="981">(G329-G326-R326-P326-T326)/2</f>
        <v>0.39999999999999997</v>
      </c>
      <c r="T326" s="16">
        <f t="shared" ref="T326" si="982">P326</f>
        <v>0.35</v>
      </c>
      <c r="U326" s="16">
        <f t="shared" ref="U326" si="983">M326+0.25</f>
        <v>1235.72</v>
      </c>
      <c r="V326" s="34">
        <f t="shared" ref="V326:V393" si="984">V325</f>
        <v>7</v>
      </c>
    </row>
    <row r="327" spans="1:22">
      <c r="A327" s="13" t="str">
        <f t="shared" ref="A327" si="985">$B326&amp;"."&amp;F327&amp;"."&amp;V327</f>
        <v>18.2.7</v>
      </c>
      <c r="B327" s="17"/>
      <c r="C327" s="17"/>
      <c r="D327" s="17"/>
      <c r="E327" s="18" t="s">
        <v>41</v>
      </c>
      <c r="F327" s="18">
        <f>F323</f>
        <v>2</v>
      </c>
      <c r="G327" s="19">
        <v>3.55</v>
      </c>
      <c r="H327" s="20">
        <v>1235.47</v>
      </c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34">
        <f t="shared" si="984"/>
        <v>7</v>
      </c>
    </row>
    <row r="328" spans="1:22">
      <c r="A328" s="13" t="str">
        <f t="shared" ref="A328" si="986">$B326&amp;"."&amp;F328&amp;"."&amp;V328</f>
        <v>18.3.7</v>
      </c>
      <c r="B328" s="17"/>
      <c r="C328" s="17"/>
      <c r="D328" s="17"/>
      <c r="E328" s="30" t="s">
        <v>41</v>
      </c>
      <c r="F328" s="30">
        <f>F324</f>
        <v>3</v>
      </c>
      <c r="G328" s="31">
        <v>4.1500000000000004</v>
      </c>
      <c r="H328" s="32">
        <v>1235.47</v>
      </c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34">
        <f t="shared" si="984"/>
        <v>7</v>
      </c>
    </row>
    <row r="329" spans="1:22">
      <c r="A329" s="13" t="str">
        <f t="shared" ref="A329" si="987">$B326&amp;"."&amp;F329&amp;"."&amp;V329</f>
        <v>18.4.7</v>
      </c>
      <c r="B329" s="22"/>
      <c r="C329" s="22"/>
      <c r="D329" s="22"/>
      <c r="E329" s="23" t="s">
        <v>41</v>
      </c>
      <c r="F329" s="23">
        <f>F325</f>
        <v>4</v>
      </c>
      <c r="G329" s="24">
        <v>4.8</v>
      </c>
      <c r="H329" s="25">
        <v>1236.1199999999999</v>
      </c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34">
        <f t="shared" si="984"/>
        <v>7</v>
      </c>
    </row>
    <row r="330" spans="1:22">
      <c r="A330" s="13" t="str">
        <f t="shared" ref="A330" si="988">$B330&amp;"."&amp;F330&amp;"."&amp;V330</f>
        <v>19.1.7</v>
      </c>
      <c r="B330" s="21">
        <f t="shared" si="972"/>
        <v>19</v>
      </c>
      <c r="C330" s="21">
        <v>16</v>
      </c>
      <c r="D330" s="21" t="s">
        <v>110</v>
      </c>
      <c r="E330" s="14" t="s">
        <v>41</v>
      </c>
      <c r="F330" s="14">
        <f t="shared" ref="F330:F389" si="989">F326</f>
        <v>1</v>
      </c>
      <c r="G330" s="15">
        <v>2.9</v>
      </c>
      <c r="H330" s="16">
        <v>1238.1500000000001</v>
      </c>
      <c r="I330" s="16">
        <f t="shared" ref="I330" si="990">G330</f>
        <v>2.9</v>
      </c>
      <c r="J330" s="16">
        <f t="shared" ref="J330" si="991">G331-G330</f>
        <v>0.64999999999999991</v>
      </c>
      <c r="K330" s="16">
        <f t="shared" ref="K330" si="992">G332-G331</f>
        <v>0.60000000000000053</v>
      </c>
      <c r="L330" s="16">
        <f t="shared" ref="L330" si="993">G333-G332</f>
        <v>0.64999999999999947</v>
      </c>
      <c r="M330" s="16">
        <f t="shared" ref="M330" si="994">H331</f>
        <v>1237.5</v>
      </c>
      <c r="N330" s="16">
        <f t="shared" ref="N330" si="995">H330-H331</f>
        <v>0.65000000000009095</v>
      </c>
      <c r="O330" s="16">
        <f t="shared" ref="O330" si="996">I330</f>
        <v>2.9</v>
      </c>
      <c r="P330" s="16">
        <v>0.35</v>
      </c>
      <c r="Q330" s="16">
        <f t="shared" ref="Q330" si="997">(G333-G330-R330-P330-T330)/2</f>
        <v>0.39999999999999997</v>
      </c>
      <c r="R330" s="16">
        <v>0.4</v>
      </c>
      <c r="S330" s="16">
        <f t="shared" ref="S330" si="998">(G333-G330-R330-P330-T330)/2</f>
        <v>0.39999999999999997</v>
      </c>
      <c r="T330" s="16">
        <f t="shared" ref="T330" si="999">P330</f>
        <v>0.35</v>
      </c>
      <c r="U330" s="16">
        <f t="shared" ref="U330" si="1000">M330+0.25</f>
        <v>1237.75</v>
      </c>
      <c r="V330" s="34">
        <f t="shared" si="984"/>
        <v>7</v>
      </c>
    </row>
    <row r="331" spans="1:22">
      <c r="A331" s="13" t="str">
        <f t="shared" ref="A331" si="1001">$B330&amp;"."&amp;F331&amp;"."&amp;V331</f>
        <v>19.2.7</v>
      </c>
      <c r="B331" s="17"/>
      <c r="C331" s="17"/>
      <c r="D331" s="17"/>
      <c r="E331" s="18" t="s">
        <v>41</v>
      </c>
      <c r="F331" s="18">
        <f t="shared" si="989"/>
        <v>2</v>
      </c>
      <c r="G331" s="19">
        <v>3.55</v>
      </c>
      <c r="H331" s="20">
        <v>1237.5</v>
      </c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34">
        <f t="shared" si="984"/>
        <v>7</v>
      </c>
    </row>
    <row r="332" spans="1:22">
      <c r="A332" s="13" t="str">
        <f t="shared" ref="A332" si="1002">$B330&amp;"."&amp;F332&amp;"."&amp;V332</f>
        <v>19.3.7</v>
      </c>
      <c r="B332" s="17"/>
      <c r="C332" s="17"/>
      <c r="D332" s="17"/>
      <c r="E332" s="30" t="s">
        <v>41</v>
      </c>
      <c r="F332" s="30">
        <f t="shared" si="989"/>
        <v>3</v>
      </c>
      <c r="G332" s="31">
        <v>4.1500000000000004</v>
      </c>
      <c r="H332" s="32">
        <v>1237.5</v>
      </c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34">
        <f t="shared" si="984"/>
        <v>7</v>
      </c>
    </row>
    <row r="333" spans="1:22">
      <c r="A333" s="13" t="str">
        <f t="shared" ref="A333" si="1003">$B330&amp;"."&amp;F333&amp;"."&amp;V333</f>
        <v>19.4.7</v>
      </c>
      <c r="B333" s="22"/>
      <c r="C333" s="22"/>
      <c r="D333" s="22"/>
      <c r="E333" s="23" t="s">
        <v>41</v>
      </c>
      <c r="F333" s="23">
        <f t="shared" si="989"/>
        <v>4</v>
      </c>
      <c r="G333" s="24">
        <v>4.8</v>
      </c>
      <c r="H333" s="25">
        <v>1238.1500000000001</v>
      </c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34">
        <f t="shared" si="984"/>
        <v>7</v>
      </c>
    </row>
    <row r="334" spans="1:22">
      <c r="A334" s="13" t="str">
        <f t="shared" ref="A334" si="1004">$B334&amp;"."&amp;F334&amp;"."&amp;V334</f>
        <v>20.1.7</v>
      </c>
      <c r="B334" s="21">
        <f t="shared" si="972"/>
        <v>20</v>
      </c>
      <c r="C334" s="21">
        <v>17</v>
      </c>
      <c r="D334" s="21" t="s">
        <v>111</v>
      </c>
      <c r="E334" s="14" t="s">
        <v>41</v>
      </c>
      <c r="F334" s="14">
        <f t="shared" si="989"/>
        <v>1</v>
      </c>
      <c r="G334" s="15">
        <v>2.9</v>
      </c>
      <c r="H334" s="16">
        <v>1240.18</v>
      </c>
      <c r="I334" s="16">
        <f t="shared" ref="I334" si="1005">G334</f>
        <v>2.9</v>
      </c>
      <c r="J334" s="16">
        <f t="shared" ref="J334" si="1006">G335-G334</f>
        <v>0.64999999999999991</v>
      </c>
      <c r="K334" s="16">
        <f t="shared" ref="K334" si="1007">G336-G335</f>
        <v>0.60000000000000053</v>
      </c>
      <c r="L334" s="16">
        <f t="shared" ref="L334" si="1008">G337-G336</f>
        <v>0.64999999999999947</v>
      </c>
      <c r="M334" s="16">
        <f t="shared" ref="M334" si="1009">H335</f>
        <v>1239.53</v>
      </c>
      <c r="N334" s="16">
        <f t="shared" ref="N334" si="1010">H334-H335</f>
        <v>0.65000000000009095</v>
      </c>
      <c r="O334" s="16">
        <f t="shared" ref="O334" si="1011">I334</f>
        <v>2.9</v>
      </c>
      <c r="P334" s="16">
        <v>0.35</v>
      </c>
      <c r="Q334" s="16">
        <f t="shared" ref="Q334" si="1012">(G337-G334-R334-P334-T334)/2</f>
        <v>0.39999999999999997</v>
      </c>
      <c r="R334" s="16">
        <v>0.4</v>
      </c>
      <c r="S334" s="16">
        <f t="shared" ref="S334" si="1013">(G337-G334-R334-P334-T334)/2</f>
        <v>0.39999999999999997</v>
      </c>
      <c r="T334" s="16">
        <f t="shared" ref="T334" si="1014">P334</f>
        <v>0.35</v>
      </c>
      <c r="U334" s="16">
        <f t="shared" ref="U334" si="1015">M334+0.25</f>
        <v>1239.78</v>
      </c>
      <c r="V334" s="34">
        <f t="shared" si="984"/>
        <v>7</v>
      </c>
    </row>
    <row r="335" spans="1:22">
      <c r="A335" s="13" t="str">
        <f t="shared" ref="A335" si="1016">$B334&amp;"."&amp;F335&amp;"."&amp;V335</f>
        <v>20.2.7</v>
      </c>
      <c r="B335" s="17"/>
      <c r="C335" s="17"/>
      <c r="D335" s="17"/>
      <c r="E335" s="18" t="s">
        <v>41</v>
      </c>
      <c r="F335" s="18">
        <f t="shared" si="989"/>
        <v>2</v>
      </c>
      <c r="G335" s="19">
        <v>3.55</v>
      </c>
      <c r="H335" s="20">
        <v>1239.53</v>
      </c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34">
        <f t="shared" si="984"/>
        <v>7</v>
      </c>
    </row>
    <row r="336" spans="1:22">
      <c r="A336" s="13" t="str">
        <f t="shared" ref="A336" si="1017">$B334&amp;"."&amp;F336&amp;"."&amp;V336</f>
        <v>20.3.7</v>
      </c>
      <c r="B336" s="17"/>
      <c r="C336" s="17"/>
      <c r="D336" s="17"/>
      <c r="E336" s="30" t="s">
        <v>41</v>
      </c>
      <c r="F336" s="30">
        <f t="shared" si="989"/>
        <v>3</v>
      </c>
      <c r="G336" s="31">
        <v>4.1500000000000004</v>
      </c>
      <c r="H336" s="32">
        <v>1239.53</v>
      </c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34">
        <f t="shared" si="984"/>
        <v>7</v>
      </c>
    </row>
    <row r="337" spans="1:23">
      <c r="A337" s="13" t="str">
        <f t="shared" ref="A337" si="1018">$B334&amp;"."&amp;F337&amp;"."&amp;V337</f>
        <v>20.4.7</v>
      </c>
      <c r="B337" s="22"/>
      <c r="C337" s="22"/>
      <c r="D337" s="22"/>
      <c r="E337" s="23" t="s">
        <v>41</v>
      </c>
      <c r="F337" s="23">
        <f t="shared" si="989"/>
        <v>4</v>
      </c>
      <c r="G337" s="24">
        <v>4.8</v>
      </c>
      <c r="H337" s="25">
        <v>1240.18</v>
      </c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34">
        <f t="shared" si="984"/>
        <v>7</v>
      </c>
    </row>
    <row r="338" spans="1:23">
      <c r="A338" s="13" t="str">
        <f t="shared" ref="A338" si="1019">$B338&amp;"."&amp;F338&amp;"."&amp;V338</f>
        <v>21.1.7</v>
      </c>
      <c r="B338" s="21">
        <f t="shared" si="972"/>
        <v>21</v>
      </c>
      <c r="C338" s="21">
        <v>18</v>
      </c>
      <c r="D338" s="21" t="s">
        <v>112</v>
      </c>
      <c r="E338" s="14" t="s">
        <v>41</v>
      </c>
      <c r="F338" s="14">
        <f t="shared" si="989"/>
        <v>1</v>
      </c>
      <c r="G338" s="15">
        <v>2.9</v>
      </c>
      <c r="H338" s="16">
        <v>1241.7</v>
      </c>
      <c r="I338" s="16">
        <f t="shared" ref="I338" si="1020">G338</f>
        <v>2.9</v>
      </c>
      <c r="J338" s="16">
        <f t="shared" ref="J338" si="1021">G339-G338</f>
        <v>0.64999999999999991</v>
      </c>
      <c r="K338" s="16">
        <f t="shared" ref="K338" si="1022">G340-G339</f>
        <v>0.60000000000000053</v>
      </c>
      <c r="L338" s="16">
        <f t="shared" ref="L338" si="1023">G341-G340</f>
        <v>0.64999999999999947</v>
      </c>
      <c r="M338" s="16">
        <f t="shared" ref="M338" si="1024">H339</f>
        <v>1241.05</v>
      </c>
      <c r="N338" s="16">
        <f t="shared" ref="N338" si="1025">H338-H339</f>
        <v>0.65000000000009095</v>
      </c>
      <c r="O338" s="16">
        <f t="shared" ref="O338" si="1026">I338</f>
        <v>2.9</v>
      </c>
      <c r="P338" s="16">
        <v>0.35</v>
      </c>
      <c r="Q338" s="16">
        <f t="shared" ref="Q338" si="1027">(G341-G338-R338-P338-T338)/2</f>
        <v>0.39999999999999997</v>
      </c>
      <c r="R338" s="16">
        <v>0.4</v>
      </c>
      <c r="S338" s="16">
        <f t="shared" ref="S338" si="1028">(G341-G338-R338-P338-T338)/2</f>
        <v>0.39999999999999997</v>
      </c>
      <c r="T338" s="16">
        <f t="shared" ref="T338" si="1029">P338</f>
        <v>0.35</v>
      </c>
      <c r="U338" s="16">
        <f t="shared" ref="U338" si="1030">M338+0.25</f>
        <v>1241.3</v>
      </c>
      <c r="V338" s="34">
        <f t="shared" si="984"/>
        <v>7</v>
      </c>
    </row>
    <row r="339" spans="1:23">
      <c r="A339" s="13" t="str">
        <f t="shared" ref="A339" si="1031">$B338&amp;"."&amp;F339&amp;"."&amp;V339</f>
        <v>21.2.7</v>
      </c>
      <c r="B339" s="17"/>
      <c r="C339" s="17"/>
      <c r="D339" s="17"/>
      <c r="E339" s="18" t="s">
        <v>41</v>
      </c>
      <c r="F339" s="18">
        <f t="shared" si="989"/>
        <v>2</v>
      </c>
      <c r="G339" s="19">
        <v>3.55</v>
      </c>
      <c r="H339" s="20">
        <v>1241.05</v>
      </c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34">
        <f t="shared" si="984"/>
        <v>7</v>
      </c>
    </row>
    <row r="340" spans="1:23">
      <c r="A340" s="13" t="str">
        <f t="shared" ref="A340" si="1032">$B338&amp;"."&amp;F340&amp;"."&amp;V340</f>
        <v>21.3.7</v>
      </c>
      <c r="B340" s="17"/>
      <c r="C340" s="17"/>
      <c r="D340" s="17"/>
      <c r="E340" s="30" t="s">
        <v>41</v>
      </c>
      <c r="F340" s="30">
        <f t="shared" si="989"/>
        <v>3</v>
      </c>
      <c r="G340" s="31">
        <v>4.1500000000000004</v>
      </c>
      <c r="H340" s="32">
        <v>1241.05</v>
      </c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34">
        <f t="shared" si="984"/>
        <v>7</v>
      </c>
    </row>
    <row r="341" spans="1:23">
      <c r="A341" s="13" t="str">
        <f t="shared" ref="A341" si="1033">$B338&amp;"."&amp;F341&amp;"."&amp;V341</f>
        <v>21.4.7</v>
      </c>
      <c r="B341" s="22"/>
      <c r="C341" s="22"/>
      <c r="D341" s="22"/>
      <c r="E341" s="23" t="s">
        <v>41</v>
      </c>
      <c r="F341" s="23">
        <f t="shared" si="989"/>
        <v>4</v>
      </c>
      <c r="G341" s="24">
        <v>4.8</v>
      </c>
      <c r="H341" s="25">
        <v>1241.7</v>
      </c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34">
        <f t="shared" si="984"/>
        <v>7</v>
      </c>
    </row>
    <row r="342" spans="1:23">
      <c r="A342" s="13" t="str">
        <f t="shared" ref="A342" si="1034">$B342&amp;"."&amp;F342&amp;"."&amp;V342</f>
        <v>22.1.7</v>
      </c>
      <c r="B342" s="21">
        <f t="shared" si="972"/>
        <v>22</v>
      </c>
      <c r="C342" s="21" t="s">
        <v>113</v>
      </c>
      <c r="D342" s="21" t="s">
        <v>114</v>
      </c>
      <c r="E342" s="14" t="s">
        <v>41</v>
      </c>
      <c r="F342" s="14">
        <f t="shared" si="989"/>
        <v>1</v>
      </c>
      <c r="G342" s="15">
        <v>3.25</v>
      </c>
      <c r="H342" s="16">
        <v>1244.03</v>
      </c>
      <c r="I342" s="16">
        <f t="shared" ref="I342" si="1035">G342</f>
        <v>3.25</v>
      </c>
      <c r="J342" s="16">
        <f t="shared" ref="J342" si="1036">G343-G342</f>
        <v>0.64999999999999991</v>
      </c>
      <c r="K342" s="16">
        <f t="shared" ref="K342" si="1037">G344-G343</f>
        <v>0.60000000000000009</v>
      </c>
      <c r="L342" s="16">
        <f t="shared" ref="L342" si="1038">G345-G344</f>
        <v>0.65000000000000036</v>
      </c>
      <c r="M342" s="16">
        <f t="shared" ref="M342" si="1039">H343</f>
        <v>1243.3800000000001</v>
      </c>
      <c r="N342" s="16">
        <f t="shared" ref="N342" si="1040">H342-H343</f>
        <v>0.64999999999986358</v>
      </c>
      <c r="O342" s="16">
        <f t="shared" ref="O342" si="1041">I342</f>
        <v>3.25</v>
      </c>
      <c r="P342" s="16">
        <v>0.35</v>
      </c>
      <c r="Q342" s="16">
        <f t="shared" ref="Q342" si="1042">(G345-G342-R342-P342-T342)/2</f>
        <v>0.40000000000000019</v>
      </c>
      <c r="R342" s="16">
        <v>0.4</v>
      </c>
      <c r="S342" s="16">
        <f t="shared" ref="S342" si="1043">(G345-G342-R342-P342-T342)/2</f>
        <v>0.40000000000000019</v>
      </c>
      <c r="T342" s="16">
        <f t="shared" ref="T342" si="1044">P342</f>
        <v>0.35</v>
      </c>
      <c r="U342" s="16">
        <f t="shared" ref="U342" si="1045">M342+0.25</f>
        <v>1243.6300000000001</v>
      </c>
      <c r="V342" s="34">
        <f t="shared" si="984"/>
        <v>7</v>
      </c>
    </row>
    <row r="343" spans="1:23">
      <c r="A343" s="13" t="str">
        <f t="shared" ref="A343" si="1046">$B342&amp;"."&amp;F343&amp;"."&amp;V343</f>
        <v>22.2.7</v>
      </c>
      <c r="B343" s="17"/>
      <c r="C343" s="17"/>
      <c r="D343" s="17"/>
      <c r="E343" s="18" t="s">
        <v>41</v>
      </c>
      <c r="F343" s="18">
        <f t="shared" si="989"/>
        <v>2</v>
      </c>
      <c r="G343" s="19">
        <v>3.9</v>
      </c>
      <c r="H343" s="20">
        <v>1243.3800000000001</v>
      </c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34">
        <f t="shared" si="984"/>
        <v>7</v>
      </c>
    </row>
    <row r="344" spans="1:23">
      <c r="A344" s="13" t="str">
        <f t="shared" ref="A344" si="1047">$B342&amp;"."&amp;F344&amp;"."&amp;V344</f>
        <v>22.3.7</v>
      </c>
      <c r="B344" s="17"/>
      <c r="C344" s="17"/>
      <c r="D344" s="17"/>
      <c r="E344" s="30" t="s">
        <v>41</v>
      </c>
      <c r="F344" s="30">
        <f t="shared" si="989"/>
        <v>3</v>
      </c>
      <c r="G344" s="31">
        <v>4.5</v>
      </c>
      <c r="H344" s="32">
        <v>1243.3800000000001</v>
      </c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34">
        <f t="shared" si="984"/>
        <v>7</v>
      </c>
    </row>
    <row r="345" spans="1:23">
      <c r="A345" s="13" t="str">
        <f t="shared" ref="A345" si="1048">$B342&amp;"."&amp;F345&amp;"."&amp;V345</f>
        <v>22.4.7</v>
      </c>
      <c r="B345" s="22"/>
      <c r="C345" s="22"/>
      <c r="D345" s="22"/>
      <c r="E345" s="23" t="s">
        <v>41</v>
      </c>
      <c r="F345" s="23">
        <f t="shared" si="989"/>
        <v>4</v>
      </c>
      <c r="G345" s="24">
        <v>5.15</v>
      </c>
      <c r="H345" s="25">
        <v>1244.03</v>
      </c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34">
        <f t="shared" si="984"/>
        <v>7</v>
      </c>
    </row>
    <row r="346" spans="1:23">
      <c r="A346" s="13" t="str">
        <f t="shared" ref="A346" si="1049">$B346&amp;"."&amp;F346&amp;"."&amp;V346</f>
        <v>1.1.8</v>
      </c>
      <c r="B346" s="37">
        <v>1</v>
      </c>
      <c r="C346" s="37" t="s">
        <v>115</v>
      </c>
      <c r="D346" s="37" t="s">
        <v>116</v>
      </c>
      <c r="E346" s="38" t="s">
        <v>41</v>
      </c>
      <c r="F346" s="38">
        <f t="shared" ref="F346:F361" si="1050">F342</f>
        <v>1</v>
      </c>
      <c r="G346" s="39">
        <v>3.6</v>
      </c>
      <c r="H346" s="40">
        <v>1245.08</v>
      </c>
      <c r="I346" s="40">
        <f t="shared" ref="I346" si="1051">G346</f>
        <v>3.6</v>
      </c>
      <c r="J346" s="40">
        <f t="shared" ref="J346" si="1052">G347-G346</f>
        <v>0.64999999999999991</v>
      </c>
      <c r="K346" s="40">
        <f t="shared" ref="K346" si="1053">G348-G347</f>
        <v>0.59999999999999964</v>
      </c>
      <c r="L346" s="40">
        <f t="shared" ref="L346" si="1054">G349-G348</f>
        <v>0.65000000000000036</v>
      </c>
      <c r="M346" s="40">
        <f t="shared" ref="M346" si="1055">H347</f>
        <v>1244.43</v>
      </c>
      <c r="N346" s="40">
        <f t="shared" ref="N346" si="1056">H346-H347</f>
        <v>0.64999999999986358</v>
      </c>
      <c r="O346" s="40">
        <f t="shared" ref="O346" si="1057">I346</f>
        <v>3.6</v>
      </c>
      <c r="P346" s="40">
        <v>0.35</v>
      </c>
      <c r="Q346" s="40">
        <f t="shared" ref="Q346" si="1058">(G349-G346-R346-P346-T346)/2</f>
        <v>0.39999999999999997</v>
      </c>
      <c r="R346" s="40">
        <v>0.4</v>
      </c>
      <c r="S346" s="40">
        <f t="shared" ref="S346" si="1059">(G349-G346-R346-P346-T346)/2</f>
        <v>0.39999999999999997</v>
      </c>
      <c r="T346" s="40">
        <f t="shared" ref="T346" si="1060">P346</f>
        <v>0.35</v>
      </c>
      <c r="U346" s="40">
        <f t="shared" ref="U346" si="1061">M346+0.25</f>
        <v>1244.68</v>
      </c>
      <c r="V346" s="45">
        <v>8</v>
      </c>
      <c r="W346" s="29" t="s">
        <v>617</v>
      </c>
    </row>
    <row r="347" spans="1:23">
      <c r="A347" s="13" t="str">
        <f t="shared" ref="A347" si="1062">$B346&amp;"."&amp;F347&amp;"."&amp;V347</f>
        <v>1.2.8</v>
      </c>
      <c r="B347" s="41"/>
      <c r="C347" s="41"/>
      <c r="D347" s="41"/>
      <c r="E347" s="42" t="s">
        <v>41</v>
      </c>
      <c r="F347" s="42">
        <f t="shared" si="1050"/>
        <v>2</v>
      </c>
      <c r="G347" s="43">
        <v>4.25</v>
      </c>
      <c r="H347" s="44">
        <v>1244.43</v>
      </c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5">
        <f t="shared" si="984"/>
        <v>8</v>
      </c>
    </row>
    <row r="348" spans="1:23">
      <c r="A348" s="13" t="str">
        <f t="shared" ref="A348" si="1063">$B346&amp;"."&amp;F348&amp;"."&amp;V348</f>
        <v>1.3.8</v>
      </c>
      <c r="B348" s="41"/>
      <c r="C348" s="41"/>
      <c r="D348" s="41"/>
      <c r="E348" s="189" t="s">
        <v>41</v>
      </c>
      <c r="F348" s="189">
        <f t="shared" si="1050"/>
        <v>3</v>
      </c>
      <c r="G348" s="190">
        <v>4.8499999999999996</v>
      </c>
      <c r="H348" s="191">
        <v>1244.43</v>
      </c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5">
        <f t="shared" si="984"/>
        <v>8</v>
      </c>
    </row>
    <row r="349" spans="1:23">
      <c r="A349" s="13" t="str">
        <f t="shared" ref="A349" si="1064">$B346&amp;"."&amp;F349&amp;"."&amp;V349</f>
        <v>1.4.8</v>
      </c>
      <c r="B349" s="192"/>
      <c r="C349" s="192"/>
      <c r="D349" s="192"/>
      <c r="E349" s="193" t="s">
        <v>41</v>
      </c>
      <c r="F349" s="193">
        <f t="shared" si="1050"/>
        <v>4</v>
      </c>
      <c r="G349" s="194">
        <v>5.5</v>
      </c>
      <c r="H349" s="195">
        <v>1245.08</v>
      </c>
      <c r="I349" s="195"/>
      <c r="J349" s="195"/>
      <c r="K349" s="195"/>
      <c r="L349" s="195"/>
      <c r="M349" s="195"/>
      <c r="N349" s="195"/>
      <c r="O349" s="195"/>
      <c r="P349" s="195"/>
      <c r="Q349" s="195"/>
      <c r="R349" s="195"/>
      <c r="S349" s="195"/>
      <c r="T349" s="195"/>
      <c r="U349" s="195"/>
      <c r="V349" s="45">
        <f t="shared" si="984"/>
        <v>8</v>
      </c>
    </row>
    <row r="350" spans="1:23">
      <c r="A350" s="13" t="str">
        <f t="shared" ref="A350" si="1065">$B350&amp;"."&amp;F350&amp;"."&amp;V350</f>
        <v>2.1.8</v>
      </c>
      <c r="B350" s="185">
        <f>B346+1</f>
        <v>2</v>
      </c>
      <c r="C350" s="185" t="s">
        <v>433</v>
      </c>
      <c r="D350" s="185" t="s">
        <v>434</v>
      </c>
      <c r="E350" s="14" t="s">
        <v>41</v>
      </c>
      <c r="F350" s="14">
        <f t="shared" ref="F350:F357" si="1066">F342</f>
        <v>1</v>
      </c>
      <c r="G350" s="15">
        <v>3.25</v>
      </c>
      <c r="H350" s="16">
        <v>1245.8800000000001</v>
      </c>
      <c r="I350" s="16">
        <f t="shared" ref="I350" si="1067">G350</f>
        <v>3.25</v>
      </c>
      <c r="J350" s="16">
        <f t="shared" ref="J350" si="1068">G351-G350</f>
        <v>0.64999999999999991</v>
      </c>
      <c r="K350" s="16">
        <f t="shared" ref="K350" si="1069">G352-G351</f>
        <v>0.60000000000000009</v>
      </c>
      <c r="L350" s="16">
        <f t="shared" ref="L350" si="1070">G353-G352</f>
        <v>0.65000000000000036</v>
      </c>
      <c r="M350" s="16">
        <f t="shared" ref="M350" si="1071">H351</f>
        <v>1245.23</v>
      </c>
      <c r="N350" s="16">
        <f t="shared" ref="N350" si="1072">H350-H351</f>
        <v>0.65000000000009095</v>
      </c>
      <c r="O350" s="16">
        <f t="shared" ref="O350" si="1073">I350</f>
        <v>3.25</v>
      </c>
      <c r="P350" s="16">
        <v>0.35</v>
      </c>
      <c r="Q350" s="16">
        <f t="shared" ref="Q350" si="1074">(G353-G350-R350-P350-T350)/2</f>
        <v>0.40000000000000019</v>
      </c>
      <c r="R350" s="16">
        <v>0.4</v>
      </c>
      <c r="S350" s="16">
        <f t="shared" ref="S350" si="1075">(G353-G350-R350-P350-T350)/2</f>
        <v>0.40000000000000019</v>
      </c>
      <c r="T350" s="16">
        <f t="shared" ref="T350" si="1076">P350</f>
        <v>0.35</v>
      </c>
      <c r="U350" s="16">
        <f t="shared" ref="U350" si="1077">M350+0.25</f>
        <v>1245.48</v>
      </c>
      <c r="V350" s="34">
        <f>V349</f>
        <v>8</v>
      </c>
    </row>
    <row r="351" spans="1:23">
      <c r="A351" s="13" t="str">
        <f t="shared" ref="A351" si="1078">$B350&amp;"."&amp;F351&amp;"."&amp;V351</f>
        <v>2.2.8</v>
      </c>
      <c r="B351" s="17"/>
      <c r="C351" s="17"/>
      <c r="D351" s="17"/>
      <c r="E351" s="18" t="s">
        <v>41</v>
      </c>
      <c r="F351" s="18">
        <f t="shared" si="1066"/>
        <v>2</v>
      </c>
      <c r="G351" s="19">
        <v>3.9</v>
      </c>
      <c r="H351" s="20">
        <v>1245.23</v>
      </c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34">
        <f t="shared" si="984"/>
        <v>8</v>
      </c>
    </row>
    <row r="352" spans="1:23">
      <c r="A352" s="13" t="str">
        <f t="shared" ref="A352" si="1079">$B350&amp;"."&amp;F352&amp;"."&amp;V352</f>
        <v>2.3.8</v>
      </c>
      <c r="B352" s="17"/>
      <c r="C352" s="17"/>
      <c r="D352" s="17"/>
      <c r="E352" s="30" t="s">
        <v>41</v>
      </c>
      <c r="F352" s="30">
        <f t="shared" si="1066"/>
        <v>3</v>
      </c>
      <c r="G352" s="31">
        <v>4.5</v>
      </c>
      <c r="H352" s="32">
        <v>1245.23</v>
      </c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34">
        <f t="shared" si="984"/>
        <v>8</v>
      </c>
    </row>
    <row r="353" spans="1:22">
      <c r="A353" s="13" t="str">
        <f t="shared" ref="A353" si="1080">$B350&amp;"."&amp;F353&amp;"."&amp;V353</f>
        <v>2.4.8</v>
      </c>
      <c r="B353" s="186"/>
      <c r="C353" s="186"/>
      <c r="D353" s="186"/>
      <c r="E353" s="23" t="s">
        <v>41</v>
      </c>
      <c r="F353" s="23">
        <f t="shared" si="1066"/>
        <v>4</v>
      </c>
      <c r="G353" s="24">
        <v>5.15</v>
      </c>
      <c r="H353" s="25">
        <v>1245.8800000000001</v>
      </c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34">
        <f t="shared" si="984"/>
        <v>8</v>
      </c>
    </row>
    <row r="354" spans="1:22">
      <c r="A354" s="13" t="str">
        <f t="shared" ref="A354" si="1081">$B354&amp;"."&amp;F354&amp;"."&amp;V354</f>
        <v>3.1.8</v>
      </c>
      <c r="B354" s="21">
        <f>B350+1</f>
        <v>3</v>
      </c>
      <c r="C354" s="21">
        <v>19</v>
      </c>
      <c r="D354" s="21" t="s">
        <v>117</v>
      </c>
      <c r="E354" s="14" t="s">
        <v>41</v>
      </c>
      <c r="F354" s="14">
        <f t="shared" si="1066"/>
        <v>1</v>
      </c>
      <c r="G354" s="15">
        <v>2.9</v>
      </c>
      <c r="H354" s="16">
        <v>1247.76</v>
      </c>
      <c r="I354" s="16">
        <f t="shared" ref="I354" si="1082">G354</f>
        <v>2.9</v>
      </c>
      <c r="J354" s="16">
        <f t="shared" ref="J354" si="1083">G355-G354</f>
        <v>0.64999999999999991</v>
      </c>
      <c r="K354" s="16">
        <f t="shared" ref="K354" si="1084">G356-G355</f>
        <v>0.60000000000000053</v>
      </c>
      <c r="L354" s="16">
        <f t="shared" ref="L354" si="1085">G357-G356</f>
        <v>0.64999999999999947</v>
      </c>
      <c r="M354" s="16">
        <f t="shared" ref="M354" si="1086">H355</f>
        <v>1247.1099999999999</v>
      </c>
      <c r="N354" s="16">
        <f t="shared" ref="N354" si="1087">H354-H355</f>
        <v>0.65000000000009095</v>
      </c>
      <c r="O354" s="16">
        <f t="shared" ref="O354" si="1088">I354</f>
        <v>2.9</v>
      </c>
      <c r="P354" s="16">
        <v>0.35</v>
      </c>
      <c r="Q354" s="16">
        <f t="shared" ref="Q354" si="1089">(G357-G354-R354-P354-T354)/2</f>
        <v>0.39999999999999997</v>
      </c>
      <c r="R354" s="16">
        <v>0.4</v>
      </c>
      <c r="S354" s="16">
        <f t="shared" ref="S354" si="1090">(G357-G354-R354-P354-T354)/2</f>
        <v>0.39999999999999997</v>
      </c>
      <c r="T354" s="16">
        <f t="shared" ref="T354" si="1091">P354</f>
        <v>0.35</v>
      </c>
      <c r="U354" s="16">
        <f t="shared" ref="U354" si="1092">M354+0.25</f>
        <v>1247.3599999999999</v>
      </c>
      <c r="V354" s="34">
        <f>V349</f>
        <v>8</v>
      </c>
    </row>
    <row r="355" spans="1:22">
      <c r="A355" s="13" t="str">
        <f t="shared" ref="A355" si="1093">$B354&amp;"."&amp;F355&amp;"."&amp;V355</f>
        <v>3.2.8</v>
      </c>
      <c r="B355" s="17"/>
      <c r="C355" s="17"/>
      <c r="D355" s="17"/>
      <c r="E355" s="18" t="s">
        <v>41</v>
      </c>
      <c r="F355" s="18">
        <f t="shared" si="1066"/>
        <v>2</v>
      </c>
      <c r="G355" s="19">
        <v>3.55</v>
      </c>
      <c r="H355" s="20">
        <v>1247.1099999999999</v>
      </c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34">
        <f t="shared" si="984"/>
        <v>8</v>
      </c>
    </row>
    <row r="356" spans="1:22">
      <c r="A356" s="13" t="str">
        <f t="shared" ref="A356" si="1094">$B354&amp;"."&amp;F356&amp;"."&amp;V356</f>
        <v>3.3.8</v>
      </c>
      <c r="B356" s="17"/>
      <c r="C356" s="17"/>
      <c r="D356" s="17"/>
      <c r="E356" s="30" t="s">
        <v>41</v>
      </c>
      <c r="F356" s="30">
        <f t="shared" si="1066"/>
        <v>3</v>
      </c>
      <c r="G356" s="31">
        <v>4.1500000000000004</v>
      </c>
      <c r="H356" s="32">
        <v>1247.1099999999999</v>
      </c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34">
        <f t="shared" si="984"/>
        <v>8</v>
      </c>
    </row>
    <row r="357" spans="1:22">
      <c r="A357" s="13" t="str">
        <f t="shared" ref="A357" si="1095">$B354&amp;"."&amp;F357&amp;"."&amp;V357</f>
        <v>3.4.8</v>
      </c>
      <c r="B357" s="22"/>
      <c r="C357" s="22"/>
      <c r="D357" s="22"/>
      <c r="E357" s="23" t="s">
        <v>41</v>
      </c>
      <c r="F357" s="23">
        <f t="shared" si="1066"/>
        <v>4</v>
      </c>
      <c r="G357" s="24">
        <v>4.8</v>
      </c>
      <c r="H357" s="25">
        <v>1247.76</v>
      </c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34">
        <f t="shared" si="984"/>
        <v>8</v>
      </c>
    </row>
    <row r="358" spans="1:22">
      <c r="A358" s="13" t="str">
        <f t="shared" ref="A358" si="1096">$B358&amp;"."&amp;F358&amp;"."&amp;V358</f>
        <v>4.1.8</v>
      </c>
      <c r="B358" s="21">
        <f>B354+1</f>
        <v>4</v>
      </c>
      <c r="C358" s="21">
        <v>20</v>
      </c>
      <c r="D358" s="21" t="s">
        <v>118</v>
      </c>
      <c r="E358" s="14" t="s">
        <v>41</v>
      </c>
      <c r="F358" s="14">
        <f t="shared" si="1050"/>
        <v>1</v>
      </c>
      <c r="G358" s="15">
        <v>2.9</v>
      </c>
      <c r="H358" s="16">
        <v>1249.79</v>
      </c>
      <c r="I358" s="16">
        <f t="shared" ref="I358" si="1097">G358</f>
        <v>2.9</v>
      </c>
      <c r="J358" s="16">
        <f t="shared" ref="J358" si="1098">G359-G358</f>
        <v>0.64999999999999991</v>
      </c>
      <c r="K358" s="16">
        <f t="shared" ref="K358" si="1099">G360-G359</f>
        <v>0.60000000000000053</v>
      </c>
      <c r="L358" s="16">
        <f t="shared" ref="L358" si="1100">G361-G360</f>
        <v>0.64999999999999947</v>
      </c>
      <c r="M358" s="16">
        <f t="shared" ref="M358" si="1101">H359</f>
        <v>1249.1400000000001</v>
      </c>
      <c r="N358" s="16">
        <f t="shared" ref="N358" si="1102">H358-H359</f>
        <v>0.64999999999986358</v>
      </c>
      <c r="O358" s="16">
        <f t="shared" ref="O358" si="1103">I358</f>
        <v>2.9</v>
      </c>
      <c r="P358" s="16">
        <v>0.35</v>
      </c>
      <c r="Q358" s="16">
        <f t="shared" ref="Q358" si="1104">(G361-G358-R358-P358-T358)/2</f>
        <v>0.39999999999999997</v>
      </c>
      <c r="R358" s="16">
        <v>0.4</v>
      </c>
      <c r="S358" s="16">
        <f t="shared" ref="S358" si="1105">(G361-G358-R358-P358-T358)/2</f>
        <v>0.39999999999999997</v>
      </c>
      <c r="T358" s="16">
        <f t="shared" ref="T358" si="1106">P358</f>
        <v>0.35</v>
      </c>
      <c r="U358" s="16">
        <f t="shared" ref="U358" si="1107">M358+0.25</f>
        <v>1249.3900000000001</v>
      </c>
      <c r="V358" s="34">
        <f t="shared" si="984"/>
        <v>8</v>
      </c>
    </row>
    <row r="359" spans="1:22">
      <c r="A359" s="13" t="str">
        <f t="shared" ref="A359" si="1108">$B358&amp;"."&amp;F359&amp;"."&amp;V359</f>
        <v>4.2.8</v>
      </c>
      <c r="B359" s="17"/>
      <c r="C359" s="17"/>
      <c r="D359" s="17"/>
      <c r="E359" s="18" t="s">
        <v>41</v>
      </c>
      <c r="F359" s="18">
        <f t="shared" si="1050"/>
        <v>2</v>
      </c>
      <c r="G359" s="19">
        <v>3.55</v>
      </c>
      <c r="H359" s="20">
        <v>1249.1400000000001</v>
      </c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34">
        <f t="shared" si="984"/>
        <v>8</v>
      </c>
    </row>
    <row r="360" spans="1:22">
      <c r="A360" s="13" t="str">
        <f t="shared" ref="A360" si="1109">$B358&amp;"."&amp;F360&amp;"."&amp;V360</f>
        <v>4.3.8</v>
      </c>
      <c r="B360" s="17"/>
      <c r="C360" s="17"/>
      <c r="D360" s="17"/>
      <c r="E360" s="30" t="s">
        <v>41</v>
      </c>
      <c r="F360" s="30">
        <f t="shared" si="1050"/>
        <v>3</v>
      </c>
      <c r="G360" s="31">
        <v>4.1500000000000004</v>
      </c>
      <c r="H360" s="32">
        <v>1249.1400000000001</v>
      </c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34">
        <f t="shared" si="984"/>
        <v>8</v>
      </c>
    </row>
    <row r="361" spans="1:22">
      <c r="A361" s="13" t="str">
        <f t="shared" ref="A361" si="1110">$B358&amp;"."&amp;F361&amp;"."&amp;V361</f>
        <v>4.4.8</v>
      </c>
      <c r="B361" s="22"/>
      <c r="C361" s="22"/>
      <c r="D361" s="22"/>
      <c r="E361" s="23" t="s">
        <v>41</v>
      </c>
      <c r="F361" s="23">
        <f t="shared" si="1050"/>
        <v>4</v>
      </c>
      <c r="G361" s="24">
        <v>4.8</v>
      </c>
      <c r="H361" s="25">
        <v>1249.79</v>
      </c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34">
        <f t="shared" si="984"/>
        <v>8</v>
      </c>
    </row>
    <row r="362" spans="1:22">
      <c r="A362" s="13" t="str">
        <f t="shared" ref="A362" si="1111">$B362&amp;"."&amp;F362&amp;"."&amp;V362</f>
        <v>5.1.8</v>
      </c>
      <c r="B362" s="21">
        <f t="shared" si="972"/>
        <v>5</v>
      </c>
      <c r="C362" s="21">
        <v>21</v>
      </c>
      <c r="D362" s="21" t="s">
        <v>119</v>
      </c>
      <c r="E362" s="14" t="s">
        <v>41</v>
      </c>
      <c r="F362" s="14">
        <f t="shared" si="989"/>
        <v>1</v>
      </c>
      <c r="G362" s="15">
        <v>2.9</v>
      </c>
      <c r="H362" s="16">
        <v>1251.23</v>
      </c>
      <c r="I362" s="16">
        <f t="shared" ref="I362" si="1112">G362</f>
        <v>2.9</v>
      </c>
      <c r="J362" s="16">
        <f t="shared" ref="J362" si="1113">G363-G362</f>
        <v>0.64999999999999991</v>
      </c>
      <c r="K362" s="16">
        <f t="shared" ref="K362" si="1114">G364-G363</f>
        <v>0.60000000000000053</v>
      </c>
      <c r="L362" s="16">
        <f t="shared" ref="L362" si="1115">G365-G364</f>
        <v>0.64999999999999947</v>
      </c>
      <c r="M362" s="16">
        <f t="shared" ref="M362" si="1116">H363</f>
        <v>1250.58</v>
      </c>
      <c r="N362" s="16">
        <f t="shared" ref="N362" si="1117">H362-H363</f>
        <v>0.65000000000009095</v>
      </c>
      <c r="O362" s="16">
        <f t="shared" ref="O362" si="1118">I362</f>
        <v>2.9</v>
      </c>
      <c r="P362" s="16">
        <v>0.35</v>
      </c>
      <c r="Q362" s="16">
        <f t="shared" ref="Q362" si="1119">(G365-G362-R362-P362-T362)/2</f>
        <v>0.39999999999999997</v>
      </c>
      <c r="R362" s="16">
        <v>0.4</v>
      </c>
      <c r="S362" s="16">
        <f t="shared" ref="S362" si="1120">(G365-G362-R362-P362-T362)/2</f>
        <v>0.39999999999999997</v>
      </c>
      <c r="T362" s="16">
        <f t="shared" ref="T362" si="1121">P362</f>
        <v>0.35</v>
      </c>
      <c r="U362" s="16">
        <f t="shared" ref="U362" si="1122">M362+0.25</f>
        <v>1250.83</v>
      </c>
      <c r="V362" s="34">
        <f t="shared" si="984"/>
        <v>8</v>
      </c>
    </row>
    <row r="363" spans="1:22">
      <c r="A363" s="13" t="str">
        <f t="shared" ref="A363" si="1123">$B362&amp;"."&amp;F363&amp;"."&amp;V363</f>
        <v>5.2.8</v>
      </c>
      <c r="B363" s="17"/>
      <c r="C363" s="17"/>
      <c r="D363" s="17"/>
      <c r="E363" s="18" t="s">
        <v>41</v>
      </c>
      <c r="F363" s="18">
        <f t="shared" si="989"/>
        <v>2</v>
      </c>
      <c r="G363" s="19">
        <v>3.55</v>
      </c>
      <c r="H363" s="20">
        <v>1250.58</v>
      </c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34">
        <f t="shared" si="984"/>
        <v>8</v>
      </c>
    </row>
    <row r="364" spans="1:22">
      <c r="A364" s="13" t="str">
        <f t="shared" ref="A364" si="1124">$B362&amp;"."&amp;F364&amp;"."&amp;V364</f>
        <v>5.3.8</v>
      </c>
      <c r="B364" s="17"/>
      <c r="C364" s="17"/>
      <c r="D364" s="17"/>
      <c r="E364" s="30" t="s">
        <v>41</v>
      </c>
      <c r="F364" s="30">
        <f t="shared" si="989"/>
        <v>3</v>
      </c>
      <c r="G364" s="31">
        <v>4.1500000000000004</v>
      </c>
      <c r="H364" s="32">
        <v>1250.58</v>
      </c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34">
        <f t="shared" si="984"/>
        <v>8</v>
      </c>
    </row>
    <row r="365" spans="1:22">
      <c r="A365" s="13" t="str">
        <f t="shared" ref="A365" si="1125">$B362&amp;"."&amp;F365&amp;"."&amp;V365</f>
        <v>5.4.8</v>
      </c>
      <c r="B365" s="22"/>
      <c r="C365" s="22"/>
      <c r="D365" s="22"/>
      <c r="E365" s="23" t="s">
        <v>41</v>
      </c>
      <c r="F365" s="23">
        <f t="shared" si="989"/>
        <v>4</v>
      </c>
      <c r="G365" s="24">
        <v>4.8</v>
      </c>
      <c r="H365" s="25">
        <v>1251.23</v>
      </c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34">
        <f t="shared" si="984"/>
        <v>8</v>
      </c>
    </row>
    <row r="366" spans="1:22">
      <c r="A366" s="13" t="str">
        <f t="shared" ref="A366" si="1126">$B366&amp;"."&amp;F366&amp;"."&amp;V366</f>
        <v>6.1.8</v>
      </c>
      <c r="B366" s="21">
        <f t="shared" si="972"/>
        <v>6</v>
      </c>
      <c r="C366" s="21" t="s">
        <v>120</v>
      </c>
      <c r="D366" s="21" t="s">
        <v>121</v>
      </c>
      <c r="E366" s="14" t="s">
        <v>41</v>
      </c>
      <c r="F366" s="14">
        <f t="shared" si="989"/>
        <v>1</v>
      </c>
      <c r="G366" s="15">
        <v>3.25</v>
      </c>
      <c r="H366" s="16">
        <v>1252.3800000000001</v>
      </c>
      <c r="I366" s="16">
        <f t="shared" ref="I366" si="1127">G366</f>
        <v>3.25</v>
      </c>
      <c r="J366" s="16">
        <f t="shared" ref="J366" si="1128">G367-G366</f>
        <v>0.64999999999999991</v>
      </c>
      <c r="K366" s="16">
        <f t="shared" ref="K366" si="1129">G368-G367</f>
        <v>0.60000000000000009</v>
      </c>
      <c r="L366" s="16">
        <f t="shared" ref="L366" si="1130">G369-G368</f>
        <v>0.65000000000000036</v>
      </c>
      <c r="M366" s="16">
        <f t="shared" ref="M366" si="1131">H367</f>
        <v>1251.73</v>
      </c>
      <c r="N366" s="16">
        <f t="shared" ref="N366" si="1132">H366-H367</f>
        <v>0.65000000000009095</v>
      </c>
      <c r="O366" s="16">
        <f t="shared" ref="O366" si="1133">I366</f>
        <v>3.25</v>
      </c>
      <c r="P366" s="16">
        <v>0.35</v>
      </c>
      <c r="Q366" s="16">
        <f t="shared" ref="Q366" si="1134">(G369-G366-R366-P366-T366)/2</f>
        <v>0.40000000000000019</v>
      </c>
      <c r="R366" s="16">
        <v>0.4</v>
      </c>
      <c r="S366" s="16">
        <f t="shared" ref="S366" si="1135">(G369-G366-R366-P366-T366)/2</f>
        <v>0.40000000000000019</v>
      </c>
      <c r="T366" s="16">
        <f t="shared" ref="T366" si="1136">P366</f>
        <v>0.35</v>
      </c>
      <c r="U366" s="16">
        <f t="shared" ref="U366" si="1137">M366+0.25</f>
        <v>1251.98</v>
      </c>
      <c r="V366" s="34">
        <f t="shared" si="984"/>
        <v>8</v>
      </c>
    </row>
    <row r="367" spans="1:22">
      <c r="A367" s="13" t="str">
        <f t="shared" ref="A367" si="1138">$B366&amp;"."&amp;F367&amp;"."&amp;V367</f>
        <v>6.2.8</v>
      </c>
      <c r="B367" s="17"/>
      <c r="C367" s="17"/>
      <c r="D367" s="17"/>
      <c r="E367" s="18" t="s">
        <v>41</v>
      </c>
      <c r="F367" s="18">
        <f t="shared" si="989"/>
        <v>2</v>
      </c>
      <c r="G367" s="19">
        <v>3.9</v>
      </c>
      <c r="H367" s="20">
        <v>1251.73</v>
      </c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34">
        <f t="shared" si="984"/>
        <v>8</v>
      </c>
    </row>
    <row r="368" spans="1:22">
      <c r="A368" s="13" t="str">
        <f t="shared" ref="A368" si="1139">$B366&amp;"."&amp;F368&amp;"."&amp;V368</f>
        <v>6.3.8</v>
      </c>
      <c r="B368" s="17"/>
      <c r="C368" s="17"/>
      <c r="D368" s="17"/>
      <c r="E368" s="30" t="s">
        <v>41</v>
      </c>
      <c r="F368" s="30">
        <f t="shared" si="989"/>
        <v>3</v>
      </c>
      <c r="G368" s="31">
        <v>4.5</v>
      </c>
      <c r="H368" s="32">
        <v>1251.73</v>
      </c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34">
        <f t="shared" si="984"/>
        <v>8</v>
      </c>
    </row>
    <row r="369" spans="1:22">
      <c r="A369" s="13" t="str">
        <f t="shared" ref="A369" si="1140">$B366&amp;"."&amp;F369&amp;"."&amp;V369</f>
        <v>6.4.8</v>
      </c>
      <c r="B369" s="22"/>
      <c r="C369" s="22"/>
      <c r="D369" s="22"/>
      <c r="E369" s="23" t="s">
        <v>41</v>
      </c>
      <c r="F369" s="23">
        <f t="shared" si="989"/>
        <v>4</v>
      </c>
      <c r="G369" s="24">
        <v>5.15</v>
      </c>
      <c r="H369" s="25">
        <v>1252.3800000000001</v>
      </c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34">
        <f t="shared" si="984"/>
        <v>8</v>
      </c>
    </row>
    <row r="370" spans="1:22">
      <c r="A370" s="13" t="str">
        <f t="shared" ref="A370" si="1141">$B370&amp;"."&amp;F370&amp;"."&amp;V370</f>
        <v>7.1.8</v>
      </c>
      <c r="B370" s="21">
        <f t="shared" si="972"/>
        <v>7</v>
      </c>
      <c r="C370" s="21" t="s">
        <v>122</v>
      </c>
      <c r="D370" s="21" t="s">
        <v>123</v>
      </c>
      <c r="E370" s="14" t="s">
        <v>41</v>
      </c>
      <c r="F370" s="14">
        <f t="shared" si="989"/>
        <v>1</v>
      </c>
      <c r="G370" s="15">
        <v>3.6</v>
      </c>
      <c r="H370" s="16">
        <v>1253.23</v>
      </c>
      <c r="I370" s="16">
        <f t="shared" ref="I370" si="1142">G370</f>
        <v>3.6</v>
      </c>
      <c r="J370" s="16">
        <f t="shared" ref="J370" si="1143">G371-G370</f>
        <v>0.64999999999999991</v>
      </c>
      <c r="K370" s="16">
        <f t="shared" ref="K370" si="1144">G372-G371</f>
        <v>0.59999999999999964</v>
      </c>
      <c r="L370" s="16">
        <f t="shared" ref="L370" si="1145">G373-G372</f>
        <v>0.65000000000000036</v>
      </c>
      <c r="M370" s="16">
        <f t="shared" ref="M370" si="1146">H371</f>
        <v>1252.58</v>
      </c>
      <c r="N370" s="16">
        <f t="shared" ref="N370" si="1147">H370-H371</f>
        <v>0.65000000000009095</v>
      </c>
      <c r="O370" s="16">
        <f t="shared" ref="O370" si="1148">I370</f>
        <v>3.6</v>
      </c>
      <c r="P370" s="16">
        <v>0.35</v>
      </c>
      <c r="Q370" s="16">
        <f t="shared" ref="Q370" si="1149">(G373-G370-R370-P370-T370)/2</f>
        <v>0.39999999999999997</v>
      </c>
      <c r="R370" s="16">
        <v>0.4</v>
      </c>
      <c r="S370" s="16">
        <f t="shared" ref="S370" si="1150">(G373-G370-R370-P370-T370)/2</f>
        <v>0.39999999999999997</v>
      </c>
      <c r="T370" s="16">
        <f t="shared" ref="T370" si="1151">P370</f>
        <v>0.35</v>
      </c>
      <c r="U370" s="16">
        <f t="shared" ref="U370" si="1152">M370+0.25</f>
        <v>1252.83</v>
      </c>
      <c r="V370" s="34">
        <f t="shared" si="984"/>
        <v>8</v>
      </c>
    </row>
    <row r="371" spans="1:22">
      <c r="A371" s="13" t="str">
        <f t="shared" ref="A371" si="1153">$B370&amp;"."&amp;F371&amp;"."&amp;V371</f>
        <v>7.2.8</v>
      </c>
      <c r="B371" s="17"/>
      <c r="C371" s="17"/>
      <c r="D371" s="17"/>
      <c r="E371" s="18" t="s">
        <v>41</v>
      </c>
      <c r="F371" s="18">
        <f t="shared" si="989"/>
        <v>2</v>
      </c>
      <c r="G371" s="19">
        <v>4.25</v>
      </c>
      <c r="H371" s="20">
        <v>1252.58</v>
      </c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34">
        <f t="shared" si="984"/>
        <v>8</v>
      </c>
    </row>
    <row r="372" spans="1:22">
      <c r="A372" s="13" t="str">
        <f t="shared" ref="A372" si="1154">$B370&amp;"."&amp;F372&amp;"."&amp;V372</f>
        <v>7.3.8</v>
      </c>
      <c r="B372" s="17"/>
      <c r="C372" s="17"/>
      <c r="D372" s="17"/>
      <c r="E372" s="30" t="s">
        <v>41</v>
      </c>
      <c r="F372" s="30">
        <f t="shared" si="989"/>
        <v>3</v>
      </c>
      <c r="G372" s="31">
        <v>4.8499999999999996</v>
      </c>
      <c r="H372" s="32">
        <v>1252.58</v>
      </c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34">
        <f t="shared" si="984"/>
        <v>8</v>
      </c>
    </row>
    <row r="373" spans="1:22">
      <c r="A373" s="13" t="str">
        <f t="shared" ref="A373" si="1155">$B370&amp;"."&amp;F373&amp;"."&amp;V373</f>
        <v>7.4.8</v>
      </c>
      <c r="B373" s="22"/>
      <c r="C373" s="22"/>
      <c r="D373" s="22"/>
      <c r="E373" s="23" t="s">
        <v>41</v>
      </c>
      <c r="F373" s="23">
        <f t="shared" si="989"/>
        <v>4</v>
      </c>
      <c r="G373" s="24">
        <v>5.5</v>
      </c>
      <c r="H373" s="25">
        <v>1253.23</v>
      </c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34">
        <f t="shared" si="984"/>
        <v>8</v>
      </c>
    </row>
    <row r="374" spans="1:22">
      <c r="A374" s="13" t="str">
        <f t="shared" ref="A374" si="1156">$B374&amp;"."&amp;F374&amp;"."&amp;V374</f>
        <v>8.1.8</v>
      </c>
      <c r="B374" s="21">
        <f t="shared" si="972"/>
        <v>8</v>
      </c>
      <c r="C374" s="21" t="s">
        <v>50</v>
      </c>
      <c r="D374" s="21" t="s">
        <v>124</v>
      </c>
      <c r="E374" s="14" t="s">
        <v>41</v>
      </c>
      <c r="F374" s="14">
        <f t="shared" si="989"/>
        <v>1</v>
      </c>
      <c r="G374" s="15">
        <v>3.25</v>
      </c>
      <c r="H374" s="16">
        <v>1253.78</v>
      </c>
      <c r="I374" s="16">
        <f t="shared" ref="I374" si="1157">G374</f>
        <v>3.25</v>
      </c>
      <c r="J374" s="16">
        <f t="shared" ref="J374" si="1158">G375-G374</f>
        <v>0.64999999999999991</v>
      </c>
      <c r="K374" s="16">
        <f t="shared" ref="K374" si="1159">G376-G375</f>
        <v>0.60000000000000009</v>
      </c>
      <c r="L374" s="16">
        <f t="shared" ref="L374" si="1160">G377-G376</f>
        <v>0.65000000000000036</v>
      </c>
      <c r="M374" s="16">
        <f t="shared" ref="M374" si="1161">H375</f>
        <v>1253.1300000000001</v>
      </c>
      <c r="N374" s="16">
        <f t="shared" ref="N374" si="1162">H374-H375</f>
        <v>0.64999999999986358</v>
      </c>
      <c r="O374" s="16">
        <f t="shared" ref="O374" si="1163">I374</f>
        <v>3.25</v>
      </c>
      <c r="P374" s="16">
        <v>0.35</v>
      </c>
      <c r="Q374" s="16">
        <f t="shared" ref="Q374" si="1164">(G377-G374-R374-P374-T374)/2</f>
        <v>0.40000000000000019</v>
      </c>
      <c r="R374" s="16">
        <v>0.4</v>
      </c>
      <c r="S374" s="16">
        <f t="shared" ref="S374" si="1165">(G377-G374-R374-P374-T374)/2</f>
        <v>0.40000000000000019</v>
      </c>
      <c r="T374" s="16">
        <f t="shared" ref="T374" si="1166">P374</f>
        <v>0.35</v>
      </c>
      <c r="U374" s="16">
        <f t="shared" ref="U374" si="1167">M374+0.25</f>
        <v>1253.3800000000001</v>
      </c>
      <c r="V374" s="34">
        <f t="shared" si="984"/>
        <v>8</v>
      </c>
    </row>
    <row r="375" spans="1:22">
      <c r="A375" s="13" t="str">
        <f t="shared" ref="A375" si="1168">$B374&amp;"."&amp;F375&amp;"."&amp;V375</f>
        <v>8.2.8</v>
      </c>
      <c r="B375" s="17"/>
      <c r="C375" s="17"/>
      <c r="D375" s="17"/>
      <c r="E375" s="18" t="s">
        <v>41</v>
      </c>
      <c r="F375" s="18">
        <f t="shared" si="989"/>
        <v>2</v>
      </c>
      <c r="G375" s="19">
        <v>3.9</v>
      </c>
      <c r="H375" s="20">
        <v>1253.1300000000001</v>
      </c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34">
        <f t="shared" si="984"/>
        <v>8</v>
      </c>
    </row>
    <row r="376" spans="1:22">
      <c r="A376" s="13" t="str">
        <f t="shared" ref="A376" si="1169">$B374&amp;"."&amp;F376&amp;"."&amp;V376</f>
        <v>8.3.8</v>
      </c>
      <c r="B376" s="17"/>
      <c r="C376" s="17"/>
      <c r="D376" s="17"/>
      <c r="E376" s="30" t="s">
        <v>41</v>
      </c>
      <c r="F376" s="30">
        <f t="shared" si="989"/>
        <v>3</v>
      </c>
      <c r="G376" s="31">
        <v>4.5</v>
      </c>
      <c r="H376" s="32">
        <v>1253.1300000000001</v>
      </c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34">
        <f t="shared" si="984"/>
        <v>8</v>
      </c>
    </row>
    <row r="377" spans="1:22">
      <c r="A377" s="13" t="str">
        <f t="shared" ref="A377" si="1170">$B374&amp;"."&amp;F377&amp;"."&amp;V377</f>
        <v>8.4.8</v>
      </c>
      <c r="B377" s="22"/>
      <c r="C377" s="22"/>
      <c r="D377" s="22"/>
      <c r="E377" s="23" t="s">
        <v>41</v>
      </c>
      <c r="F377" s="23">
        <f t="shared" si="989"/>
        <v>4</v>
      </c>
      <c r="G377" s="24">
        <v>5.15</v>
      </c>
      <c r="H377" s="25">
        <v>1253.78</v>
      </c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34">
        <f t="shared" si="984"/>
        <v>8</v>
      </c>
    </row>
    <row r="378" spans="1:22">
      <c r="A378" s="13" t="str">
        <f t="shared" ref="A378" si="1171">$B378&amp;"."&amp;F378&amp;"."&amp;V378</f>
        <v>9.1.8</v>
      </c>
      <c r="B378" s="21">
        <f t="shared" si="972"/>
        <v>9</v>
      </c>
      <c r="C378" s="21">
        <v>22</v>
      </c>
      <c r="D378" s="21" t="s">
        <v>125</v>
      </c>
      <c r="E378" s="14" t="s">
        <v>41</v>
      </c>
      <c r="F378" s="14">
        <f t="shared" si="989"/>
        <v>1</v>
      </c>
      <c r="G378" s="15">
        <v>2.9</v>
      </c>
      <c r="H378" s="16">
        <v>1254.92</v>
      </c>
      <c r="I378" s="16">
        <f t="shared" ref="I378" si="1172">G378</f>
        <v>2.9</v>
      </c>
      <c r="J378" s="16">
        <f t="shared" ref="J378" si="1173">G379-G378</f>
        <v>0.64999999999999991</v>
      </c>
      <c r="K378" s="16">
        <f t="shared" ref="K378" si="1174">G380-G379</f>
        <v>0.60000000000000053</v>
      </c>
      <c r="L378" s="16">
        <f t="shared" ref="L378" si="1175">G381-G380</f>
        <v>0.64999999999999947</v>
      </c>
      <c r="M378" s="16">
        <f t="shared" ref="M378" si="1176">H379</f>
        <v>1254.27</v>
      </c>
      <c r="N378" s="16">
        <f t="shared" ref="N378" si="1177">H378-H379</f>
        <v>0.65000000000009095</v>
      </c>
      <c r="O378" s="16">
        <f t="shared" ref="O378" si="1178">I378</f>
        <v>2.9</v>
      </c>
      <c r="P378" s="16">
        <v>0.35</v>
      </c>
      <c r="Q378" s="16">
        <f t="shared" ref="Q378" si="1179">(G381-G378-R378-P378-T378)/2</f>
        <v>0.39999999999999997</v>
      </c>
      <c r="R378" s="16">
        <v>0.4</v>
      </c>
      <c r="S378" s="16">
        <f t="shared" ref="S378" si="1180">(G381-G378-R378-P378-T378)/2</f>
        <v>0.39999999999999997</v>
      </c>
      <c r="T378" s="16">
        <f t="shared" ref="T378" si="1181">P378</f>
        <v>0.35</v>
      </c>
      <c r="U378" s="16">
        <f t="shared" ref="U378" si="1182">M378+0.25</f>
        <v>1254.52</v>
      </c>
      <c r="V378" s="34">
        <f t="shared" si="984"/>
        <v>8</v>
      </c>
    </row>
    <row r="379" spans="1:22">
      <c r="A379" s="13" t="str">
        <f t="shared" ref="A379" si="1183">$B378&amp;"."&amp;F379&amp;"."&amp;V379</f>
        <v>9.2.8</v>
      </c>
      <c r="B379" s="17"/>
      <c r="C379" s="17"/>
      <c r="D379" s="17"/>
      <c r="E379" s="18" t="s">
        <v>41</v>
      </c>
      <c r="F379" s="18">
        <f t="shared" si="989"/>
        <v>2</v>
      </c>
      <c r="G379" s="19">
        <v>3.55</v>
      </c>
      <c r="H379" s="20">
        <v>1254.27</v>
      </c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34">
        <f t="shared" si="984"/>
        <v>8</v>
      </c>
    </row>
    <row r="380" spans="1:22">
      <c r="A380" s="13" t="str">
        <f t="shared" ref="A380" si="1184">$B378&amp;"."&amp;F380&amp;"."&amp;V380</f>
        <v>9.3.8</v>
      </c>
      <c r="B380" s="17"/>
      <c r="C380" s="17"/>
      <c r="D380" s="17"/>
      <c r="E380" s="30" t="s">
        <v>41</v>
      </c>
      <c r="F380" s="30">
        <f t="shared" si="989"/>
        <v>3</v>
      </c>
      <c r="G380" s="31">
        <v>4.1500000000000004</v>
      </c>
      <c r="H380" s="32">
        <v>1254.27</v>
      </c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34">
        <f t="shared" si="984"/>
        <v>8</v>
      </c>
    </row>
    <row r="381" spans="1:22">
      <c r="A381" s="13" t="str">
        <f t="shared" ref="A381" si="1185">$B378&amp;"."&amp;F381&amp;"."&amp;V381</f>
        <v>9.4.8</v>
      </c>
      <c r="B381" s="22"/>
      <c r="C381" s="22"/>
      <c r="D381" s="22"/>
      <c r="E381" s="23" t="s">
        <v>41</v>
      </c>
      <c r="F381" s="23">
        <f t="shared" si="989"/>
        <v>4</v>
      </c>
      <c r="G381" s="24">
        <v>4.8</v>
      </c>
      <c r="H381" s="25">
        <v>1254.92</v>
      </c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34">
        <f t="shared" si="984"/>
        <v>8</v>
      </c>
    </row>
    <row r="382" spans="1:22">
      <c r="A382" s="13" t="str">
        <f t="shared" ref="A382" si="1186">$B382&amp;"."&amp;F382&amp;"."&amp;V382</f>
        <v>10.1.8</v>
      </c>
      <c r="B382" s="21">
        <f t="shared" si="972"/>
        <v>10</v>
      </c>
      <c r="C382" s="21" t="s">
        <v>126</v>
      </c>
      <c r="D382" s="21" t="s">
        <v>127</v>
      </c>
      <c r="E382" s="14" t="s">
        <v>41</v>
      </c>
      <c r="F382" s="14">
        <f t="shared" si="989"/>
        <v>1</v>
      </c>
      <c r="G382" s="15">
        <v>3.25</v>
      </c>
      <c r="H382" s="16">
        <v>1255.83</v>
      </c>
      <c r="I382" s="16">
        <f t="shared" ref="I382" si="1187">G382</f>
        <v>3.25</v>
      </c>
      <c r="J382" s="16">
        <f t="shared" ref="J382" si="1188">G383-G382</f>
        <v>0.64999999999999991</v>
      </c>
      <c r="K382" s="16">
        <f t="shared" ref="K382" si="1189">G384-G383</f>
        <v>0.60000000000000009</v>
      </c>
      <c r="L382" s="16">
        <f t="shared" ref="L382" si="1190">G385-G384</f>
        <v>0.65000000000000036</v>
      </c>
      <c r="M382" s="16">
        <f t="shared" ref="M382" si="1191">H383</f>
        <v>1255.18</v>
      </c>
      <c r="N382" s="16">
        <f t="shared" ref="N382" si="1192">H382-H383</f>
        <v>0.64999999999986358</v>
      </c>
      <c r="O382" s="16">
        <f t="shared" ref="O382" si="1193">I382</f>
        <v>3.25</v>
      </c>
      <c r="P382" s="16">
        <v>0.35</v>
      </c>
      <c r="Q382" s="16">
        <f t="shared" ref="Q382" si="1194">(G385-G382-R382-P382-T382)/2</f>
        <v>0.40000000000000019</v>
      </c>
      <c r="R382" s="16">
        <v>0.4</v>
      </c>
      <c r="S382" s="16">
        <f t="shared" ref="S382" si="1195">(G385-G382-R382-P382-T382)/2</f>
        <v>0.40000000000000019</v>
      </c>
      <c r="T382" s="16">
        <f t="shared" ref="T382" si="1196">P382</f>
        <v>0.35</v>
      </c>
      <c r="U382" s="16">
        <f t="shared" ref="U382" si="1197">M382+0.25</f>
        <v>1255.43</v>
      </c>
      <c r="V382" s="34">
        <f t="shared" si="984"/>
        <v>8</v>
      </c>
    </row>
    <row r="383" spans="1:22">
      <c r="A383" s="13" t="str">
        <f t="shared" ref="A383" si="1198">$B382&amp;"."&amp;F383&amp;"."&amp;V383</f>
        <v>10.2.8</v>
      </c>
      <c r="B383" s="17"/>
      <c r="C383" s="17"/>
      <c r="D383" s="17"/>
      <c r="E383" s="18" t="s">
        <v>41</v>
      </c>
      <c r="F383" s="18">
        <f t="shared" si="989"/>
        <v>2</v>
      </c>
      <c r="G383" s="19">
        <v>3.9</v>
      </c>
      <c r="H383" s="20">
        <v>1255.18</v>
      </c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34">
        <f t="shared" si="984"/>
        <v>8</v>
      </c>
    </row>
    <row r="384" spans="1:22">
      <c r="A384" s="13" t="str">
        <f t="shared" ref="A384" si="1199">$B382&amp;"."&amp;F384&amp;"."&amp;V384</f>
        <v>10.3.8</v>
      </c>
      <c r="B384" s="17"/>
      <c r="C384" s="17"/>
      <c r="D384" s="17"/>
      <c r="E384" s="30" t="s">
        <v>41</v>
      </c>
      <c r="F384" s="30">
        <f t="shared" si="989"/>
        <v>3</v>
      </c>
      <c r="G384" s="31">
        <v>4.5</v>
      </c>
      <c r="H384" s="32">
        <v>1255.18</v>
      </c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34">
        <f t="shared" si="984"/>
        <v>8</v>
      </c>
    </row>
    <row r="385" spans="1:22">
      <c r="A385" s="13" t="str">
        <f t="shared" ref="A385" si="1200">$B382&amp;"."&amp;F385&amp;"."&amp;V385</f>
        <v>10.4.8</v>
      </c>
      <c r="B385" s="22"/>
      <c r="C385" s="22"/>
      <c r="D385" s="22"/>
      <c r="E385" s="23" t="s">
        <v>41</v>
      </c>
      <c r="F385" s="23">
        <f t="shared" si="989"/>
        <v>4</v>
      </c>
      <c r="G385" s="24">
        <v>5.15</v>
      </c>
      <c r="H385" s="25">
        <v>1255.83</v>
      </c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34">
        <f t="shared" si="984"/>
        <v>8</v>
      </c>
    </row>
    <row r="386" spans="1:22">
      <c r="A386" s="13" t="str">
        <f t="shared" ref="A386" si="1201">$B386&amp;"."&amp;F386&amp;"."&amp;V386</f>
        <v>11.1.8</v>
      </c>
      <c r="B386" s="21">
        <f t="shared" ref="B386:B450" si="1202">B382+1</f>
        <v>11</v>
      </c>
      <c r="C386" s="21" t="s">
        <v>128</v>
      </c>
      <c r="D386" s="21" t="s">
        <v>129</v>
      </c>
      <c r="E386" s="14" t="s">
        <v>41</v>
      </c>
      <c r="F386" s="14">
        <f t="shared" si="989"/>
        <v>1</v>
      </c>
      <c r="G386" s="15">
        <v>3.6</v>
      </c>
      <c r="H386" s="16">
        <v>1256.52</v>
      </c>
      <c r="I386" s="16">
        <f t="shared" ref="I386" si="1203">G386</f>
        <v>3.6</v>
      </c>
      <c r="J386" s="16">
        <f t="shared" ref="J386" si="1204">G387-G386</f>
        <v>0.64999999999999991</v>
      </c>
      <c r="K386" s="16">
        <f t="shared" ref="K386" si="1205">G388-G387</f>
        <v>0.59999999999999964</v>
      </c>
      <c r="L386" s="16">
        <f t="shared" ref="L386" si="1206">G389-G388</f>
        <v>0.65000000000000036</v>
      </c>
      <c r="M386" s="16">
        <f t="shared" ref="M386" si="1207">H387</f>
        <v>1255.8699999999999</v>
      </c>
      <c r="N386" s="16">
        <f t="shared" ref="N386" si="1208">H386-H387</f>
        <v>0.65000000000009095</v>
      </c>
      <c r="O386" s="16">
        <f t="shared" ref="O386" si="1209">I386</f>
        <v>3.6</v>
      </c>
      <c r="P386" s="16">
        <v>0.35</v>
      </c>
      <c r="Q386" s="16">
        <f t="shared" ref="Q386" si="1210">(G389-G386-R386-P386-T386)/2</f>
        <v>0.39999999999999997</v>
      </c>
      <c r="R386" s="16">
        <v>0.4</v>
      </c>
      <c r="S386" s="16">
        <f t="shared" ref="S386" si="1211">(G389-G386-R386-P386-T386)/2</f>
        <v>0.39999999999999997</v>
      </c>
      <c r="T386" s="16">
        <f t="shared" ref="T386" si="1212">P386</f>
        <v>0.35</v>
      </c>
      <c r="U386" s="16">
        <f t="shared" ref="U386" si="1213">M386+0.25</f>
        <v>1256.1199999999999</v>
      </c>
      <c r="V386" s="34">
        <f t="shared" si="984"/>
        <v>8</v>
      </c>
    </row>
    <row r="387" spans="1:22">
      <c r="A387" s="13" t="str">
        <f t="shared" ref="A387" si="1214">$B386&amp;"."&amp;F387&amp;"."&amp;V387</f>
        <v>11.2.8</v>
      </c>
      <c r="B387" s="17"/>
      <c r="C387" s="17"/>
      <c r="D387" s="17"/>
      <c r="E387" s="18" t="s">
        <v>41</v>
      </c>
      <c r="F387" s="18">
        <f t="shared" si="989"/>
        <v>2</v>
      </c>
      <c r="G387" s="19">
        <v>4.25</v>
      </c>
      <c r="H387" s="20">
        <v>1255.8699999999999</v>
      </c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34">
        <f t="shared" si="984"/>
        <v>8</v>
      </c>
    </row>
    <row r="388" spans="1:22">
      <c r="A388" s="13" t="str">
        <f t="shared" ref="A388" si="1215">$B386&amp;"."&amp;F388&amp;"."&amp;V388</f>
        <v>11.3.8</v>
      </c>
      <c r="B388" s="17"/>
      <c r="C388" s="17"/>
      <c r="D388" s="17"/>
      <c r="E388" s="30" t="s">
        <v>41</v>
      </c>
      <c r="F388" s="30">
        <f t="shared" si="989"/>
        <v>3</v>
      </c>
      <c r="G388" s="31">
        <v>4.8499999999999996</v>
      </c>
      <c r="H388" s="32">
        <v>1255.8699999999999</v>
      </c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34">
        <f t="shared" si="984"/>
        <v>8</v>
      </c>
    </row>
    <row r="389" spans="1:22">
      <c r="A389" s="13" t="str">
        <f t="shared" ref="A389" si="1216">$B386&amp;"."&amp;F389&amp;"."&amp;V389</f>
        <v>11.4.8</v>
      </c>
      <c r="B389" s="22"/>
      <c r="C389" s="22"/>
      <c r="D389" s="22"/>
      <c r="E389" s="23" t="s">
        <v>41</v>
      </c>
      <c r="F389" s="23">
        <f t="shared" si="989"/>
        <v>4</v>
      </c>
      <c r="G389" s="24">
        <v>5.5</v>
      </c>
      <c r="H389" s="25">
        <v>1256.52</v>
      </c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34">
        <f t="shared" si="984"/>
        <v>8</v>
      </c>
    </row>
    <row r="390" spans="1:22">
      <c r="A390" s="13" t="str">
        <f t="shared" ref="A390" si="1217">$B390&amp;"."&amp;F390&amp;"."&amp;V390</f>
        <v>12.1.8</v>
      </c>
      <c r="B390" s="21">
        <f t="shared" si="1202"/>
        <v>12</v>
      </c>
      <c r="C390" s="21" t="s">
        <v>51</v>
      </c>
      <c r="D390" s="21" t="s">
        <v>130</v>
      </c>
      <c r="E390" s="14" t="s">
        <v>41</v>
      </c>
      <c r="F390" s="14">
        <f t="shared" ref="F390:F457" si="1218">F386</f>
        <v>1</v>
      </c>
      <c r="G390" s="15">
        <v>3.25</v>
      </c>
      <c r="H390" s="16">
        <v>1256.8900000000001</v>
      </c>
      <c r="I390" s="16">
        <f t="shared" ref="I390" si="1219">G390</f>
        <v>3.25</v>
      </c>
      <c r="J390" s="16">
        <f t="shared" ref="J390" si="1220">G391-G390</f>
        <v>0.64999999999999991</v>
      </c>
      <c r="K390" s="16">
        <f t="shared" ref="K390" si="1221">G392-G391</f>
        <v>0.60000000000000009</v>
      </c>
      <c r="L390" s="16">
        <f t="shared" ref="L390" si="1222">G393-G392</f>
        <v>0.65000000000000036</v>
      </c>
      <c r="M390" s="16">
        <f t="shared" ref="M390" si="1223">H391</f>
        <v>1256.24</v>
      </c>
      <c r="N390" s="16">
        <f t="shared" ref="N390" si="1224">H390-H391</f>
        <v>0.65000000000009095</v>
      </c>
      <c r="O390" s="16">
        <f t="shared" ref="O390" si="1225">I390</f>
        <v>3.25</v>
      </c>
      <c r="P390" s="16">
        <v>0.35</v>
      </c>
      <c r="Q390" s="16">
        <f t="shared" ref="Q390" si="1226">(G393-G390-R390-P390-T390)/2</f>
        <v>0.40000000000000019</v>
      </c>
      <c r="R390" s="16">
        <v>0.4</v>
      </c>
      <c r="S390" s="16">
        <f t="shared" ref="S390" si="1227">(G393-G390-R390-P390-T390)/2</f>
        <v>0.40000000000000019</v>
      </c>
      <c r="T390" s="16">
        <f t="shared" ref="T390" si="1228">P390</f>
        <v>0.35</v>
      </c>
      <c r="U390" s="16">
        <f t="shared" ref="U390" si="1229">M390+0.25</f>
        <v>1256.49</v>
      </c>
      <c r="V390" s="34">
        <f t="shared" si="984"/>
        <v>8</v>
      </c>
    </row>
    <row r="391" spans="1:22">
      <c r="A391" s="13" t="str">
        <f t="shared" ref="A391" si="1230">$B390&amp;"."&amp;F391&amp;"."&amp;V391</f>
        <v>12.2.8</v>
      </c>
      <c r="B391" s="17"/>
      <c r="C391" s="17"/>
      <c r="D391" s="17"/>
      <c r="E391" s="18" t="s">
        <v>41</v>
      </c>
      <c r="F391" s="18">
        <f t="shared" si="1218"/>
        <v>2</v>
      </c>
      <c r="G391" s="19">
        <v>3.9</v>
      </c>
      <c r="H391" s="20">
        <v>1256.24</v>
      </c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34">
        <f t="shared" si="984"/>
        <v>8</v>
      </c>
    </row>
    <row r="392" spans="1:22">
      <c r="A392" s="13" t="str">
        <f t="shared" ref="A392" si="1231">$B390&amp;"."&amp;F392&amp;"."&amp;V392</f>
        <v>12.3.8</v>
      </c>
      <c r="B392" s="17"/>
      <c r="C392" s="17"/>
      <c r="D392" s="17"/>
      <c r="E392" s="30" t="s">
        <v>41</v>
      </c>
      <c r="F392" s="30">
        <f t="shared" si="1218"/>
        <v>3</v>
      </c>
      <c r="G392" s="31">
        <v>4.5</v>
      </c>
      <c r="H392" s="32">
        <v>1256.24</v>
      </c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34">
        <f t="shared" si="984"/>
        <v>8</v>
      </c>
    </row>
    <row r="393" spans="1:22">
      <c r="A393" s="13" t="str">
        <f t="shared" ref="A393" si="1232">$B390&amp;"."&amp;F393&amp;"."&amp;V393</f>
        <v>12.4.8</v>
      </c>
      <c r="B393" s="22"/>
      <c r="C393" s="22"/>
      <c r="D393" s="22"/>
      <c r="E393" s="23" t="s">
        <v>41</v>
      </c>
      <c r="F393" s="23">
        <f t="shared" si="1218"/>
        <v>4</v>
      </c>
      <c r="G393" s="24">
        <v>5.15</v>
      </c>
      <c r="H393" s="25">
        <v>1256.8900000000001</v>
      </c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34">
        <f t="shared" si="984"/>
        <v>8</v>
      </c>
    </row>
    <row r="394" spans="1:22">
      <c r="A394" s="13" t="str">
        <f t="shared" ref="A394" si="1233">$B394&amp;"."&amp;F394&amp;"."&amp;V394</f>
        <v>13.1.8</v>
      </c>
      <c r="B394" s="185">
        <f>B390+1</f>
        <v>13</v>
      </c>
      <c r="C394" s="185" t="s">
        <v>435</v>
      </c>
      <c r="D394" s="185" t="s">
        <v>436</v>
      </c>
      <c r="E394" s="14" t="s">
        <v>41</v>
      </c>
      <c r="F394" s="14">
        <f t="shared" ref="F394:F401" si="1234">F386</f>
        <v>1</v>
      </c>
      <c r="G394" s="15">
        <v>3.15</v>
      </c>
      <c r="H394" s="16">
        <v>1257.6300000000001</v>
      </c>
      <c r="I394" s="16">
        <f t="shared" ref="I394" si="1235">G394</f>
        <v>3.15</v>
      </c>
      <c r="J394" s="16">
        <f t="shared" ref="J394" si="1236">G395-G394</f>
        <v>0.64999999999999991</v>
      </c>
      <c r="K394" s="16">
        <f t="shared" ref="K394" si="1237">G396-G395</f>
        <v>0.60000000000000053</v>
      </c>
      <c r="L394" s="16">
        <f t="shared" ref="L394" si="1238">G397-G396</f>
        <v>0.64999999999999947</v>
      </c>
      <c r="M394" s="16">
        <f t="shared" ref="M394" si="1239">H395</f>
        <v>1256.98</v>
      </c>
      <c r="N394" s="16">
        <f t="shared" ref="N394" si="1240">H394-H395</f>
        <v>0.65000000000009095</v>
      </c>
      <c r="O394" s="16">
        <f t="shared" ref="O394" si="1241">I394</f>
        <v>3.15</v>
      </c>
      <c r="P394" s="16">
        <v>0.35</v>
      </c>
      <c r="Q394" s="16">
        <f t="shared" ref="Q394" si="1242">(G397-G394-R394-P394-T394)/2</f>
        <v>0.39999999999999997</v>
      </c>
      <c r="R394" s="16">
        <v>0.4</v>
      </c>
      <c r="S394" s="16">
        <f t="shared" ref="S394" si="1243">(G397-G394-R394-P394-T394)/2</f>
        <v>0.39999999999999997</v>
      </c>
      <c r="T394" s="16">
        <f t="shared" ref="T394" si="1244">P394</f>
        <v>0.35</v>
      </c>
      <c r="U394" s="16">
        <f t="shared" ref="U394" si="1245">M394+0.25</f>
        <v>1257.23</v>
      </c>
      <c r="V394" s="34">
        <f>V389</f>
        <v>8</v>
      </c>
    </row>
    <row r="395" spans="1:22">
      <c r="A395" s="13" t="str">
        <f t="shared" ref="A395" si="1246">$B394&amp;"."&amp;F395&amp;"."&amp;V395</f>
        <v>13.2.8</v>
      </c>
      <c r="B395" s="17"/>
      <c r="C395" s="17"/>
      <c r="D395" s="17"/>
      <c r="E395" s="18" t="s">
        <v>41</v>
      </c>
      <c r="F395" s="18">
        <f t="shared" si="1234"/>
        <v>2</v>
      </c>
      <c r="G395" s="19">
        <v>3.8</v>
      </c>
      <c r="H395" s="20">
        <v>1256.98</v>
      </c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34">
        <f t="shared" ref="V395:V397" si="1247">V394</f>
        <v>8</v>
      </c>
    </row>
    <row r="396" spans="1:22">
      <c r="A396" s="13" t="str">
        <f t="shared" ref="A396" si="1248">$B394&amp;"."&amp;F396&amp;"."&amp;V396</f>
        <v>13.3.8</v>
      </c>
      <c r="B396" s="17"/>
      <c r="C396" s="17"/>
      <c r="D396" s="17"/>
      <c r="E396" s="30" t="s">
        <v>41</v>
      </c>
      <c r="F396" s="30">
        <f t="shared" si="1234"/>
        <v>3</v>
      </c>
      <c r="G396" s="31">
        <v>4.4000000000000004</v>
      </c>
      <c r="H396" s="32">
        <v>1256.98</v>
      </c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34">
        <f t="shared" si="1247"/>
        <v>8</v>
      </c>
    </row>
    <row r="397" spans="1:22">
      <c r="A397" s="13" t="str">
        <f t="shared" ref="A397" si="1249">$B394&amp;"."&amp;F397&amp;"."&amp;V397</f>
        <v>13.4.8</v>
      </c>
      <c r="B397" s="186"/>
      <c r="C397" s="186"/>
      <c r="D397" s="186"/>
      <c r="E397" s="23" t="s">
        <v>41</v>
      </c>
      <c r="F397" s="23">
        <f t="shared" si="1234"/>
        <v>4</v>
      </c>
      <c r="G397" s="24">
        <v>5.05</v>
      </c>
      <c r="H397" s="25">
        <v>1257.6300000000001</v>
      </c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34">
        <f t="shared" si="1247"/>
        <v>8</v>
      </c>
    </row>
    <row r="398" spans="1:22">
      <c r="A398" s="13" t="str">
        <f t="shared" ref="A398" si="1250">$B398&amp;"."&amp;F398&amp;"."&amp;V398</f>
        <v>14.1.8</v>
      </c>
      <c r="B398" s="21">
        <f>B394+1</f>
        <v>14</v>
      </c>
      <c r="C398" s="21" t="s">
        <v>437</v>
      </c>
      <c r="D398" s="21" t="s">
        <v>438</v>
      </c>
      <c r="E398" s="14" t="s">
        <v>41</v>
      </c>
      <c r="F398" s="14">
        <f t="shared" si="1234"/>
        <v>1</v>
      </c>
      <c r="G398" s="15">
        <v>3.4</v>
      </c>
      <c r="H398" s="16">
        <v>1258.1600000000001</v>
      </c>
      <c r="I398" s="16">
        <f t="shared" ref="I398" si="1251">G398</f>
        <v>3.4</v>
      </c>
      <c r="J398" s="16">
        <f t="shared" ref="J398" si="1252">G399-G398</f>
        <v>0.64999999999999991</v>
      </c>
      <c r="K398" s="16">
        <f t="shared" ref="K398" si="1253">G400-G399</f>
        <v>0.60000000000000053</v>
      </c>
      <c r="L398" s="16">
        <f t="shared" ref="L398" si="1254">G401-G400</f>
        <v>0.64999999999999947</v>
      </c>
      <c r="M398" s="16">
        <f t="shared" ref="M398" si="1255">H399</f>
        <v>1257.51</v>
      </c>
      <c r="N398" s="16">
        <f t="shared" ref="N398" si="1256">H398-H399</f>
        <v>0.65000000000009095</v>
      </c>
      <c r="O398" s="16">
        <f t="shared" ref="O398" si="1257">I398</f>
        <v>3.4</v>
      </c>
      <c r="P398" s="16">
        <v>0.35</v>
      </c>
      <c r="Q398" s="16">
        <f t="shared" ref="Q398" si="1258">(G401-G398-R398-P398-T398)/2</f>
        <v>0.39999999999999997</v>
      </c>
      <c r="R398" s="16">
        <v>0.4</v>
      </c>
      <c r="S398" s="16">
        <f t="shared" ref="S398" si="1259">(G401-G398-R398-P398-T398)/2</f>
        <v>0.39999999999999997</v>
      </c>
      <c r="T398" s="16">
        <f t="shared" ref="T398" si="1260">P398</f>
        <v>0.35</v>
      </c>
      <c r="U398" s="16">
        <f t="shared" ref="U398" si="1261">M398+0.25</f>
        <v>1257.76</v>
      </c>
      <c r="V398" s="34">
        <f>V393</f>
        <v>8</v>
      </c>
    </row>
    <row r="399" spans="1:22">
      <c r="A399" s="13" t="str">
        <f t="shared" ref="A399" si="1262">$B398&amp;"."&amp;F399&amp;"."&amp;V399</f>
        <v>14.2.8</v>
      </c>
      <c r="B399" s="17"/>
      <c r="C399" s="17"/>
      <c r="D399" s="17"/>
      <c r="E399" s="18" t="s">
        <v>41</v>
      </c>
      <c r="F399" s="18">
        <f t="shared" si="1234"/>
        <v>2</v>
      </c>
      <c r="G399" s="19">
        <v>4.05</v>
      </c>
      <c r="H399" s="20">
        <v>1257.51</v>
      </c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34">
        <f t="shared" ref="V399:V401" si="1263">V398</f>
        <v>8</v>
      </c>
    </row>
    <row r="400" spans="1:22">
      <c r="A400" s="13" t="str">
        <f t="shared" ref="A400" si="1264">$B398&amp;"."&amp;F400&amp;"."&amp;V400</f>
        <v>14.3.8</v>
      </c>
      <c r="B400" s="17"/>
      <c r="C400" s="17"/>
      <c r="D400" s="17"/>
      <c r="E400" s="30" t="s">
        <v>41</v>
      </c>
      <c r="F400" s="30">
        <f t="shared" si="1234"/>
        <v>3</v>
      </c>
      <c r="G400" s="31">
        <v>4.6500000000000004</v>
      </c>
      <c r="H400" s="32">
        <v>1257.51</v>
      </c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34">
        <f t="shared" si="1263"/>
        <v>8</v>
      </c>
    </row>
    <row r="401" spans="1:23">
      <c r="A401" s="13" t="str">
        <f t="shared" ref="A401" si="1265">$B398&amp;"."&amp;F401&amp;"."&amp;V401</f>
        <v>14.4.8</v>
      </c>
      <c r="B401" s="22"/>
      <c r="C401" s="22"/>
      <c r="D401" s="22"/>
      <c r="E401" s="23" t="s">
        <v>41</v>
      </c>
      <c r="F401" s="23">
        <f t="shared" si="1234"/>
        <v>4</v>
      </c>
      <c r="G401" s="24">
        <v>5.3</v>
      </c>
      <c r="H401" s="25">
        <v>1258.1600000000001</v>
      </c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34">
        <f t="shared" si="1263"/>
        <v>8</v>
      </c>
    </row>
    <row r="402" spans="1:23">
      <c r="A402" s="13" t="str">
        <f t="shared" ref="A402" si="1266">$B402&amp;"."&amp;F402&amp;"."&amp;V402</f>
        <v>1.1.9</v>
      </c>
      <c r="B402" s="37">
        <v>1</v>
      </c>
      <c r="C402" s="37" t="s">
        <v>439</v>
      </c>
      <c r="D402" s="37" t="s">
        <v>440</v>
      </c>
      <c r="E402" s="38" t="s">
        <v>41</v>
      </c>
      <c r="F402" s="38">
        <f t="shared" si="1218"/>
        <v>1</v>
      </c>
      <c r="G402" s="39">
        <v>3.15</v>
      </c>
      <c r="H402" s="40">
        <v>1258.47</v>
      </c>
      <c r="I402" s="40">
        <f t="shared" ref="I402" si="1267">G402</f>
        <v>3.15</v>
      </c>
      <c r="J402" s="40">
        <f t="shared" ref="J402" si="1268">G403-G402</f>
        <v>0.64999999999999991</v>
      </c>
      <c r="K402" s="40">
        <f t="shared" ref="K402" si="1269">G404-G403</f>
        <v>0.60000000000000053</v>
      </c>
      <c r="L402" s="40">
        <f t="shared" ref="L402" si="1270">G405-G404</f>
        <v>0.64999999999999947</v>
      </c>
      <c r="M402" s="40">
        <f t="shared" ref="M402" si="1271">H403</f>
        <v>1257.82</v>
      </c>
      <c r="N402" s="40">
        <f t="shared" ref="N402" si="1272">H402-H403</f>
        <v>0.65000000000009095</v>
      </c>
      <c r="O402" s="40">
        <f t="shared" ref="O402" si="1273">I402</f>
        <v>3.15</v>
      </c>
      <c r="P402" s="40">
        <v>0.35</v>
      </c>
      <c r="Q402" s="40">
        <f t="shared" ref="Q402" si="1274">(G405-G402-R402-P402-T402)/2</f>
        <v>0.39999999999999997</v>
      </c>
      <c r="R402" s="40">
        <v>0.4</v>
      </c>
      <c r="S402" s="40">
        <f t="shared" ref="S402" si="1275">(G405-G402-R402-P402-T402)/2</f>
        <v>0.39999999999999997</v>
      </c>
      <c r="T402" s="40">
        <f t="shared" ref="T402" si="1276">P402</f>
        <v>0.35</v>
      </c>
      <c r="U402" s="40">
        <f t="shared" ref="U402" si="1277">M402+0.25</f>
        <v>1258.07</v>
      </c>
      <c r="V402" s="45">
        <v>9</v>
      </c>
      <c r="W402" s="29" t="s">
        <v>441</v>
      </c>
    </row>
    <row r="403" spans="1:23">
      <c r="A403" s="13" t="str">
        <f t="shared" ref="A403" si="1278">$B402&amp;"."&amp;F403&amp;"."&amp;V403</f>
        <v>1.2.9</v>
      </c>
      <c r="B403" s="41"/>
      <c r="C403" s="41"/>
      <c r="D403" s="41"/>
      <c r="E403" s="42" t="s">
        <v>41</v>
      </c>
      <c r="F403" s="42">
        <f t="shared" si="1218"/>
        <v>2</v>
      </c>
      <c r="G403" s="43">
        <v>3.8</v>
      </c>
      <c r="H403" s="44">
        <v>1257.82</v>
      </c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5">
        <f t="shared" ref="V403:V453" si="1279">V402</f>
        <v>9</v>
      </c>
    </row>
    <row r="404" spans="1:23">
      <c r="A404" s="13" t="str">
        <f t="shared" ref="A404" si="1280">$B402&amp;"."&amp;F404&amp;"."&amp;V404</f>
        <v>1.3.9</v>
      </c>
      <c r="B404" s="17"/>
      <c r="C404" s="17"/>
      <c r="D404" s="17"/>
      <c r="E404" s="30" t="s">
        <v>41</v>
      </c>
      <c r="F404" s="30">
        <f t="shared" si="1218"/>
        <v>3</v>
      </c>
      <c r="G404" s="31">
        <v>4.4000000000000004</v>
      </c>
      <c r="H404" s="32">
        <v>1257.82</v>
      </c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45">
        <f t="shared" si="1279"/>
        <v>9</v>
      </c>
    </row>
    <row r="405" spans="1:23">
      <c r="A405" s="13" t="str">
        <f t="shared" ref="A405" si="1281">$B402&amp;"."&amp;F405&amp;"."&amp;V405</f>
        <v>1.4.9</v>
      </c>
      <c r="B405" s="22"/>
      <c r="C405" s="22"/>
      <c r="D405" s="22"/>
      <c r="E405" s="23" t="s">
        <v>41</v>
      </c>
      <c r="F405" s="23">
        <f t="shared" si="1218"/>
        <v>4</v>
      </c>
      <c r="G405" s="24">
        <v>5.05</v>
      </c>
      <c r="H405" s="25">
        <v>1258.47</v>
      </c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45">
        <f t="shared" si="1279"/>
        <v>9</v>
      </c>
    </row>
    <row r="406" spans="1:23">
      <c r="A406" s="13" t="str">
        <f t="shared" ref="A406" si="1282">$B406&amp;"."&amp;F406&amp;"."&amp;V406</f>
        <v>2.1.9</v>
      </c>
      <c r="B406" s="21">
        <f t="shared" si="1202"/>
        <v>2</v>
      </c>
      <c r="C406" s="21">
        <v>23</v>
      </c>
      <c r="D406" s="21" t="s">
        <v>131</v>
      </c>
      <c r="E406" s="14" t="s">
        <v>41</v>
      </c>
      <c r="F406" s="14">
        <f t="shared" si="1218"/>
        <v>1</v>
      </c>
      <c r="G406" s="15">
        <v>2.9</v>
      </c>
      <c r="H406" s="16">
        <v>1259.17</v>
      </c>
      <c r="I406" s="16">
        <f t="shared" ref="I406" si="1283">G406</f>
        <v>2.9</v>
      </c>
      <c r="J406" s="16">
        <f t="shared" ref="J406" si="1284">G407-G406</f>
        <v>0.64999999999999991</v>
      </c>
      <c r="K406" s="16">
        <f t="shared" ref="K406" si="1285">G408-G407</f>
        <v>0.60000000000000053</v>
      </c>
      <c r="L406" s="16">
        <f t="shared" ref="L406" si="1286">G409-G408</f>
        <v>0.64999999999999947</v>
      </c>
      <c r="M406" s="16">
        <f t="shared" ref="M406" si="1287">H407</f>
        <v>1258.52</v>
      </c>
      <c r="N406" s="16">
        <f t="shared" ref="N406" si="1288">H406-H407</f>
        <v>0.65000000000009095</v>
      </c>
      <c r="O406" s="16">
        <f t="shared" ref="O406" si="1289">I406</f>
        <v>2.9</v>
      </c>
      <c r="P406" s="16">
        <v>0.35</v>
      </c>
      <c r="Q406" s="16">
        <f t="shared" ref="Q406" si="1290">(G409-G406-R406-P406-T406)/2</f>
        <v>0.39999999999999997</v>
      </c>
      <c r="R406" s="16">
        <v>0.4</v>
      </c>
      <c r="S406" s="16">
        <f t="shared" ref="S406" si="1291">(G409-G406-R406-P406-T406)/2</f>
        <v>0.39999999999999997</v>
      </c>
      <c r="T406" s="16">
        <f t="shared" ref="T406" si="1292">P406</f>
        <v>0.35</v>
      </c>
      <c r="U406" s="16">
        <f t="shared" ref="U406" si="1293">M406+0.25</f>
        <v>1258.77</v>
      </c>
      <c r="V406" s="34">
        <f t="shared" si="1279"/>
        <v>9</v>
      </c>
    </row>
    <row r="407" spans="1:23">
      <c r="A407" s="13" t="str">
        <f t="shared" ref="A407" si="1294">$B406&amp;"."&amp;F407&amp;"."&amp;V407</f>
        <v>2.2.9</v>
      </c>
      <c r="B407" s="17"/>
      <c r="C407" s="17"/>
      <c r="D407" s="17"/>
      <c r="E407" s="18" t="s">
        <v>41</v>
      </c>
      <c r="F407" s="18">
        <f t="shared" si="1218"/>
        <v>2</v>
      </c>
      <c r="G407" s="19">
        <v>3.55</v>
      </c>
      <c r="H407" s="20">
        <v>1258.52</v>
      </c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34">
        <f t="shared" si="1279"/>
        <v>9</v>
      </c>
    </row>
    <row r="408" spans="1:23">
      <c r="A408" s="13" t="str">
        <f t="shared" ref="A408" si="1295">$B406&amp;"."&amp;F408&amp;"."&amp;V408</f>
        <v>2.3.9</v>
      </c>
      <c r="B408" s="17"/>
      <c r="C408" s="17"/>
      <c r="D408" s="17"/>
      <c r="E408" s="30" t="s">
        <v>41</v>
      </c>
      <c r="F408" s="30">
        <f t="shared" si="1218"/>
        <v>3</v>
      </c>
      <c r="G408" s="31">
        <v>4.1500000000000004</v>
      </c>
      <c r="H408" s="32">
        <v>1258.52</v>
      </c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34">
        <f t="shared" si="1279"/>
        <v>9</v>
      </c>
    </row>
    <row r="409" spans="1:23">
      <c r="A409" s="13" t="str">
        <f t="shared" ref="A409" si="1296">$B406&amp;"."&amp;F409&amp;"."&amp;V409</f>
        <v>2.4.9</v>
      </c>
      <c r="B409" s="22"/>
      <c r="C409" s="22"/>
      <c r="D409" s="22"/>
      <c r="E409" s="23" t="s">
        <v>41</v>
      </c>
      <c r="F409" s="23">
        <f t="shared" si="1218"/>
        <v>4</v>
      </c>
      <c r="G409" s="24">
        <v>4.8</v>
      </c>
      <c r="H409" s="25">
        <v>1259.17</v>
      </c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34">
        <f t="shared" si="1279"/>
        <v>9</v>
      </c>
    </row>
    <row r="410" spans="1:23">
      <c r="A410" s="13" t="str">
        <f t="shared" ref="A410" si="1297">$B410&amp;"."&amp;F410&amp;"."&amp;V410</f>
        <v>3.1.9</v>
      </c>
      <c r="B410" s="21">
        <f t="shared" si="1202"/>
        <v>3</v>
      </c>
      <c r="C410" s="21">
        <v>24</v>
      </c>
      <c r="D410" s="21" t="s">
        <v>132</v>
      </c>
      <c r="E410" s="14" t="s">
        <v>41</v>
      </c>
      <c r="F410" s="14">
        <f t="shared" si="1218"/>
        <v>1</v>
      </c>
      <c r="G410" s="15">
        <v>2.94</v>
      </c>
      <c r="H410" s="16">
        <v>1259.81</v>
      </c>
      <c r="I410" s="16">
        <f t="shared" ref="I410" si="1298">G410</f>
        <v>2.94</v>
      </c>
      <c r="J410" s="16">
        <f t="shared" ref="J410" si="1299">G411-G410</f>
        <v>0.64999999999999991</v>
      </c>
      <c r="K410" s="16">
        <f t="shared" ref="K410" si="1300">G412-G411</f>
        <v>0.60000000000000053</v>
      </c>
      <c r="L410" s="16">
        <f t="shared" ref="L410" si="1301">G413-G412</f>
        <v>0.64999999999999947</v>
      </c>
      <c r="M410" s="16">
        <f t="shared" ref="M410" si="1302">H411</f>
        <v>1259.1600000000001</v>
      </c>
      <c r="N410" s="16">
        <f t="shared" ref="N410" si="1303">H410-H411</f>
        <v>0.64999999999986358</v>
      </c>
      <c r="O410" s="16">
        <f t="shared" ref="O410" si="1304">I410</f>
        <v>2.94</v>
      </c>
      <c r="P410" s="16">
        <v>0.35</v>
      </c>
      <c r="Q410" s="16">
        <f t="shared" ref="Q410" si="1305">(G413-G410-R410-P410-T410)/2</f>
        <v>0.39999999999999997</v>
      </c>
      <c r="R410" s="16">
        <v>0.4</v>
      </c>
      <c r="S410" s="16">
        <f t="shared" ref="S410" si="1306">(G413-G410-R410-P410-T410)/2</f>
        <v>0.39999999999999997</v>
      </c>
      <c r="T410" s="16">
        <f t="shared" ref="T410" si="1307">P410</f>
        <v>0.35</v>
      </c>
      <c r="U410" s="16">
        <f t="shared" ref="U410" si="1308">M410+0.25</f>
        <v>1259.4100000000001</v>
      </c>
      <c r="V410" s="34">
        <f t="shared" si="1279"/>
        <v>9</v>
      </c>
    </row>
    <row r="411" spans="1:23">
      <c r="A411" s="13" t="str">
        <f t="shared" ref="A411" si="1309">$B410&amp;"."&amp;F411&amp;"."&amp;V411</f>
        <v>3.2.9</v>
      </c>
      <c r="B411" s="17"/>
      <c r="C411" s="17"/>
      <c r="D411" s="17"/>
      <c r="E411" s="18" t="s">
        <v>41</v>
      </c>
      <c r="F411" s="18">
        <f t="shared" si="1218"/>
        <v>2</v>
      </c>
      <c r="G411" s="19">
        <v>3.59</v>
      </c>
      <c r="H411" s="20">
        <v>1259.1600000000001</v>
      </c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34">
        <f t="shared" si="1279"/>
        <v>9</v>
      </c>
    </row>
    <row r="412" spans="1:23">
      <c r="A412" s="13" t="str">
        <f t="shared" ref="A412" si="1310">$B410&amp;"."&amp;F412&amp;"."&amp;V412</f>
        <v>3.3.9</v>
      </c>
      <c r="B412" s="17"/>
      <c r="C412" s="17"/>
      <c r="D412" s="17"/>
      <c r="E412" s="30" t="s">
        <v>41</v>
      </c>
      <c r="F412" s="30">
        <f t="shared" si="1218"/>
        <v>3</v>
      </c>
      <c r="G412" s="31">
        <v>4.1900000000000004</v>
      </c>
      <c r="H412" s="32">
        <v>1259.1600000000001</v>
      </c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34">
        <f t="shared" si="1279"/>
        <v>9</v>
      </c>
    </row>
    <row r="413" spans="1:23">
      <c r="A413" s="13" t="str">
        <f t="shared" ref="A413" si="1311">$B410&amp;"."&amp;F413&amp;"."&amp;V413</f>
        <v>3.4.9</v>
      </c>
      <c r="B413" s="22"/>
      <c r="C413" s="22"/>
      <c r="D413" s="22"/>
      <c r="E413" s="23" t="s">
        <v>41</v>
      </c>
      <c r="F413" s="23">
        <f t="shared" si="1218"/>
        <v>4</v>
      </c>
      <c r="G413" s="24">
        <v>4.84</v>
      </c>
      <c r="H413" s="25">
        <v>1259.81</v>
      </c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34">
        <f t="shared" si="1279"/>
        <v>9</v>
      </c>
    </row>
    <row r="414" spans="1:23">
      <c r="A414" s="13" t="str">
        <f t="shared" ref="A414" si="1312">$B414&amp;"."&amp;F414&amp;"."&amp;V414</f>
        <v>4.1.9</v>
      </c>
      <c r="B414" s="185">
        <f t="shared" si="1202"/>
        <v>4</v>
      </c>
      <c r="C414" s="21" t="s">
        <v>133</v>
      </c>
      <c r="D414" s="21" t="s">
        <v>134</v>
      </c>
      <c r="E414" s="14" t="s">
        <v>41</v>
      </c>
      <c r="F414" s="14">
        <f t="shared" si="1218"/>
        <v>1</v>
      </c>
      <c r="G414" s="15">
        <v>3.25</v>
      </c>
      <c r="H414" s="16">
        <v>1260.44</v>
      </c>
      <c r="I414" s="16">
        <f t="shared" ref="I414" si="1313">G414</f>
        <v>3.25</v>
      </c>
      <c r="J414" s="16">
        <f t="shared" ref="J414" si="1314">G415-G414</f>
        <v>0.64999999999999991</v>
      </c>
      <c r="K414" s="16">
        <f t="shared" ref="K414" si="1315">G416-G415</f>
        <v>0.60000000000000009</v>
      </c>
      <c r="L414" s="16">
        <f t="shared" ref="L414" si="1316">G417-G416</f>
        <v>0.65000000000000036</v>
      </c>
      <c r="M414" s="16">
        <f t="shared" ref="M414" si="1317">H415</f>
        <v>1259.79</v>
      </c>
      <c r="N414" s="16">
        <f t="shared" ref="N414" si="1318">H414-H415</f>
        <v>0.65000000000009095</v>
      </c>
      <c r="O414" s="16">
        <f t="shared" ref="O414" si="1319">I414</f>
        <v>3.25</v>
      </c>
      <c r="P414" s="16">
        <v>0.35</v>
      </c>
      <c r="Q414" s="16">
        <f t="shared" ref="Q414" si="1320">(G417-G414-R414-P414-T414)/2</f>
        <v>0.40000000000000019</v>
      </c>
      <c r="R414" s="16">
        <v>0.4</v>
      </c>
      <c r="S414" s="16">
        <f t="shared" ref="S414" si="1321">(G417-G414-R414-P414-T414)/2</f>
        <v>0.40000000000000019</v>
      </c>
      <c r="T414" s="16">
        <f t="shared" ref="T414" si="1322">P414</f>
        <v>0.35</v>
      </c>
      <c r="U414" s="16">
        <f t="shared" ref="U414" si="1323">M414+0.25</f>
        <v>1260.04</v>
      </c>
      <c r="V414" s="34">
        <f t="shared" si="1279"/>
        <v>9</v>
      </c>
    </row>
    <row r="415" spans="1:23">
      <c r="A415" s="13" t="str">
        <f t="shared" ref="A415" si="1324">$B414&amp;"."&amp;F415&amp;"."&amp;V415</f>
        <v>4.2.9</v>
      </c>
      <c r="B415" s="17"/>
      <c r="C415" s="17"/>
      <c r="D415" s="17"/>
      <c r="E415" s="18" t="s">
        <v>41</v>
      </c>
      <c r="F415" s="18">
        <f t="shared" si="1218"/>
        <v>2</v>
      </c>
      <c r="G415" s="19">
        <v>3.9</v>
      </c>
      <c r="H415" s="20">
        <v>1259.79</v>
      </c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34">
        <f t="shared" si="1279"/>
        <v>9</v>
      </c>
    </row>
    <row r="416" spans="1:23">
      <c r="A416" s="13" t="str">
        <f t="shared" ref="A416" si="1325">$B414&amp;"."&amp;F416&amp;"."&amp;V416</f>
        <v>4.3.9</v>
      </c>
      <c r="B416" s="17"/>
      <c r="C416" s="17"/>
      <c r="D416" s="17"/>
      <c r="E416" s="30" t="s">
        <v>41</v>
      </c>
      <c r="F416" s="30">
        <f t="shared" si="1218"/>
        <v>3</v>
      </c>
      <c r="G416" s="31">
        <v>4.5</v>
      </c>
      <c r="H416" s="32">
        <v>1259.79</v>
      </c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34">
        <f t="shared" si="1279"/>
        <v>9</v>
      </c>
    </row>
    <row r="417" spans="1:22">
      <c r="A417" s="13" t="str">
        <f t="shared" ref="A417" si="1326">$B414&amp;"."&amp;F417&amp;"."&amp;V417</f>
        <v>4.4.9</v>
      </c>
      <c r="B417" s="186"/>
      <c r="C417" s="22"/>
      <c r="D417" s="22"/>
      <c r="E417" s="23" t="s">
        <v>41</v>
      </c>
      <c r="F417" s="23">
        <f t="shared" si="1218"/>
        <v>4</v>
      </c>
      <c r="G417" s="24">
        <v>5.15</v>
      </c>
      <c r="H417" s="25">
        <v>1260.44</v>
      </c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34">
        <f t="shared" si="1279"/>
        <v>9</v>
      </c>
    </row>
    <row r="418" spans="1:22">
      <c r="A418" s="13" t="str">
        <f t="shared" ref="A418" si="1327">$B418&amp;"."&amp;F418&amp;"."&amp;V418</f>
        <v>5.1.9</v>
      </c>
      <c r="B418" s="185">
        <f t="shared" si="1202"/>
        <v>5</v>
      </c>
      <c r="C418" s="21" t="s">
        <v>135</v>
      </c>
      <c r="D418" s="21" t="s">
        <v>136</v>
      </c>
      <c r="E418" s="14" t="s">
        <v>41</v>
      </c>
      <c r="F418" s="14">
        <f t="shared" si="1218"/>
        <v>1</v>
      </c>
      <c r="G418" s="15">
        <v>3.6</v>
      </c>
      <c r="H418" s="16">
        <v>1261.26</v>
      </c>
      <c r="I418" s="16">
        <f t="shared" ref="I418" si="1328">G418</f>
        <v>3.6</v>
      </c>
      <c r="J418" s="16">
        <f t="shared" ref="J418" si="1329">G419-G418</f>
        <v>0.64999999999999991</v>
      </c>
      <c r="K418" s="16">
        <f t="shared" ref="K418" si="1330">G420-G419</f>
        <v>0.59999999999999964</v>
      </c>
      <c r="L418" s="16">
        <f t="shared" ref="L418" si="1331">G421-G420</f>
        <v>0.65000000000000036</v>
      </c>
      <c r="M418" s="16">
        <f t="shared" ref="M418" si="1332">H419</f>
        <v>1260.6099999999999</v>
      </c>
      <c r="N418" s="16">
        <f t="shared" ref="N418" si="1333">H418-H419</f>
        <v>0.65000000000009095</v>
      </c>
      <c r="O418" s="16">
        <f t="shared" ref="O418" si="1334">I418</f>
        <v>3.6</v>
      </c>
      <c r="P418" s="16">
        <v>0.35</v>
      </c>
      <c r="Q418" s="16">
        <f t="shared" ref="Q418" si="1335">(G421-G418-R418-P418-T418)/2</f>
        <v>0.39999999999999997</v>
      </c>
      <c r="R418" s="16">
        <v>0.4</v>
      </c>
      <c r="S418" s="16">
        <f t="shared" ref="S418" si="1336">(G421-G418-R418-P418-T418)/2</f>
        <v>0.39999999999999997</v>
      </c>
      <c r="T418" s="16">
        <f t="shared" ref="T418" si="1337">P418</f>
        <v>0.35</v>
      </c>
      <c r="U418" s="16">
        <f t="shared" ref="U418" si="1338">M418+0.25</f>
        <v>1260.8599999999999</v>
      </c>
      <c r="V418" s="34">
        <f t="shared" si="1279"/>
        <v>9</v>
      </c>
    </row>
    <row r="419" spans="1:22">
      <c r="A419" s="13" t="str">
        <f t="shared" ref="A419" si="1339">$B418&amp;"."&amp;F419&amp;"."&amp;V419</f>
        <v>5.2.9</v>
      </c>
      <c r="B419" s="17"/>
      <c r="C419" s="17"/>
      <c r="D419" s="17"/>
      <c r="E419" s="18" t="s">
        <v>41</v>
      </c>
      <c r="F419" s="18">
        <f t="shared" si="1218"/>
        <v>2</v>
      </c>
      <c r="G419" s="19">
        <v>4.25</v>
      </c>
      <c r="H419" s="20">
        <v>1260.6099999999999</v>
      </c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34">
        <f t="shared" si="1279"/>
        <v>9</v>
      </c>
    </row>
    <row r="420" spans="1:22">
      <c r="A420" s="13" t="str">
        <f t="shared" ref="A420" si="1340">$B418&amp;"."&amp;F420&amp;"."&amp;V420</f>
        <v>5.3.9</v>
      </c>
      <c r="B420" s="17"/>
      <c r="C420" s="17"/>
      <c r="D420" s="17"/>
      <c r="E420" s="30" t="s">
        <v>41</v>
      </c>
      <c r="F420" s="30">
        <f t="shared" si="1218"/>
        <v>3</v>
      </c>
      <c r="G420" s="31">
        <v>4.8499999999999996</v>
      </c>
      <c r="H420" s="32">
        <v>1260.6099999999999</v>
      </c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34">
        <f t="shared" si="1279"/>
        <v>9</v>
      </c>
    </row>
    <row r="421" spans="1:22">
      <c r="A421" s="13" t="str">
        <f t="shared" ref="A421" si="1341">$B418&amp;"."&amp;F421&amp;"."&amp;V421</f>
        <v>5.4.9</v>
      </c>
      <c r="B421" s="186"/>
      <c r="C421" s="22"/>
      <c r="D421" s="22"/>
      <c r="E421" s="23" t="s">
        <v>41</v>
      </c>
      <c r="F421" s="23">
        <f t="shared" si="1218"/>
        <v>4</v>
      </c>
      <c r="G421" s="24">
        <v>5.5</v>
      </c>
      <c r="H421" s="25">
        <v>1261.26</v>
      </c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34">
        <f t="shared" si="1279"/>
        <v>9</v>
      </c>
    </row>
    <row r="422" spans="1:22">
      <c r="A422" s="13" t="str">
        <f t="shared" ref="A422" si="1342">$B422&amp;"."&amp;F422&amp;"."&amp;V422</f>
        <v>6.1.9</v>
      </c>
      <c r="B422" s="185">
        <f t="shared" si="1202"/>
        <v>6</v>
      </c>
      <c r="C422" s="21" t="s">
        <v>52</v>
      </c>
      <c r="D422" s="21" t="s">
        <v>137</v>
      </c>
      <c r="E422" s="14" t="s">
        <v>41</v>
      </c>
      <c r="F422" s="14">
        <f t="shared" si="1218"/>
        <v>1</v>
      </c>
      <c r="G422" s="15">
        <v>3.25</v>
      </c>
      <c r="H422" s="16">
        <v>1261.81</v>
      </c>
      <c r="I422" s="16">
        <f t="shared" ref="I422" si="1343">G422</f>
        <v>3.25</v>
      </c>
      <c r="J422" s="16">
        <f t="shared" ref="J422" si="1344">G423-G422</f>
        <v>0.64999999999999991</v>
      </c>
      <c r="K422" s="16">
        <f t="shared" ref="K422" si="1345">G424-G423</f>
        <v>0.60000000000000009</v>
      </c>
      <c r="L422" s="16">
        <f t="shared" ref="L422" si="1346">G425-G424</f>
        <v>0.65000000000000036</v>
      </c>
      <c r="M422" s="16">
        <f t="shared" ref="M422" si="1347">H423</f>
        <v>1261.1600000000001</v>
      </c>
      <c r="N422" s="16">
        <f t="shared" ref="N422" si="1348">H422-H423</f>
        <v>0.64999999999986358</v>
      </c>
      <c r="O422" s="16">
        <f t="shared" ref="O422" si="1349">I422</f>
        <v>3.25</v>
      </c>
      <c r="P422" s="16">
        <v>0.35</v>
      </c>
      <c r="Q422" s="16">
        <f t="shared" ref="Q422" si="1350">(G425-G422-R422-P422-T422)/2</f>
        <v>0.40000000000000019</v>
      </c>
      <c r="R422" s="16">
        <v>0.4</v>
      </c>
      <c r="S422" s="16">
        <f t="shared" ref="S422" si="1351">(G425-G422-R422-P422-T422)/2</f>
        <v>0.40000000000000019</v>
      </c>
      <c r="T422" s="16">
        <f t="shared" ref="T422" si="1352">P422</f>
        <v>0.35</v>
      </c>
      <c r="U422" s="16">
        <f t="shared" ref="U422" si="1353">M422+0.25</f>
        <v>1261.4100000000001</v>
      </c>
      <c r="V422" s="34">
        <f t="shared" si="1279"/>
        <v>9</v>
      </c>
    </row>
    <row r="423" spans="1:22">
      <c r="A423" s="13" t="str">
        <f t="shared" ref="A423" si="1354">$B422&amp;"."&amp;F423&amp;"."&amp;V423</f>
        <v>6.2.9</v>
      </c>
      <c r="B423" s="17"/>
      <c r="C423" s="17"/>
      <c r="D423" s="17"/>
      <c r="E423" s="18" t="s">
        <v>41</v>
      </c>
      <c r="F423" s="18">
        <f t="shared" si="1218"/>
        <v>2</v>
      </c>
      <c r="G423" s="19">
        <v>3.9</v>
      </c>
      <c r="H423" s="20">
        <v>1261.1600000000001</v>
      </c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34">
        <f t="shared" si="1279"/>
        <v>9</v>
      </c>
    </row>
    <row r="424" spans="1:22">
      <c r="A424" s="13" t="str">
        <f t="shared" ref="A424" si="1355">$B422&amp;"."&amp;F424&amp;"."&amp;V424</f>
        <v>6.3.9</v>
      </c>
      <c r="B424" s="17"/>
      <c r="C424" s="17"/>
      <c r="D424" s="17"/>
      <c r="E424" s="30" t="s">
        <v>41</v>
      </c>
      <c r="F424" s="30">
        <f t="shared" si="1218"/>
        <v>3</v>
      </c>
      <c r="G424" s="31">
        <v>4.5</v>
      </c>
      <c r="H424" s="32">
        <v>1261.1600000000001</v>
      </c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34">
        <f t="shared" si="1279"/>
        <v>9</v>
      </c>
    </row>
    <row r="425" spans="1:22">
      <c r="A425" s="13" t="str">
        <f t="shared" ref="A425" si="1356">$B422&amp;"."&amp;F425&amp;"."&amp;V425</f>
        <v>6.4.9</v>
      </c>
      <c r="B425" s="186"/>
      <c r="C425" s="22"/>
      <c r="D425" s="22"/>
      <c r="E425" s="23" t="s">
        <v>41</v>
      </c>
      <c r="F425" s="23">
        <f t="shared" si="1218"/>
        <v>4</v>
      </c>
      <c r="G425" s="24">
        <v>5.15</v>
      </c>
      <c r="H425" s="25">
        <v>1261.81</v>
      </c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34">
        <f t="shared" si="1279"/>
        <v>9</v>
      </c>
    </row>
    <row r="426" spans="1:22">
      <c r="A426" s="13" t="str">
        <f t="shared" ref="A426" si="1357">$B426&amp;"."&amp;F426&amp;"."&amp;V426</f>
        <v>7.1.9</v>
      </c>
      <c r="B426" s="185">
        <f t="shared" si="1202"/>
        <v>7</v>
      </c>
      <c r="C426" s="21">
        <v>25</v>
      </c>
      <c r="D426" s="21" t="s">
        <v>138</v>
      </c>
      <c r="E426" s="14" t="s">
        <v>41</v>
      </c>
      <c r="F426" s="14">
        <f t="shared" si="1218"/>
        <v>1</v>
      </c>
      <c r="G426" s="15">
        <v>2.9</v>
      </c>
      <c r="H426" s="16">
        <v>1262.45</v>
      </c>
      <c r="I426" s="16">
        <f t="shared" ref="I426" si="1358">G426</f>
        <v>2.9</v>
      </c>
      <c r="J426" s="16">
        <f t="shared" ref="J426" si="1359">G427-G426</f>
        <v>0.64999999999999991</v>
      </c>
      <c r="K426" s="16">
        <f t="shared" ref="K426" si="1360">G428-G427</f>
        <v>0.60000000000000053</v>
      </c>
      <c r="L426" s="16">
        <f t="shared" ref="L426" si="1361">G429-G428</f>
        <v>0.64999999999999947</v>
      </c>
      <c r="M426" s="16">
        <f t="shared" ref="M426" si="1362">H427</f>
        <v>1261.8</v>
      </c>
      <c r="N426" s="16">
        <f t="shared" ref="N426" si="1363">H426-H427</f>
        <v>0.65000000000009095</v>
      </c>
      <c r="O426" s="16">
        <f t="shared" ref="O426" si="1364">I426</f>
        <v>2.9</v>
      </c>
      <c r="P426" s="16">
        <v>0.35</v>
      </c>
      <c r="Q426" s="16">
        <f t="shared" ref="Q426" si="1365">(G429-G426-R426-P426-T426)/2</f>
        <v>0.39999999999999997</v>
      </c>
      <c r="R426" s="16">
        <v>0.4</v>
      </c>
      <c r="S426" s="16">
        <f t="shared" ref="S426" si="1366">(G429-G426-R426-P426-T426)/2</f>
        <v>0.39999999999999997</v>
      </c>
      <c r="T426" s="16">
        <f t="shared" ref="T426" si="1367">P426</f>
        <v>0.35</v>
      </c>
      <c r="U426" s="16">
        <f t="shared" ref="U426" si="1368">M426+0.25</f>
        <v>1262.05</v>
      </c>
      <c r="V426" s="34">
        <f t="shared" si="1279"/>
        <v>9</v>
      </c>
    </row>
    <row r="427" spans="1:22">
      <c r="A427" s="13" t="str">
        <f t="shared" ref="A427" si="1369">$B426&amp;"."&amp;F427&amp;"."&amp;V427</f>
        <v>7.2.9</v>
      </c>
      <c r="B427" s="17"/>
      <c r="C427" s="17"/>
      <c r="D427" s="17"/>
      <c r="E427" s="18" t="s">
        <v>41</v>
      </c>
      <c r="F427" s="18">
        <f t="shared" si="1218"/>
        <v>2</v>
      </c>
      <c r="G427" s="19">
        <v>3.55</v>
      </c>
      <c r="H427" s="20">
        <v>1261.8</v>
      </c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34">
        <f t="shared" si="1279"/>
        <v>9</v>
      </c>
    </row>
    <row r="428" spans="1:22">
      <c r="A428" s="13" t="str">
        <f t="shared" ref="A428" si="1370">$B426&amp;"."&amp;F428&amp;"."&amp;V428</f>
        <v>7.3.9</v>
      </c>
      <c r="B428" s="17"/>
      <c r="C428" s="17"/>
      <c r="D428" s="17"/>
      <c r="E428" s="30" t="s">
        <v>41</v>
      </c>
      <c r="F428" s="30">
        <f t="shared" si="1218"/>
        <v>3</v>
      </c>
      <c r="G428" s="31">
        <v>4.1500000000000004</v>
      </c>
      <c r="H428" s="32">
        <v>1261.8</v>
      </c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34">
        <f t="shared" si="1279"/>
        <v>9</v>
      </c>
    </row>
    <row r="429" spans="1:22">
      <c r="A429" s="13" t="str">
        <f t="shared" ref="A429" si="1371">$B426&amp;"."&amp;F429&amp;"."&amp;V429</f>
        <v>7.4.9</v>
      </c>
      <c r="B429" s="186"/>
      <c r="C429" s="22"/>
      <c r="D429" s="22"/>
      <c r="E429" s="23" t="s">
        <v>41</v>
      </c>
      <c r="F429" s="23">
        <f t="shared" si="1218"/>
        <v>4</v>
      </c>
      <c r="G429" s="24">
        <v>4.8</v>
      </c>
      <c r="H429" s="25">
        <v>1262.45</v>
      </c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34">
        <f t="shared" si="1279"/>
        <v>9</v>
      </c>
    </row>
    <row r="430" spans="1:22">
      <c r="A430" s="13" t="str">
        <f t="shared" ref="A430" si="1372">$B430&amp;"."&amp;F430&amp;"."&amp;V430</f>
        <v>8.1.9</v>
      </c>
      <c r="B430" s="185">
        <f t="shared" si="1202"/>
        <v>8</v>
      </c>
      <c r="C430" s="21" t="s">
        <v>139</v>
      </c>
      <c r="D430" s="21" t="s">
        <v>140</v>
      </c>
      <c r="E430" s="14" t="s">
        <v>41</v>
      </c>
      <c r="F430" s="14">
        <f t="shared" si="1218"/>
        <v>1</v>
      </c>
      <c r="G430" s="15">
        <v>3.25</v>
      </c>
      <c r="H430" s="16">
        <v>1262.8499999999999</v>
      </c>
      <c r="I430" s="16">
        <f t="shared" ref="I430" si="1373">G430</f>
        <v>3.25</v>
      </c>
      <c r="J430" s="16">
        <f t="shared" ref="J430" si="1374">G431-G430</f>
        <v>0.64999999999999991</v>
      </c>
      <c r="K430" s="16">
        <f t="shared" ref="K430" si="1375">G432-G431</f>
        <v>0.60000000000000009</v>
      </c>
      <c r="L430" s="16">
        <f t="shared" ref="L430" si="1376">G433-G432</f>
        <v>0.65000000000000036</v>
      </c>
      <c r="M430" s="16">
        <f t="shared" ref="M430" si="1377">H431</f>
        <v>1262.2</v>
      </c>
      <c r="N430" s="16">
        <f t="shared" ref="N430" si="1378">H430-H431</f>
        <v>0.64999999999986358</v>
      </c>
      <c r="O430" s="16">
        <f t="shared" ref="O430" si="1379">I430</f>
        <v>3.25</v>
      </c>
      <c r="P430" s="16">
        <v>0.35</v>
      </c>
      <c r="Q430" s="16">
        <f t="shared" ref="Q430" si="1380">(G433-G430-R430-P430-T430)/2</f>
        <v>0.40000000000000019</v>
      </c>
      <c r="R430" s="16">
        <v>0.4</v>
      </c>
      <c r="S430" s="16">
        <f t="shared" ref="S430" si="1381">(G433-G430-R430-P430-T430)/2</f>
        <v>0.40000000000000019</v>
      </c>
      <c r="T430" s="16">
        <f t="shared" ref="T430" si="1382">P430</f>
        <v>0.35</v>
      </c>
      <c r="U430" s="16">
        <f t="shared" ref="U430" si="1383">M430+0.25</f>
        <v>1262.45</v>
      </c>
      <c r="V430" s="34">
        <f t="shared" si="1279"/>
        <v>9</v>
      </c>
    </row>
    <row r="431" spans="1:22">
      <c r="A431" s="13" t="str">
        <f t="shared" ref="A431" si="1384">$B430&amp;"."&amp;F431&amp;"."&amp;V431</f>
        <v>8.2.9</v>
      </c>
      <c r="B431" s="17"/>
      <c r="C431" s="17"/>
      <c r="D431" s="17"/>
      <c r="E431" s="18" t="s">
        <v>41</v>
      </c>
      <c r="F431" s="18">
        <f t="shared" si="1218"/>
        <v>2</v>
      </c>
      <c r="G431" s="19">
        <v>3.9</v>
      </c>
      <c r="H431" s="20">
        <v>1262.2</v>
      </c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34">
        <f t="shared" si="1279"/>
        <v>9</v>
      </c>
    </row>
    <row r="432" spans="1:22">
      <c r="A432" s="13" t="str">
        <f t="shared" ref="A432" si="1385">$B430&amp;"."&amp;F432&amp;"."&amp;V432</f>
        <v>8.3.9</v>
      </c>
      <c r="B432" s="17"/>
      <c r="C432" s="17"/>
      <c r="D432" s="17"/>
      <c r="E432" s="30" t="s">
        <v>41</v>
      </c>
      <c r="F432" s="30">
        <f t="shared" si="1218"/>
        <v>3</v>
      </c>
      <c r="G432" s="31">
        <v>4.5</v>
      </c>
      <c r="H432" s="32">
        <v>1262.2</v>
      </c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34">
        <f t="shared" si="1279"/>
        <v>9</v>
      </c>
    </row>
    <row r="433" spans="1:22">
      <c r="A433" s="13" t="str">
        <f t="shared" ref="A433" si="1386">$B430&amp;"."&amp;F433&amp;"."&amp;V433</f>
        <v>8.4.9</v>
      </c>
      <c r="B433" s="186"/>
      <c r="C433" s="22"/>
      <c r="D433" s="22"/>
      <c r="E433" s="23" t="s">
        <v>41</v>
      </c>
      <c r="F433" s="23">
        <f t="shared" si="1218"/>
        <v>4</v>
      </c>
      <c r="G433" s="24">
        <v>5.15</v>
      </c>
      <c r="H433" s="25">
        <v>1262.8499999999999</v>
      </c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34">
        <f t="shared" si="1279"/>
        <v>9</v>
      </c>
    </row>
    <row r="434" spans="1:22">
      <c r="A434" s="13" t="str">
        <f t="shared" ref="A434" si="1387">$B434&amp;"."&amp;F434&amp;"."&amp;V434</f>
        <v>9.1.9</v>
      </c>
      <c r="B434" s="185">
        <f t="shared" si="1202"/>
        <v>9</v>
      </c>
      <c r="C434" s="21">
        <v>26</v>
      </c>
      <c r="D434" s="21" t="s">
        <v>141</v>
      </c>
      <c r="E434" s="14" t="s">
        <v>41</v>
      </c>
      <c r="F434" s="14">
        <f t="shared" si="1218"/>
        <v>1</v>
      </c>
      <c r="G434" s="15">
        <v>3.6</v>
      </c>
      <c r="H434" s="16">
        <v>1263.21</v>
      </c>
      <c r="I434" s="16">
        <f t="shared" ref="I434" si="1388">G434</f>
        <v>3.6</v>
      </c>
      <c r="J434" s="16">
        <f t="shared" ref="J434" si="1389">G435-G434</f>
        <v>0.64999999999999991</v>
      </c>
      <c r="K434" s="16">
        <f t="shared" ref="K434" si="1390">G436-G435</f>
        <v>0.59999999999999964</v>
      </c>
      <c r="L434" s="16">
        <f t="shared" ref="L434" si="1391">G437-G436</f>
        <v>0.65000000000000036</v>
      </c>
      <c r="M434" s="16">
        <f t="shared" ref="M434" si="1392">H435</f>
        <v>1262.56</v>
      </c>
      <c r="N434" s="16">
        <f t="shared" ref="N434" si="1393">H434-H435</f>
        <v>0.65000000000009095</v>
      </c>
      <c r="O434" s="16">
        <f t="shared" ref="O434" si="1394">I434</f>
        <v>3.6</v>
      </c>
      <c r="P434" s="16">
        <v>0.35</v>
      </c>
      <c r="Q434" s="16">
        <f t="shared" ref="Q434" si="1395">(G437-G434-R434-P434-T434)/2</f>
        <v>0.39999999999999997</v>
      </c>
      <c r="R434" s="16">
        <v>0.4</v>
      </c>
      <c r="S434" s="16">
        <f t="shared" ref="S434" si="1396">(G437-G434-R434-P434-T434)/2</f>
        <v>0.39999999999999997</v>
      </c>
      <c r="T434" s="16">
        <f t="shared" ref="T434" si="1397">P434</f>
        <v>0.35</v>
      </c>
      <c r="U434" s="16">
        <f t="shared" ref="U434" si="1398">M434+0.25</f>
        <v>1262.81</v>
      </c>
      <c r="V434" s="34">
        <f t="shared" si="1279"/>
        <v>9</v>
      </c>
    </row>
    <row r="435" spans="1:22">
      <c r="A435" s="13" t="str">
        <f t="shared" ref="A435" si="1399">$B434&amp;"."&amp;F435&amp;"."&amp;V435</f>
        <v>9.2.9</v>
      </c>
      <c r="B435" s="17"/>
      <c r="C435" s="17"/>
      <c r="D435" s="17"/>
      <c r="E435" s="18" t="s">
        <v>41</v>
      </c>
      <c r="F435" s="18">
        <f t="shared" si="1218"/>
        <v>2</v>
      </c>
      <c r="G435" s="19">
        <v>4.25</v>
      </c>
      <c r="H435" s="20">
        <v>1262.56</v>
      </c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34">
        <f t="shared" si="1279"/>
        <v>9</v>
      </c>
    </row>
    <row r="436" spans="1:22">
      <c r="A436" s="13" t="str">
        <f t="shared" ref="A436" si="1400">$B434&amp;"."&amp;F436&amp;"."&amp;V436</f>
        <v>9.3.9</v>
      </c>
      <c r="B436" s="17"/>
      <c r="C436" s="17"/>
      <c r="D436" s="17"/>
      <c r="E436" s="30" t="s">
        <v>41</v>
      </c>
      <c r="F436" s="30">
        <f t="shared" si="1218"/>
        <v>3</v>
      </c>
      <c r="G436" s="31">
        <v>4.8499999999999996</v>
      </c>
      <c r="H436" s="32">
        <v>1262.56</v>
      </c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34">
        <f t="shared" si="1279"/>
        <v>9</v>
      </c>
    </row>
    <row r="437" spans="1:22">
      <c r="A437" s="13" t="str">
        <f t="shared" ref="A437" si="1401">$B434&amp;"."&amp;F437&amp;"."&amp;V437</f>
        <v>9.4.9</v>
      </c>
      <c r="B437" s="186"/>
      <c r="C437" s="22"/>
      <c r="D437" s="22"/>
      <c r="E437" s="23" t="s">
        <v>41</v>
      </c>
      <c r="F437" s="23">
        <f t="shared" si="1218"/>
        <v>4</v>
      </c>
      <c r="G437" s="24">
        <v>5.5</v>
      </c>
      <c r="H437" s="25">
        <v>1263.21</v>
      </c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34">
        <f t="shared" si="1279"/>
        <v>9</v>
      </c>
    </row>
    <row r="438" spans="1:22">
      <c r="A438" s="13" t="str">
        <f t="shared" ref="A438" si="1402">$B438&amp;"."&amp;F438&amp;"."&amp;V438</f>
        <v>10.1.9</v>
      </c>
      <c r="B438" s="185">
        <f t="shared" si="1202"/>
        <v>10</v>
      </c>
      <c r="C438" s="21">
        <v>27</v>
      </c>
      <c r="D438" s="21" t="s">
        <v>142</v>
      </c>
      <c r="E438" s="14" t="s">
        <v>41</v>
      </c>
      <c r="F438" s="14">
        <f t="shared" si="1218"/>
        <v>1</v>
      </c>
      <c r="G438" s="15">
        <v>3.6</v>
      </c>
      <c r="H438" s="16">
        <v>1263.75</v>
      </c>
      <c r="I438" s="16">
        <f t="shared" ref="I438" si="1403">G438</f>
        <v>3.6</v>
      </c>
      <c r="J438" s="16">
        <f t="shared" ref="J438" si="1404">G439-G438</f>
        <v>0.64999999999999991</v>
      </c>
      <c r="K438" s="16">
        <f t="shared" ref="K438" si="1405">G440-G439</f>
        <v>0.59999999999999964</v>
      </c>
      <c r="L438" s="16">
        <f t="shared" ref="L438" si="1406">G441-G440</f>
        <v>0.65000000000000036</v>
      </c>
      <c r="M438" s="16">
        <f t="shared" ref="M438" si="1407">H439</f>
        <v>1263.0999999999999</v>
      </c>
      <c r="N438" s="16">
        <f t="shared" ref="N438" si="1408">H438-H439</f>
        <v>0.65000000000009095</v>
      </c>
      <c r="O438" s="16">
        <f t="shared" ref="O438" si="1409">I438</f>
        <v>3.6</v>
      </c>
      <c r="P438" s="16">
        <v>0.35</v>
      </c>
      <c r="Q438" s="16">
        <f t="shared" ref="Q438" si="1410">(G441-G438-R438-P438-T438)/2</f>
        <v>0.39999999999999997</v>
      </c>
      <c r="R438" s="16">
        <v>0.4</v>
      </c>
      <c r="S438" s="16">
        <f t="shared" ref="S438" si="1411">(G441-G438-R438-P438-T438)/2</f>
        <v>0.39999999999999997</v>
      </c>
      <c r="T438" s="16">
        <f t="shared" ref="T438" si="1412">P438</f>
        <v>0.35</v>
      </c>
      <c r="U438" s="16">
        <f t="shared" ref="U438" si="1413">M438+0.25</f>
        <v>1263.3499999999999</v>
      </c>
      <c r="V438" s="34">
        <f t="shared" si="1279"/>
        <v>9</v>
      </c>
    </row>
    <row r="439" spans="1:22">
      <c r="A439" s="13" t="str">
        <f t="shared" ref="A439" si="1414">$B438&amp;"."&amp;F439&amp;"."&amp;V439</f>
        <v>10.2.9</v>
      </c>
      <c r="B439" s="17"/>
      <c r="C439" s="17"/>
      <c r="D439" s="17"/>
      <c r="E439" s="18" t="s">
        <v>41</v>
      </c>
      <c r="F439" s="18">
        <f t="shared" si="1218"/>
        <v>2</v>
      </c>
      <c r="G439" s="19">
        <v>4.25</v>
      </c>
      <c r="H439" s="20">
        <v>1263.0999999999999</v>
      </c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34">
        <f t="shared" si="1279"/>
        <v>9</v>
      </c>
    </row>
    <row r="440" spans="1:22">
      <c r="A440" s="13" t="str">
        <f t="shared" ref="A440" si="1415">$B438&amp;"."&amp;F440&amp;"."&amp;V440</f>
        <v>10.3.9</v>
      </c>
      <c r="B440" s="17"/>
      <c r="C440" s="17"/>
      <c r="D440" s="17"/>
      <c r="E440" s="30" t="s">
        <v>41</v>
      </c>
      <c r="F440" s="30">
        <f t="shared" si="1218"/>
        <v>3</v>
      </c>
      <c r="G440" s="31">
        <v>4.8499999999999996</v>
      </c>
      <c r="H440" s="32">
        <v>1263.0999999999999</v>
      </c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34">
        <f t="shared" si="1279"/>
        <v>9</v>
      </c>
    </row>
    <row r="441" spans="1:22">
      <c r="A441" s="13" t="str">
        <f t="shared" ref="A441" si="1416">$B438&amp;"."&amp;F441&amp;"."&amp;V441</f>
        <v>10.4.9</v>
      </c>
      <c r="B441" s="186"/>
      <c r="C441" s="22"/>
      <c r="D441" s="22"/>
      <c r="E441" s="23" t="s">
        <v>41</v>
      </c>
      <c r="F441" s="23">
        <f t="shared" si="1218"/>
        <v>4</v>
      </c>
      <c r="G441" s="24">
        <v>5.5</v>
      </c>
      <c r="H441" s="25">
        <v>1263.75</v>
      </c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34">
        <f t="shared" si="1279"/>
        <v>9</v>
      </c>
    </row>
    <row r="442" spans="1:22">
      <c r="A442" s="13" t="str">
        <f t="shared" ref="A442" si="1417">$B442&amp;"."&amp;F442&amp;"."&amp;V442</f>
        <v>11.1.9</v>
      </c>
      <c r="B442" s="185">
        <f t="shared" si="1202"/>
        <v>11</v>
      </c>
      <c r="C442" s="21" t="s">
        <v>143</v>
      </c>
      <c r="D442" s="21" t="s">
        <v>144</v>
      </c>
      <c r="E442" s="14" t="s">
        <v>41</v>
      </c>
      <c r="F442" s="14">
        <f t="shared" si="1218"/>
        <v>1</v>
      </c>
      <c r="G442" s="15">
        <v>3.6</v>
      </c>
      <c r="H442" s="16">
        <v>1264.3499999999999</v>
      </c>
      <c r="I442" s="16">
        <f t="shared" ref="I442" si="1418">G442</f>
        <v>3.6</v>
      </c>
      <c r="J442" s="16">
        <f t="shared" ref="J442" si="1419">G443-G442</f>
        <v>0.64999999999999991</v>
      </c>
      <c r="K442" s="16">
        <f t="shared" ref="K442" si="1420">G444-G443</f>
        <v>0.59999999999999964</v>
      </c>
      <c r="L442" s="16">
        <f t="shared" ref="L442" si="1421">G445-G444</f>
        <v>0.65000000000000036</v>
      </c>
      <c r="M442" s="16">
        <f t="shared" ref="M442" si="1422">H443</f>
        <v>1263.7</v>
      </c>
      <c r="N442" s="16">
        <f t="shared" ref="N442" si="1423">H442-H443</f>
        <v>0.64999999999986358</v>
      </c>
      <c r="O442" s="16">
        <f t="shared" ref="O442" si="1424">I442</f>
        <v>3.6</v>
      </c>
      <c r="P442" s="16">
        <v>0.35</v>
      </c>
      <c r="Q442" s="16">
        <f t="shared" ref="Q442" si="1425">(G445-G442-R442-P442-T442)/2</f>
        <v>0.39999999999999997</v>
      </c>
      <c r="R442" s="16">
        <v>0.4</v>
      </c>
      <c r="S442" s="16">
        <f t="shared" ref="S442" si="1426">(G445-G442-R442-P442-T442)/2</f>
        <v>0.39999999999999997</v>
      </c>
      <c r="T442" s="16">
        <f t="shared" ref="T442" si="1427">P442</f>
        <v>0.35</v>
      </c>
      <c r="U442" s="16">
        <f t="shared" ref="U442" si="1428">M442+0.25</f>
        <v>1263.95</v>
      </c>
      <c r="V442" s="34">
        <f t="shared" si="1279"/>
        <v>9</v>
      </c>
    </row>
    <row r="443" spans="1:22">
      <c r="A443" s="13" t="str">
        <f t="shared" ref="A443" si="1429">$B442&amp;"."&amp;F443&amp;"."&amp;V443</f>
        <v>11.2.9</v>
      </c>
      <c r="B443" s="17"/>
      <c r="C443" s="17"/>
      <c r="D443" s="17"/>
      <c r="E443" s="18" t="s">
        <v>41</v>
      </c>
      <c r="F443" s="18">
        <f t="shared" si="1218"/>
        <v>2</v>
      </c>
      <c r="G443" s="19">
        <v>4.25</v>
      </c>
      <c r="H443" s="20">
        <v>1263.7</v>
      </c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34">
        <f t="shared" si="1279"/>
        <v>9</v>
      </c>
    </row>
    <row r="444" spans="1:22">
      <c r="A444" s="13" t="str">
        <f t="shared" ref="A444" si="1430">$B442&amp;"."&amp;F444&amp;"."&amp;V444</f>
        <v>11.3.9</v>
      </c>
      <c r="B444" s="17"/>
      <c r="C444" s="17"/>
      <c r="D444" s="17"/>
      <c r="E444" s="30" t="s">
        <v>41</v>
      </c>
      <c r="F444" s="30">
        <f t="shared" si="1218"/>
        <v>3</v>
      </c>
      <c r="G444" s="31">
        <v>4.8499999999999996</v>
      </c>
      <c r="H444" s="32">
        <v>1263.7</v>
      </c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34">
        <f t="shared" si="1279"/>
        <v>9</v>
      </c>
    </row>
    <row r="445" spans="1:22">
      <c r="A445" s="13" t="str">
        <f t="shared" ref="A445" si="1431">$B442&amp;"."&amp;F445&amp;"."&amp;V445</f>
        <v>11.4.9</v>
      </c>
      <c r="B445" s="186"/>
      <c r="C445" s="22"/>
      <c r="D445" s="22"/>
      <c r="E445" s="23" t="s">
        <v>41</v>
      </c>
      <c r="F445" s="23">
        <f t="shared" si="1218"/>
        <v>4</v>
      </c>
      <c r="G445" s="24">
        <v>5.5</v>
      </c>
      <c r="H445" s="25">
        <v>1264.3499999999999</v>
      </c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34">
        <f t="shared" si="1279"/>
        <v>9</v>
      </c>
    </row>
    <row r="446" spans="1:22">
      <c r="A446" s="13" t="str">
        <f t="shared" ref="A446" si="1432">$B446&amp;"."&amp;F446&amp;"."&amp;V446</f>
        <v>12.1.9</v>
      </c>
      <c r="B446" s="185">
        <f t="shared" si="1202"/>
        <v>12</v>
      </c>
      <c r="C446" s="21">
        <v>28</v>
      </c>
      <c r="D446" s="21" t="s">
        <v>145</v>
      </c>
      <c r="E446" s="14" t="s">
        <v>41</v>
      </c>
      <c r="F446" s="14">
        <f t="shared" si="1218"/>
        <v>1</v>
      </c>
      <c r="G446" s="15">
        <v>3.6</v>
      </c>
      <c r="H446" s="16">
        <v>1265.04</v>
      </c>
      <c r="I446" s="16">
        <f t="shared" ref="I446" si="1433">G446</f>
        <v>3.6</v>
      </c>
      <c r="J446" s="16">
        <f t="shared" ref="J446" si="1434">G447-G446</f>
        <v>0.64999999999999991</v>
      </c>
      <c r="K446" s="16">
        <f t="shared" ref="K446" si="1435">G448-G447</f>
        <v>0.59999999999999964</v>
      </c>
      <c r="L446" s="16">
        <f t="shared" ref="L446" si="1436">G449-G448</f>
        <v>0.65000000000000036</v>
      </c>
      <c r="M446" s="16">
        <f t="shared" ref="M446" si="1437">H447</f>
        <v>1264.3900000000001</v>
      </c>
      <c r="N446" s="16">
        <f t="shared" ref="N446" si="1438">H446-H447</f>
        <v>0.64999999999986358</v>
      </c>
      <c r="O446" s="16">
        <f t="shared" ref="O446" si="1439">I446</f>
        <v>3.6</v>
      </c>
      <c r="P446" s="16">
        <v>0.35</v>
      </c>
      <c r="Q446" s="16">
        <f t="shared" ref="Q446" si="1440">(G449-G446-R446-P446-T446)/2</f>
        <v>0.39999999999999997</v>
      </c>
      <c r="R446" s="16">
        <v>0.4</v>
      </c>
      <c r="S446" s="16">
        <f t="shared" ref="S446" si="1441">(G449-G446-R446-P446-T446)/2</f>
        <v>0.39999999999999997</v>
      </c>
      <c r="T446" s="16">
        <f t="shared" ref="T446" si="1442">P446</f>
        <v>0.35</v>
      </c>
      <c r="U446" s="16">
        <f t="shared" ref="U446" si="1443">M446+0.25</f>
        <v>1264.6400000000001</v>
      </c>
      <c r="V446" s="34">
        <f t="shared" si="1279"/>
        <v>9</v>
      </c>
    </row>
    <row r="447" spans="1:22">
      <c r="A447" s="13" t="str">
        <f t="shared" ref="A447" si="1444">$B446&amp;"."&amp;F447&amp;"."&amp;V447</f>
        <v>12.2.9</v>
      </c>
      <c r="B447" s="17"/>
      <c r="C447" s="17"/>
      <c r="D447" s="17"/>
      <c r="E447" s="18" t="s">
        <v>41</v>
      </c>
      <c r="F447" s="18">
        <f t="shared" si="1218"/>
        <v>2</v>
      </c>
      <c r="G447" s="19">
        <v>4.25</v>
      </c>
      <c r="H447" s="20">
        <v>1264.3900000000001</v>
      </c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34">
        <f t="shared" si="1279"/>
        <v>9</v>
      </c>
    </row>
    <row r="448" spans="1:22">
      <c r="A448" s="13" t="str">
        <f t="shared" ref="A448" si="1445">$B446&amp;"."&amp;F448&amp;"."&amp;V448</f>
        <v>12.3.9</v>
      </c>
      <c r="B448" s="17"/>
      <c r="C448" s="17"/>
      <c r="D448" s="17"/>
      <c r="E448" s="30" t="s">
        <v>41</v>
      </c>
      <c r="F448" s="30">
        <f t="shared" si="1218"/>
        <v>3</v>
      </c>
      <c r="G448" s="31">
        <v>4.8499999999999996</v>
      </c>
      <c r="H448" s="32">
        <v>1264.3900000000001</v>
      </c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34">
        <f t="shared" si="1279"/>
        <v>9</v>
      </c>
    </row>
    <row r="449" spans="1:22">
      <c r="A449" s="13" t="str">
        <f t="shared" ref="A449" si="1446">$B446&amp;"."&amp;F449&amp;"."&amp;V449</f>
        <v>12.4.9</v>
      </c>
      <c r="B449" s="186"/>
      <c r="C449" s="22"/>
      <c r="D449" s="22"/>
      <c r="E449" s="23" t="s">
        <v>41</v>
      </c>
      <c r="F449" s="23">
        <f t="shared" si="1218"/>
        <v>4</v>
      </c>
      <c r="G449" s="24">
        <v>5.5</v>
      </c>
      <c r="H449" s="25">
        <v>1265.04</v>
      </c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34">
        <f t="shared" si="1279"/>
        <v>9</v>
      </c>
    </row>
    <row r="450" spans="1:22">
      <c r="A450" s="13" t="str">
        <f t="shared" ref="A450" si="1447">$B450&amp;"."&amp;F450&amp;"."&amp;V450</f>
        <v>13.1.9</v>
      </c>
      <c r="B450" s="185">
        <f t="shared" si="1202"/>
        <v>13</v>
      </c>
      <c r="C450" s="21">
        <v>29</v>
      </c>
      <c r="D450" s="21" t="s">
        <v>146</v>
      </c>
      <c r="E450" s="14" t="s">
        <v>41</v>
      </c>
      <c r="F450" s="14">
        <f t="shared" si="1218"/>
        <v>1</v>
      </c>
      <c r="G450" s="15">
        <v>3.6</v>
      </c>
      <c r="H450" s="16">
        <v>1265.8599999999999</v>
      </c>
      <c r="I450" s="16">
        <f t="shared" ref="I450" si="1448">G450</f>
        <v>3.6</v>
      </c>
      <c r="J450" s="16">
        <f t="shared" ref="J450" si="1449">G451-G450</f>
        <v>0.64999999999999991</v>
      </c>
      <c r="K450" s="16">
        <f t="shared" ref="K450" si="1450">G452-G451</f>
        <v>0.59999999999999964</v>
      </c>
      <c r="L450" s="16">
        <f t="shared" ref="L450" si="1451">G453-G452</f>
        <v>0.65000000000000036</v>
      </c>
      <c r="M450" s="16">
        <f t="shared" ref="M450" si="1452">H451</f>
        <v>1265.21</v>
      </c>
      <c r="N450" s="16">
        <f t="shared" ref="N450" si="1453">H450-H451</f>
        <v>0.64999999999986358</v>
      </c>
      <c r="O450" s="16">
        <f t="shared" ref="O450" si="1454">I450</f>
        <v>3.6</v>
      </c>
      <c r="P450" s="16">
        <v>0.35</v>
      </c>
      <c r="Q450" s="16">
        <f t="shared" ref="Q450" si="1455">(G453-G450-R450-P450-T450)/2</f>
        <v>0.39999999999999997</v>
      </c>
      <c r="R450" s="16">
        <v>0.4</v>
      </c>
      <c r="S450" s="16">
        <f t="shared" ref="S450" si="1456">(G453-G450-R450-P450-T450)/2</f>
        <v>0.39999999999999997</v>
      </c>
      <c r="T450" s="16">
        <f t="shared" ref="T450" si="1457">P450</f>
        <v>0.35</v>
      </c>
      <c r="U450" s="16">
        <f t="shared" ref="U450" si="1458">M450+0.25</f>
        <v>1265.46</v>
      </c>
      <c r="V450" s="34">
        <f t="shared" si="1279"/>
        <v>9</v>
      </c>
    </row>
    <row r="451" spans="1:22">
      <c r="A451" s="13" t="str">
        <f t="shared" ref="A451" si="1459">$B450&amp;"."&amp;F451&amp;"."&amp;V451</f>
        <v>13.2.9</v>
      </c>
      <c r="B451" s="17"/>
      <c r="C451" s="17"/>
      <c r="D451" s="17"/>
      <c r="E451" s="18" t="s">
        <v>41</v>
      </c>
      <c r="F451" s="18">
        <f t="shared" si="1218"/>
        <v>2</v>
      </c>
      <c r="G451" s="19">
        <v>4.25</v>
      </c>
      <c r="H451" s="20">
        <v>1265.21</v>
      </c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34">
        <f t="shared" si="1279"/>
        <v>9</v>
      </c>
    </row>
    <row r="452" spans="1:22">
      <c r="A452" s="13" t="str">
        <f t="shared" ref="A452" si="1460">$B450&amp;"."&amp;F452&amp;"."&amp;V452</f>
        <v>13.3.9</v>
      </c>
      <c r="B452" s="17"/>
      <c r="C452" s="17"/>
      <c r="D452" s="17"/>
      <c r="E452" s="30" t="s">
        <v>41</v>
      </c>
      <c r="F452" s="30">
        <f t="shared" si="1218"/>
        <v>3</v>
      </c>
      <c r="G452" s="31">
        <v>4.8499999999999996</v>
      </c>
      <c r="H452" s="32">
        <v>1265.21</v>
      </c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34">
        <f t="shared" si="1279"/>
        <v>9</v>
      </c>
    </row>
    <row r="453" spans="1:22">
      <c r="A453" s="13" t="str">
        <f t="shared" ref="A453" si="1461">$B450&amp;"."&amp;F453&amp;"."&amp;V453</f>
        <v>13.4.9</v>
      </c>
      <c r="B453" s="186"/>
      <c r="C453" s="22"/>
      <c r="D453" s="22"/>
      <c r="E453" s="23" t="s">
        <v>41</v>
      </c>
      <c r="F453" s="23">
        <f t="shared" si="1218"/>
        <v>4</v>
      </c>
      <c r="G453" s="24">
        <v>5.5</v>
      </c>
      <c r="H453" s="25">
        <v>1265.8599999999999</v>
      </c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34">
        <f t="shared" si="1279"/>
        <v>9</v>
      </c>
    </row>
    <row r="454" spans="1:22">
      <c r="A454" s="13" t="str">
        <f t="shared" ref="A454" si="1462">$B454&amp;"."&amp;F454&amp;"."&amp;V454</f>
        <v>14.1.9</v>
      </c>
      <c r="B454" s="185">
        <f t="shared" ref="B454:B490" si="1463">B450+1</f>
        <v>14</v>
      </c>
      <c r="C454" s="21" t="s">
        <v>53</v>
      </c>
      <c r="D454" s="21" t="s">
        <v>147</v>
      </c>
      <c r="E454" s="14" t="s">
        <v>41</v>
      </c>
      <c r="F454" s="14">
        <f t="shared" si="1218"/>
        <v>1</v>
      </c>
      <c r="G454" s="15">
        <v>3.25</v>
      </c>
      <c r="H454" s="16">
        <v>1266.9000000000001</v>
      </c>
      <c r="I454" s="16">
        <f t="shared" ref="I454" si="1464">G454</f>
        <v>3.25</v>
      </c>
      <c r="J454" s="16">
        <f t="shared" ref="J454" si="1465">G455-G454</f>
        <v>0.64999999999999991</v>
      </c>
      <c r="K454" s="16">
        <f t="shared" ref="K454" si="1466">G456-G455</f>
        <v>0.60000000000000009</v>
      </c>
      <c r="L454" s="16">
        <f t="shared" ref="L454" si="1467">G457-G456</f>
        <v>0.65000000000000036</v>
      </c>
      <c r="M454" s="16">
        <f t="shared" ref="M454" si="1468">H455</f>
        <v>1266.25</v>
      </c>
      <c r="N454" s="16">
        <f t="shared" ref="N454" si="1469">H454-H455</f>
        <v>0.65000000000009095</v>
      </c>
      <c r="O454" s="16">
        <f t="shared" ref="O454" si="1470">I454</f>
        <v>3.25</v>
      </c>
      <c r="P454" s="16">
        <v>0.35</v>
      </c>
      <c r="Q454" s="16">
        <f t="shared" ref="Q454" si="1471">(G457-G454-R454-P454-T454)/2</f>
        <v>0.40000000000000019</v>
      </c>
      <c r="R454" s="16">
        <v>0.4</v>
      </c>
      <c r="S454" s="16">
        <f t="shared" ref="S454" si="1472">(G457-G454-R454-P454-T454)/2</f>
        <v>0.40000000000000019</v>
      </c>
      <c r="T454" s="16">
        <f t="shared" ref="T454" si="1473">P454</f>
        <v>0.35</v>
      </c>
      <c r="U454" s="16">
        <f t="shared" ref="U454" si="1474">M454+0.25</f>
        <v>1266.5</v>
      </c>
      <c r="V454" s="34">
        <f t="shared" ref="V454:V545" si="1475">V453</f>
        <v>9</v>
      </c>
    </row>
    <row r="455" spans="1:22">
      <c r="A455" s="13" t="str">
        <f t="shared" ref="A455" si="1476">$B454&amp;"."&amp;F455&amp;"."&amp;V455</f>
        <v>14.2.9</v>
      </c>
      <c r="B455" s="17"/>
      <c r="C455" s="17"/>
      <c r="D455" s="17"/>
      <c r="E455" s="18" t="s">
        <v>41</v>
      </c>
      <c r="F455" s="18">
        <f t="shared" si="1218"/>
        <v>2</v>
      </c>
      <c r="G455" s="19">
        <v>3.9</v>
      </c>
      <c r="H455" s="20">
        <v>1266.25</v>
      </c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34">
        <f t="shared" si="1475"/>
        <v>9</v>
      </c>
    </row>
    <row r="456" spans="1:22">
      <c r="A456" s="13" t="str">
        <f t="shared" ref="A456" si="1477">$B454&amp;"."&amp;F456&amp;"."&amp;V456</f>
        <v>14.3.9</v>
      </c>
      <c r="B456" s="17"/>
      <c r="C456" s="17"/>
      <c r="D456" s="17"/>
      <c r="E456" s="30" t="s">
        <v>41</v>
      </c>
      <c r="F456" s="30">
        <f t="shared" si="1218"/>
        <v>3</v>
      </c>
      <c r="G456" s="31">
        <v>4.5</v>
      </c>
      <c r="H456" s="32">
        <v>1266.25</v>
      </c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34">
        <f t="shared" si="1475"/>
        <v>9</v>
      </c>
    </row>
    <row r="457" spans="1:22">
      <c r="A457" s="13" t="str">
        <f t="shared" ref="A457" si="1478">$B454&amp;"."&amp;F457&amp;"."&amp;V457</f>
        <v>14.4.9</v>
      </c>
      <c r="B457" s="186"/>
      <c r="C457" s="22"/>
      <c r="D457" s="22"/>
      <c r="E457" s="23" t="s">
        <v>41</v>
      </c>
      <c r="F457" s="23">
        <f t="shared" si="1218"/>
        <v>4</v>
      </c>
      <c r="G457" s="24">
        <v>5.15</v>
      </c>
      <c r="H457" s="25">
        <v>1266.9000000000001</v>
      </c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34">
        <f t="shared" si="1475"/>
        <v>9</v>
      </c>
    </row>
    <row r="458" spans="1:22">
      <c r="A458" s="13" t="str">
        <f t="shared" ref="A458" si="1479">$B458&amp;"."&amp;F458&amp;"."&amp;V458</f>
        <v>15.1.9</v>
      </c>
      <c r="B458" s="185">
        <f t="shared" si="1463"/>
        <v>15</v>
      </c>
      <c r="C458" s="21" t="s">
        <v>82</v>
      </c>
      <c r="D458" s="21" t="s">
        <v>148</v>
      </c>
      <c r="E458" s="14" t="s">
        <v>41</v>
      </c>
      <c r="F458" s="14">
        <f t="shared" ref="F458:F549" si="1480">F454</f>
        <v>1</v>
      </c>
      <c r="G458" s="15">
        <v>3.05</v>
      </c>
      <c r="H458" s="16">
        <v>1268</v>
      </c>
      <c r="I458" s="16">
        <f t="shared" ref="I458" si="1481">G458</f>
        <v>3.05</v>
      </c>
      <c r="J458" s="16">
        <f t="shared" ref="J458" si="1482">G459-G458</f>
        <v>0.65000000000000036</v>
      </c>
      <c r="K458" s="16">
        <f t="shared" ref="K458" si="1483">G460-G459</f>
        <v>0.59999999999999964</v>
      </c>
      <c r="L458" s="16">
        <f t="shared" ref="L458" si="1484">G461-G460</f>
        <v>0.65000000000000036</v>
      </c>
      <c r="M458" s="16">
        <f t="shared" ref="M458" si="1485">H459</f>
        <v>1267.3499999999999</v>
      </c>
      <c r="N458" s="16">
        <f t="shared" ref="N458" si="1486">H458-H459</f>
        <v>0.65000000000009095</v>
      </c>
      <c r="O458" s="16">
        <f t="shared" ref="O458" si="1487">I458</f>
        <v>3.05</v>
      </c>
      <c r="P458" s="16">
        <v>0.35</v>
      </c>
      <c r="Q458" s="16">
        <f t="shared" ref="Q458" si="1488">(G461-G458-R458-P458-T458)/2</f>
        <v>0.40000000000000019</v>
      </c>
      <c r="R458" s="16">
        <v>0.4</v>
      </c>
      <c r="S458" s="16">
        <f t="shared" ref="S458" si="1489">(G461-G458-R458-P458-T458)/2</f>
        <v>0.40000000000000019</v>
      </c>
      <c r="T458" s="16">
        <f t="shared" ref="T458" si="1490">P458</f>
        <v>0.35</v>
      </c>
      <c r="U458" s="16">
        <f t="shared" ref="U458" si="1491">M458+0.25</f>
        <v>1267.5999999999999</v>
      </c>
      <c r="V458" s="34">
        <f t="shared" si="1475"/>
        <v>9</v>
      </c>
    </row>
    <row r="459" spans="1:22">
      <c r="A459" s="13" t="str">
        <f t="shared" ref="A459" si="1492">$B458&amp;"."&amp;F459&amp;"."&amp;V459</f>
        <v>15.2.9</v>
      </c>
      <c r="B459" s="17"/>
      <c r="C459" s="17"/>
      <c r="D459" s="17"/>
      <c r="E459" s="18" t="s">
        <v>41</v>
      </c>
      <c r="F459" s="18">
        <f t="shared" si="1480"/>
        <v>2</v>
      </c>
      <c r="G459" s="19">
        <v>3.7</v>
      </c>
      <c r="H459" s="20">
        <v>1267.3499999999999</v>
      </c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34">
        <f t="shared" si="1475"/>
        <v>9</v>
      </c>
    </row>
    <row r="460" spans="1:22">
      <c r="A460" s="13" t="str">
        <f t="shared" ref="A460" si="1493">$B458&amp;"."&amp;F460&amp;"."&amp;V460</f>
        <v>15.3.9</v>
      </c>
      <c r="B460" s="17"/>
      <c r="C460" s="17"/>
      <c r="D460" s="17"/>
      <c r="E460" s="30" t="s">
        <v>41</v>
      </c>
      <c r="F460" s="30">
        <f t="shared" si="1480"/>
        <v>3</v>
      </c>
      <c r="G460" s="31">
        <v>4.3</v>
      </c>
      <c r="H460" s="32">
        <v>1267.3499999999999</v>
      </c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34">
        <f t="shared" si="1475"/>
        <v>9</v>
      </c>
    </row>
    <row r="461" spans="1:22">
      <c r="A461" s="13" t="str">
        <f t="shared" ref="A461" si="1494">$B458&amp;"."&amp;F461&amp;"."&amp;V461</f>
        <v>15.4.9</v>
      </c>
      <c r="B461" s="186"/>
      <c r="C461" s="22"/>
      <c r="D461" s="22"/>
      <c r="E461" s="23" t="s">
        <v>41</v>
      </c>
      <c r="F461" s="23">
        <f t="shared" si="1480"/>
        <v>4</v>
      </c>
      <c r="G461" s="24">
        <v>4.95</v>
      </c>
      <c r="H461" s="25">
        <v>1268</v>
      </c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34">
        <f t="shared" si="1475"/>
        <v>9</v>
      </c>
    </row>
    <row r="462" spans="1:22">
      <c r="A462" s="13" t="str">
        <f t="shared" ref="A462" si="1495">$B462&amp;"."&amp;F462&amp;"."&amp;V462</f>
        <v>16.1.9</v>
      </c>
      <c r="B462" s="185">
        <f t="shared" si="1463"/>
        <v>16</v>
      </c>
      <c r="C462" s="21" t="s">
        <v>85</v>
      </c>
      <c r="D462" s="21" t="s">
        <v>149</v>
      </c>
      <c r="E462" s="14" t="s">
        <v>41</v>
      </c>
      <c r="F462" s="14">
        <f t="shared" si="1480"/>
        <v>1</v>
      </c>
      <c r="G462" s="15">
        <v>3.2</v>
      </c>
      <c r="H462" s="16">
        <v>1268.8399999999999</v>
      </c>
      <c r="I462" s="16">
        <f t="shared" ref="I462" si="1496">G462</f>
        <v>3.2</v>
      </c>
      <c r="J462" s="16">
        <f t="shared" ref="J462" si="1497">G463-G462</f>
        <v>0.64999999999999991</v>
      </c>
      <c r="K462" s="16">
        <f t="shared" ref="K462" si="1498">G464-G463</f>
        <v>0.60000000000000009</v>
      </c>
      <c r="L462" s="16">
        <f t="shared" ref="L462" si="1499">G465-G464</f>
        <v>0.64999999999999947</v>
      </c>
      <c r="M462" s="16">
        <f t="shared" ref="M462" si="1500">H463</f>
        <v>1268.19</v>
      </c>
      <c r="N462" s="16">
        <f t="shared" ref="N462" si="1501">H462-H463</f>
        <v>0.64999999999986358</v>
      </c>
      <c r="O462" s="16">
        <f t="shared" ref="O462" si="1502">I462</f>
        <v>3.2</v>
      </c>
      <c r="P462" s="16">
        <v>0.35</v>
      </c>
      <c r="Q462" s="16">
        <f t="shared" ref="Q462" si="1503">(G465-G462-R462-P462-T462)/2</f>
        <v>0.39999999999999974</v>
      </c>
      <c r="R462" s="16">
        <v>0.4</v>
      </c>
      <c r="S462" s="16">
        <f t="shared" ref="S462" si="1504">(G465-G462-R462-P462-T462)/2</f>
        <v>0.39999999999999974</v>
      </c>
      <c r="T462" s="16">
        <f t="shared" ref="T462" si="1505">P462</f>
        <v>0.35</v>
      </c>
      <c r="U462" s="16">
        <f t="shared" ref="U462" si="1506">M462+0.25</f>
        <v>1268.44</v>
      </c>
      <c r="V462" s="34">
        <f t="shared" si="1475"/>
        <v>9</v>
      </c>
    </row>
    <row r="463" spans="1:22">
      <c r="A463" s="13" t="str">
        <f t="shared" ref="A463" si="1507">$B462&amp;"."&amp;F463&amp;"."&amp;V463</f>
        <v>16.2.9</v>
      </c>
      <c r="B463" s="17"/>
      <c r="C463" s="17"/>
      <c r="D463" s="17"/>
      <c r="E463" s="18" t="s">
        <v>41</v>
      </c>
      <c r="F463" s="18">
        <f t="shared" si="1480"/>
        <v>2</v>
      </c>
      <c r="G463" s="19">
        <v>3.85</v>
      </c>
      <c r="H463" s="20">
        <v>1268.19</v>
      </c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34">
        <f t="shared" si="1475"/>
        <v>9</v>
      </c>
    </row>
    <row r="464" spans="1:22">
      <c r="A464" s="13" t="str">
        <f t="shared" ref="A464" si="1508">$B462&amp;"."&amp;F464&amp;"."&amp;V464</f>
        <v>16.3.9</v>
      </c>
      <c r="B464" s="17"/>
      <c r="C464" s="17"/>
      <c r="D464" s="17"/>
      <c r="E464" s="30" t="s">
        <v>41</v>
      </c>
      <c r="F464" s="30">
        <f t="shared" si="1480"/>
        <v>3</v>
      </c>
      <c r="G464" s="31">
        <v>4.45</v>
      </c>
      <c r="H464" s="32">
        <v>1268.19</v>
      </c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34">
        <f t="shared" si="1475"/>
        <v>9</v>
      </c>
    </row>
    <row r="465" spans="1:22">
      <c r="A465" s="13" t="str">
        <f t="shared" ref="A465" si="1509">$B462&amp;"."&amp;F465&amp;"."&amp;V465</f>
        <v>16.4.9</v>
      </c>
      <c r="B465" s="186"/>
      <c r="C465" s="22"/>
      <c r="D465" s="22"/>
      <c r="E465" s="23" t="s">
        <v>41</v>
      </c>
      <c r="F465" s="23">
        <f t="shared" si="1480"/>
        <v>4</v>
      </c>
      <c r="G465" s="24">
        <v>5.0999999999999996</v>
      </c>
      <c r="H465" s="25">
        <v>1268.8399999999999</v>
      </c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34">
        <f t="shared" si="1475"/>
        <v>9</v>
      </c>
    </row>
    <row r="466" spans="1:22">
      <c r="A466" s="13" t="str">
        <f t="shared" ref="A466" si="1510">$B466&amp;"."&amp;F466&amp;"."&amp;V466</f>
        <v>17.1.9</v>
      </c>
      <c r="B466" s="185">
        <f t="shared" si="1463"/>
        <v>17</v>
      </c>
      <c r="C466" s="21" t="s">
        <v>54</v>
      </c>
      <c r="D466" s="21" t="s">
        <v>150</v>
      </c>
      <c r="E466" s="14" t="s">
        <v>41</v>
      </c>
      <c r="F466" s="14">
        <f t="shared" si="1480"/>
        <v>1</v>
      </c>
      <c r="G466" s="15">
        <v>3.05</v>
      </c>
      <c r="H466" s="16">
        <v>1269.68</v>
      </c>
      <c r="I466" s="16">
        <f t="shared" ref="I466" si="1511">G466</f>
        <v>3.05</v>
      </c>
      <c r="J466" s="16">
        <f t="shared" ref="J466" si="1512">G467-G466</f>
        <v>0.65000000000000036</v>
      </c>
      <c r="K466" s="16">
        <f t="shared" ref="K466" si="1513">G468-G467</f>
        <v>0.59999999999999964</v>
      </c>
      <c r="L466" s="16">
        <f t="shared" ref="L466" si="1514">G469-G468</f>
        <v>0.65000000000000036</v>
      </c>
      <c r="M466" s="16">
        <f t="shared" ref="M466" si="1515">H467</f>
        <v>1269.03</v>
      </c>
      <c r="N466" s="16">
        <f t="shared" ref="N466" si="1516">H466-H467</f>
        <v>0.65000000000009095</v>
      </c>
      <c r="O466" s="16">
        <f t="shared" ref="O466" si="1517">I466</f>
        <v>3.05</v>
      </c>
      <c r="P466" s="16">
        <v>0.35</v>
      </c>
      <c r="Q466" s="16">
        <f t="shared" ref="Q466" si="1518">(G469-G466-R466-P466-T466)/2</f>
        <v>0.40000000000000019</v>
      </c>
      <c r="R466" s="16">
        <v>0.4</v>
      </c>
      <c r="S466" s="16">
        <f t="shared" ref="S466" si="1519">(G469-G466-R466-P466-T466)/2</f>
        <v>0.40000000000000019</v>
      </c>
      <c r="T466" s="16">
        <f t="shared" ref="T466" si="1520">P466</f>
        <v>0.35</v>
      </c>
      <c r="U466" s="16">
        <f t="shared" ref="U466" si="1521">M466+0.25</f>
        <v>1269.28</v>
      </c>
      <c r="V466" s="34">
        <f t="shared" si="1475"/>
        <v>9</v>
      </c>
    </row>
    <row r="467" spans="1:22">
      <c r="A467" s="13" t="str">
        <f t="shared" ref="A467" si="1522">$B466&amp;"."&amp;F467&amp;"."&amp;V467</f>
        <v>17.2.9</v>
      </c>
      <c r="B467" s="17"/>
      <c r="C467" s="17"/>
      <c r="D467" s="17"/>
      <c r="E467" s="18" t="s">
        <v>41</v>
      </c>
      <c r="F467" s="18">
        <f t="shared" si="1480"/>
        <v>2</v>
      </c>
      <c r="G467" s="19">
        <v>3.7</v>
      </c>
      <c r="H467" s="20">
        <v>1269.03</v>
      </c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34">
        <f t="shared" si="1475"/>
        <v>9</v>
      </c>
    </row>
    <row r="468" spans="1:22">
      <c r="A468" s="13" t="str">
        <f t="shared" ref="A468" si="1523">$B466&amp;"."&amp;F468&amp;"."&amp;V468</f>
        <v>17.3.9</v>
      </c>
      <c r="B468" s="17"/>
      <c r="C468" s="17"/>
      <c r="D468" s="17"/>
      <c r="E468" s="30" t="s">
        <v>41</v>
      </c>
      <c r="F468" s="30">
        <f t="shared" si="1480"/>
        <v>3</v>
      </c>
      <c r="G468" s="31">
        <v>4.3</v>
      </c>
      <c r="H468" s="32">
        <v>1269.03</v>
      </c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34">
        <f t="shared" si="1475"/>
        <v>9</v>
      </c>
    </row>
    <row r="469" spans="1:22">
      <c r="A469" s="13" t="str">
        <f t="shared" ref="A469" si="1524">$B466&amp;"."&amp;F469&amp;"."&amp;V469</f>
        <v>17.4.9</v>
      </c>
      <c r="B469" s="186"/>
      <c r="C469" s="22"/>
      <c r="D469" s="22"/>
      <c r="E469" s="23" t="s">
        <v>41</v>
      </c>
      <c r="F469" s="23">
        <f t="shared" si="1480"/>
        <v>4</v>
      </c>
      <c r="G469" s="24">
        <v>4.95</v>
      </c>
      <c r="H469" s="25">
        <v>1269.68</v>
      </c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34">
        <f t="shared" si="1475"/>
        <v>9</v>
      </c>
    </row>
    <row r="470" spans="1:22">
      <c r="A470" s="13" t="str">
        <f t="shared" ref="A470" si="1525">$B470&amp;"."&amp;F470&amp;"."&amp;V470</f>
        <v>18.1.9</v>
      </c>
      <c r="B470" s="185">
        <f t="shared" si="1463"/>
        <v>18</v>
      </c>
      <c r="C470" s="185">
        <v>30</v>
      </c>
      <c r="D470" s="185" t="s">
        <v>442</v>
      </c>
      <c r="E470" s="14" t="s">
        <v>41</v>
      </c>
      <c r="F470" s="14">
        <f t="shared" si="1480"/>
        <v>1</v>
      </c>
      <c r="G470" s="15">
        <v>3.1</v>
      </c>
      <c r="H470" s="16">
        <v>1270.8499999999999</v>
      </c>
      <c r="I470" s="16">
        <f t="shared" ref="I470" si="1526">G470</f>
        <v>3.1</v>
      </c>
      <c r="J470" s="16">
        <f t="shared" ref="J470" si="1527">G471-G470</f>
        <v>0.64999999999999991</v>
      </c>
      <c r="K470" s="16">
        <f t="shared" ref="K470" si="1528">G472-G471</f>
        <v>0.59999999999999964</v>
      </c>
      <c r="L470" s="16">
        <f t="shared" ref="L470" si="1529">G473-G472</f>
        <v>0.65000000000000036</v>
      </c>
      <c r="M470" s="16">
        <f t="shared" ref="M470" si="1530">H471</f>
        <v>1270.2</v>
      </c>
      <c r="N470" s="16">
        <f t="shared" ref="N470" si="1531">H470-H471</f>
        <v>0.64999999999986358</v>
      </c>
      <c r="O470" s="16">
        <f t="shared" ref="O470" si="1532">I470</f>
        <v>3.1</v>
      </c>
      <c r="P470" s="16">
        <v>0.35</v>
      </c>
      <c r="Q470" s="16">
        <f t="shared" ref="Q470" si="1533">(G473-G470-R470-P470-T470)/2</f>
        <v>0.39999999999999997</v>
      </c>
      <c r="R470" s="16">
        <v>0.4</v>
      </c>
      <c r="S470" s="16">
        <f t="shared" ref="S470" si="1534">(G473-G470-R470-P470-T470)/2</f>
        <v>0.39999999999999997</v>
      </c>
      <c r="T470" s="16">
        <f t="shared" ref="T470" si="1535">P470</f>
        <v>0.35</v>
      </c>
      <c r="U470" s="16">
        <f t="shared" ref="U470" si="1536">M470+0.25</f>
        <v>1270.45</v>
      </c>
      <c r="V470" s="34">
        <f t="shared" si="1475"/>
        <v>9</v>
      </c>
    </row>
    <row r="471" spans="1:22">
      <c r="A471" s="13" t="str">
        <f t="shared" ref="A471" si="1537">$B470&amp;"."&amp;F471&amp;"."&amp;V471</f>
        <v>18.2.9</v>
      </c>
      <c r="B471" s="17"/>
      <c r="C471" s="17"/>
      <c r="D471" s="17"/>
      <c r="E471" s="18" t="s">
        <v>41</v>
      </c>
      <c r="F471" s="18">
        <f t="shared" si="1480"/>
        <v>2</v>
      </c>
      <c r="G471" s="19">
        <v>3.75</v>
      </c>
      <c r="H471" s="20">
        <v>1270.2</v>
      </c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34">
        <f t="shared" si="1475"/>
        <v>9</v>
      </c>
    </row>
    <row r="472" spans="1:22">
      <c r="A472" s="13" t="str">
        <f t="shared" ref="A472" si="1538">$B470&amp;"."&amp;F472&amp;"."&amp;V472</f>
        <v>18.3.9</v>
      </c>
      <c r="B472" s="17"/>
      <c r="C472" s="17"/>
      <c r="D472" s="17"/>
      <c r="E472" s="30" t="s">
        <v>41</v>
      </c>
      <c r="F472" s="30">
        <f t="shared" si="1480"/>
        <v>3</v>
      </c>
      <c r="G472" s="31">
        <v>4.3499999999999996</v>
      </c>
      <c r="H472" s="32">
        <v>1270.2</v>
      </c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34">
        <f t="shared" si="1475"/>
        <v>9</v>
      </c>
    </row>
    <row r="473" spans="1:22">
      <c r="A473" s="13" t="str">
        <f t="shared" ref="A473" si="1539">$B470&amp;"."&amp;F473&amp;"."&amp;V473</f>
        <v>18.4.9</v>
      </c>
      <c r="B473" s="186"/>
      <c r="C473" s="186"/>
      <c r="D473" s="186"/>
      <c r="E473" s="23" t="s">
        <v>41</v>
      </c>
      <c r="F473" s="23">
        <f t="shared" si="1480"/>
        <v>4</v>
      </c>
      <c r="G473" s="24">
        <v>5</v>
      </c>
      <c r="H473" s="25">
        <v>1270.8499999999999</v>
      </c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34">
        <f t="shared" si="1475"/>
        <v>9</v>
      </c>
    </row>
    <row r="474" spans="1:22">
      <c r="A474" s="13" t="str">
        <f t="shared" ref="A474" si="1540">$B474&amp;"."&amp;F474&amp;"."&amp;V474</f>
        <v>19.1.9</v>
      </c>
      <c r="B474" s="185">
        <f t="shared" si="1463"/>
        <v>19</v>
      </c>
      <c r="C474" s="185" t="s">
        <v>443</v>
      </c>
      <c r="D474" s="185" t="s">
        <v>444</v>
      </c>
      <c r="E474" s="14" t="s">
        <v>41</v>
      </c>
      <c r="F474" s="14">
        <f t="shared" si="1480"/>
        <v>1</v>
      </c>
      <c r="G474" s="15">
        <v>3.35</v>
      </c>
      <c r="H474" s="16">
        <v>1271.6099999999999</v>
      </c>
      <c r="I474" s="16">
        <f t="shared" ref="I474" si="1541">G474</f>
        <v>3.35</v>
      </c>
      <c r="J474" s="16">
        <f t="shared" ref="J474" si="1542">G475-G474</f>
        <v>0.64999999999999991</v>
      </c>
      <c r="K474" s="16">
        <f t="shared" ref="K474" si="1543">G476-G475</f>
        <v>0.59999999999999964</v>
      </c>
      <c r="L474" s="16">
        <f t="shared" ref="L474" si="1544">G477-G476</f>
        <v>0.65000000000000036</v>
      </c>
      <c r="M474" s="16">
        <f t="shared" ref="M474" si="1545">H475</f>
        <v>1270.96</v>
      </c>
      <c r="N474" s="16">
        <f t="shared" ref="N474" si="1546">H474-H475</f>
        <v>0.64999999999986358</v>
      </c>
      <c r="O474" s="16">
        <f t="shared" ref="O474" si="1547">I474</f>
        <v>3.35</v>
      </c>
      <c r="P474" s="16">
        <v>0.35</v>
      </c>
      <c r="Q474" s="16">
        <f t="shared" ref="Q474" si="1548">(G477-G474-R474-P474-T474)/2</f>
        <v>0.39999999999999997</v>
      </c>
      <c r="R474" s="16">
        <v>0.4</v>
      </c>
      <c r="S474" s="16">
        <f t="shared" ref="S474" si="1549">(G477-G474-R474-P474-T474)/2</f>
        <v>0.39999999999999997</v>
      </c>
      <c r="T474" s="16">
        <f t="shared" ref="T474" si="1550">P474</f>
        <v>0.35</v>
      </c>
      <c r="U474" s="16">
        <f t="shared" ref="U474" si="1551">M474+0.25</f>
        <v>1271.21</v>
      </c>
      <c r="V474" s="34">
        <f t="shared" si="1475"/>
        <v>9</v>
      </c>
    </row>
    <row r="475" spans="1:22">
      <c r="A475" s="13" t="str">
        <f t="shared" ref="A475" si="1552">$B474&amp;"."&amp;F475&amp;"."&amp;V475</f>
        <v>19.2.9</v>
      </c>
      <c r="B475" s="17"/>
      <c r="C475" s="17"/>
      <c r="D475" s="17"/>
      <c r="E475" s="18" t="s">
        <v>41</v>
      </c>
      <c r="F475" s="18">
        <f t="shared" si="1480"/>
        <v>2</v>
      </c>
      <c r="G475" s="19">
        <v>4</v>
      </c>
      <c r="H475" s="20">
        <v>1270.96</v>
      </c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34">
        <f t="shared" si="1475"/>
        <v>9</v>
      </c>
    </row>
    <row r="476" spans="1:22">
      <c r="A476" s="13" t="str">
        <f t="shared" ref="A476" si="1553">$B474&amp;"."&amp;F476&amp;"."&amp;V476</f>
        <v>19.3.9</v>
      </c>
      <c r="B476" s="17"/>
      <c r="C476" s="17"/>
      <c r="D476" s="17"/>
      <c r="E476" s="30" t="s">
        <v>41</v>
      </c>
      <c r="F476" s="30">
        <f t="shared" si="1480"/>
        <v>3</v>
      </c>
      <c r="G476" s="31">
        <v>4.5999999999999996</v>
      </c>
      <c r="H476" s="32">
        <v>1270.96</v>
      </c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34">
        <f t="shared" si="1475"/>
        <v>9</v>
      </c>
    </row>
    <row r="477" spans="1:22">
      <c r="A477" s="13" t="str">
        <f t="shared" ref="A477" si="1554">$B474&amp;"."&amp;F477&amp;"."&amp;V477</f>
        <v>19.4.9</v>
      </c>
      <c r="B477" s="186"/>
      <c r="C477" s="186"/>
      <c r="D477" s="186"/>
      <c r="E477" s="23" t="s">
        <v>41</v>
      </c>
      <c r="F477" s="23">
        <f t="shared" si="1480"/>
        <v>4</v>
      </c>
      <c r="G477" s="24">
        <v>5.25</v>
      </c>
      <c r="H477" s="25">
        <v>1271.6099999999999</v>
      </c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34">
        <f t="shared" si="1475"/>
        <v>9</v>
      </c>
    </row>
    <row r="478" spans="1:22">
      <c r="A478" s="13" t="str">
        <f t="shared" ref="A478" si="1555">$B478&amp;"."&amp;F478&amp;"."&amp;V478</f>
        <v>20.1.9</v>
      </c>
      <c r="B478" s="185">
        <f t="shared" si="1463"/>
        <v>20</v>
      </c>
      <c r="C478" s="185">
        <v>31</v>
      </c>
      <c r="D478" s="185" t="s">
        <v>445</v>
      </c>
      <c r="E478" s="14" t="s">
        <v>41</v>
      </c>
      <c r="F478" s="14">
        <f t="shared" si="1480"/>
        <v>1</v>
      </c>
      <c r="G478" s="15">
        <v>3.66</v>
      </c>
      <c r="H478" s="16">
        <v>1272.49</v>
      </c>
      <c r="I478" s="16">
        <f t="shared" ref="I478" si="1556">G478</f>
        <v>3.66</v>
      </c>
      <c r="J478" s="16">
        <f t="shared" ref="J478" si="1557">G479-G478</f>
        <v>0.64999999999999947</v>
      </c>
      <c r="K478" s="16">
        <f t="shared" ref="K478" si="1558">G480-G479</f>
        <v>0.60000000000000053</v>
      </c>
      <c r="L478" s="16">
        <f t="shared" ref="L478" si="1559">G481-G480</f>
        <v>0.64999999999999947</v>
      </c>
      <c r="M478" s="16">
        <f t="shared" ref="M478" si="1560">H479</f>
        <v>1271.8399999999999</v>
      </c>
      <c r="N478" s="16">
        <f t="shared" ref="N478" si="1561">H478-H479</f>
        <v>0.65000000000009095</v>
      </c>
      <c r="O478" s="16">
        <f t="shared" ref="O478" si="1562">I478</f>
        <v>3.66</v>
      </c>
      <c r="P478" s="16">
        <v>0.35</v>
      </c>
      <c r="Q478" s="16">
        <f t="shared" ref="Q478" si="1563">(G481-G478-R478-P478-T478)/2</f>
        <v>0.39999999999999974</v>
      </c>
      <c r="R478" s="16">
        <v>0.4</v>
      </c>
      <c r="S478" s="16">
        <f t="shared" ref="S478" si="1564">(G481-G478-R478-P478-T478)/2</f>
        <v>0.39999999999999974</v>
      </c>
      <c r="T478" s="16">
        <f t="shared" ref="T478" si="1565">P478</f>
        <v>0.35</v>
      </c>
      <c r="U478" s="16">
        <f t="shared" ref="U478" si="1566">M478+0.25</f>
        <v>1272.0899999999999</v>
      </c>
      <c r="V478" s="34">
        <f t="shared" si="1475"/>
        <v>9</v>
      </c>
    </row>
    <row r="479" spans="1:22">
      <c r="A479" s="13" t="str">
        <f t="shared" ref="A479" si="1567">$B478&amp;"."&amp;F479&amp;"."&amp;V479</f>
        <v>20.2.9</v>
      </c>
      <c r="B479" s="17"/>
      <c r="C479" s="17"/>
      <c r="D479" s="17"/>
      <c r="E479" s="18" t="s">
        <v>41</v>
      </c>
      <c r="F479" s="18">
        <f t="shared" si="1480"/>
        <v>2</v>
      </c>
      <c r="G479" s="19">
        <v>4.3099999999999996</v>
      </c>
      <c r="H479" s="20">
        <v>1271.8399999999999</v>
      </c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34">
        <f t="shared" si="1475"/>
        <v>9</v>
      </c>
    </row>
    <row r="480" spans="1:22">
      <c r="A480" s="13" t="str">
        <f t="shared" ref="A480" si="1568">$B478&amp;"."&amp;F480&amp;"."&amp;V480</f>
        <v>20.3.9</v>
      </c>
      <c r="B480" s="17"/>
      <c r="C480" s="17"/>
      <c r="D480" s="17"/>
      <c r="E480" s="30" t="s">
        <v>41</v>
      </c>
      <c r="F480" s="30">
        <f t="shared" si="1480"/>
        <v>3</v>
      </c>
      <c r="G480" s="31">
        <v>4.91</v>
      </c>
      <c r="H480" s="32">
        <v>1271.8399999999999</v>
      </c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34">
        <f t="shared" si="1475"/>
        <v>9</v>
      </c>
    </row>
    <row r="481" spans="1:23">
      <c r="A481" s="13" t="str">
        <f t="shared" ref="A481" si="1569">$B478&amp;"."&amp;F481&amp;"."&amp;V481</f>
        <v>20.4.9</v>
      </c>
      <c r="B481" s="186"/>
      <c r="C481" s="186"/>
      <c r="D481" s="186"/>
      <c r="E481" s="23" t="s">
        <v>41</v>
      </c>
      <c r="F481" s="23">
        <f t="shared" si="1480"/>
        <v>4</v>
      </c>
      <c r="G481" s="24">
        <v>5.56</v>
      </c>
      <c r="H481" s="25">
        <v>1272.49</v>
      </c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34">
        <f t="shared" si="1475"/>
        <v>9</v>
      </c>
    </row>
    <row r="482" spans="1:23">
      <c r="A482" s="13" t="str">
        <f t="shared" ref="A482" si="1570">$B482&amp;"."&amp;F482&amp;"."&amp;V482</f>
        <v>21.1.9</v>
      </c>
      <c r="B482" s="185">
        <f t="shared" si="1463"/>
        <v>21</v>
      </c>
      <c r="C482" s="185">
        <v>32</v>
      </c>
      <c r="D482" s="185" t="s">
        <v>446</v>
      </c>
      <c r="E482" s="14" t="s">
        <v>41</v>
      </c>
      <c r="F482" s="14">
        <f t="shared" si="1480"/>
        <v>1</v>
      </c>
      <c r="G482" s="15">
        <v>3.8</v>
      </c>
      <c r="H482" s="16">
        <v>1273.25</v>
      </c>
      <c r="I482" s="16">
        <f t="shared" ref="I482" si="1571">G482</f>
        <v>3.8</v>
      </c>
      <c r="J482" s="16">
        <f t="shared" ref="J482" si="1572">G483-G482</f>
        <v>0.65000000000000036</v>
      </c>
      <c r="K482" s="16">
        <f t="shared" ref="K482" si="1573">G484-G483</f>
        <v>0.59999999999999964</v>
      </c>
      <c r="L482" s="16">
        <f t="shared" ref="L482" si="1574">G485-G484</f>
        <v>0.65000000000000036</v>
      </c>
      <c r="M482" s="16">
        <f t="shared" ref="M482" si="1575">H483</f>
        <v>1272.5999999999999</v>
      </c>
      <c r="N482" s="16">
        <f t="shared" ref="N482" si="1576">H482-H483</f>
        <v>0.65000000000009095</v>
      </c>
      <c r="O482" s="16">
        <f t="shared" ref="O482" si="1577">I482</f>
        <v>3.8</v>
      </c>
      <c r="P482" s="16">
        <v>0.35</v>
      </c>
      <c r="Q482" s="16">
        <f t="shared" ref="Q482" si="1578">(G485-G482-R482-P482-T482)/2</f>
        <v>0.40000000000000019</v>
      </c>
      <c r="R482" s="16">
        <v>0.4</v>
      </c>
      <c r="S482" s="16">
        <f t="shared" ref="S482" si="1579">(G485-G482-R482-P482-T482)/2</f>
        <v>0.40000000000000019</v>
      </c>
      <c r="T482" s="16">
        <f t="shared" ref="T482" si="1580">P482</f>
        <v>0.35</v>
      </c>
      <c r="U482" s="16">
        <f t="shared" ref="U482" si="1581">M482+0.25</f>
        <v>1272.8499999999999</v>
      </c>
      <c r="V482" s="34">
        <f t="shared" si="1475"/>
        <v>9</v>
      </c>
    </row>
    <row r="483" spans="1:23">
      <c r="A483" s="13" t="str">
        <f t="shared" ref="A483" si="1582">$B482&amp;"."&amp;F483&amp;"."&amp;V483</f>
        <v>21.2.9</v>
      </c>
      <c r="B483" s="17"/>
      <c r="C483" s="17"/>
      <c r="D483" s="17"/>
      <c r="E483" s="18" t="s">
        <v>41</v>
      </c>
      <c r="F483" s="18">
        <f t="shared" si="1480"/>
        <v>2</v>
      </c>
      <c r="G483" s="19">
        <v>4.45</v>
      </c>
      <c r="H483" s="20">
        <v>1272.5999999999999</v>
      </c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34">
        <f t="shared" si="1475"/>
        <v>9</v>
      </c>
    </row>
    <row r="484" spans="1:23">
      <c r="A484" s="13" t="str">
        <f t="shared" ref="A484" si="1583">$B482&amp;"."&amp;F484&amp;"."&amp;V484</f>
        <v>21.3.9</v>
      </c>
      <c r="B484" s="17"/>
      <c r="C484" s="17"/>
      <c r="D484" s="17"/>
      <c r="E484" s="30" t="s">
        <v>41</v>
      </c>
      <c r="F484" s="30">
        <f t="shared" si="1480"/>
        <v>3</v>
      </c>
      <c r="G484" s="31">
        <v>5.05</v>
      </c>
      <c r="H484" s="32">
        <v>1272.5999999999999</v>
      </c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34">
        <f t="shared" si="1475"/>
        <v>9</v>
      </c>
    </row>
    <row r="485" spans="1:23">
      <c r="A485" s="13" t="str">
        <f t="shared" ref="A485" si="1584">$B482&amp;"."&amp;F485&amp;"."&amp;V485</f>
        <v>21.4.9</v>
      </c>
      <c r="B485" s="186"/>
      <c r="C485" s="186"/>
      <c r="D485" s="186"/>
      <c r="E485" s="23" t="s">
        <v>41</v>
      </c>
      <c r="F485" s="23">
        <f t="shared" si="1480"/>
        <v>4</v>
      </c>
      <c r="G485" s="24">
        <v>5.7</v>
      </c>
      <c r="H485" s="25">
        <v>1273.25</v>
      </c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34">
        <f t="shared" si="1475"/>
        <v>9</v>
      </c>
    </row>
    <row r="486" spans="1:23">
      <c r="A486" s="13" t="str">
        <f t="shared" ref="A486" si="1585">$B486&amp;"."&amp;F486&amp;"."&amp;V486</f>
        <v>22.1.9</v>
      </c>
      <c r="B486" s="185">
        <f t="shared" si="1463"/>
        <v>22</v>
      </c>
      <c r="C486" s="185" t="s">
        <v>447</v>
      </c>
      <c r="D486" s="185" t="s">
        <v>448</v>
      </c>
      <c r="E486" s="14" t="s">
        <v>41</v>
      </c>
      <c r="F486" s="14">
        <f t="shared" si="1480"/>
        <v>1</v>
      </c>
      <c r="G486" s="15">
        <v>3.8</v>
      </c>
      <c r="H486" s="16">
        <v>1273.9000000000001</v>
      </c>
      <c r="I486" s="16">
        <f t="shared" ref="I486" si="1586">G486</f>
        <v>3.8</v>
      </c>
      <c r="J486" s="16">
        <f t="shared" ref="J486" si="1587">G487-G486</f>
        <v>0.65000000000000036</v>
      </c>
      <c r="K486" s="16">
        <f t="shared" ref="K486" si="1588">G488-G487</f>
        <v>0.59999999999999964</v>
      </c>
      <c r="L486" s="16">
        <f t="shared" ref="L486" si="1589">G489-G488</f>
        <v>0.65000000000000036</v>
      </c>
      <c r="M486" s="16">
        <f t="shared" ref="M486" si="1590">H487</f>
        <v>1273.25</v>
      </c>
      <c r="N486" s="16">
        <f t="shared" ref="N486" si="1591">H486-H487</f>
        <v>0.65000000000009095</v>
      </c>
      <c r="O486" s="16">
        <f t="shared" ref="O486" si="1592">I486</f>
        <v>3.8</v>
      </c>
      <c r="P486" s="16">
        <v>0.35</v>
      </c>
      <c r="Q486" s="16">
        <f t="shared" ref="Q486" si="1593">(G489-G486-R486-P486-T486)/2</f>
        <v>0.40000000000000019</v>
      </c>
      <c r="R486" s="16">
        <v>0.4</v>
      </c>
      <c r="S486" s="16">
        <f t="shared" ref="S486" si="1594">(G489-G486-R486-P486-T486)/2</f>
        <v>0.40000000000000019</v>
      </c>
      <c r="T486" s="16">
        <f t="shared" ref="T486" si="1595">P486</f>
        <v>0.35</v>
      </c>
      <c r="U486" s="16">
        <f t="shared" ref="U486" si="1596">M486+0.25</f>
        <v>1273.5</v>
      </c>
      <c r="V486" s="34">
        <f t="shared" si="1475"/>
        <v>9</v>
      </c>
    </row>
    <row r="487" spans="1:23">
      <c r="A487" s="13" t="str">
        <f t="shared" ref="A487" si="1597">$B486&amp;"."&amp;F487&amp;"."&amp;V487</f>
        <v>22.2.9</v>
      </c>
      <c r="B487" s="17"/>
      <c r="C487" s="17"/>
      <c r="D487" s="17"/>
      <c r="E487" s="18" t="s">
        <v>41</v>
      </c>
      <c r="F487" s="18">
        <f t="shared" si="1480"/>
        <v>2</v>
      </c>
      <c r="G487" s="19">
        <v>4.45</v>
      </c>
      <c r="H487" s="20">
        <v>1273.25</v>
      </c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34">
        <f t="shared" si="1475"/>
        <v>9</v>
      </c>
    </row>
    <row r="488" spans="1:23">
      <c r="A488" s="13" t="str">
        <f t="shared" ref="A488" si="1598">$B486&amp;"."&amp;F488&amp;"."&amp;V488</f>
        <v>22.3.9</v>
      </c>
      <c r="B488" s="17"/>
      <c r="C488" s="17"/>
      <c r="D488" s="17"/>
      <c r="E488" s="30" t="s">
        <v>41</v>
      </c>
      <c r="F488" s="30">
        <f t="shared" si="1480"/>
        <v>3</v>
      </c>
      <c r="G488" s="31">
        <v>5.05</v>
      </c>
      <c r="H488" s="32">
        <v>1273.25</v>
      </c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34">
        <f t="shared" si="1475"/>
        <v>9</v>
      </c>
    </row>
    <row r="489" spans="1:23">
      <c r="A489" s="13" t="str">
        <f t="shared" ref="A489" si="1599">$B486&amp;"."&amp;F489&amp;"."&amp;V489</f>
        <v>22.4.9</v>
      </c>
      <c r="B489" s="186"/>
      <c r="C489" s="186"/>
      <c r="D489" s="186"/>
      <c r="E489" s="23" t="s">
        <v>41</v>
      </c>
      <c r="F489" s="23">
        <f t="shared" si="1480"/>
        <v>4</v>
      </c>
      <c r="G489" s="24">
        <v>5.7</v>
      </c>
      <c r="H489" s="25">
        <v>1273.9000000000001</v>
      </c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34">
        <f t="shared" si="1475"/>
        <v>9</v>
      </c>
    </row>
    <row r="490" spans="1:23">
      <c r="A490" s="13" t="str">
        <f t="shared" ref="A490" si="1600">$B490&amp;"."&amp;F490&amp;"."&amp;V490</f>
        <v>23.1.9</v>
      </c>
      <c r="B490" s="185">
        <f t="shared" si="1463"/>
        <v>23</v>
      </c>
      <c r="C490" s="185" t="s">
        <v>449</v>
      </c>
      <c r="D490" s="185" t="s">
        <v>417</v>
      </c>
      <c r="E490" s="14" t="s">
        <v>41</v>
      </c>
      <c r="F490" s="14">
        <f t="shared" ref="F490:F497" si="1601">F470</f>
        <v>1</v>
      </c>
      <c r="G490" s="15">
        <v>3.8</v>
      </c>
      <c r="H490" s="16">
        <v>1274.44</v>
      </c>
      <c r="I490" s="16">
        <f t="shared" ref="I490" si="1602">G490</f>
        <v>3.8</v>
      </c>
      <c r="J490" s="16">
        <f t="shared" ref="J490" si="1603">G491-G490</f>
        <v>0.65000000000000036</v>
      </c>
      <c r="K490" s="16">
        <f t="shared" ref="K490" si="1604">G492-G491</f>
        <v>0.59999999999999964</v>
      </c>
      <c r="L490" s="16">
        <f t="shared" ref="L490" si="1605">G493-G492</f>
        <v>0.65000000000000036</v>
      </c>
      <c r="M490" s="16">
        <f t="shared" ref="M490" si="1606">H491</f>
        <v>1273.79</v>
      </c>
      <c r="N490" s="16">
        <f t="shared" ref="N490" si="1607">H490-H491</f>
        <v>0.65000000000009095</v>
      </c>
      <c r="O490" s="16">
        <f t="shared" ref="O490" si="1608">I490</f>
        <v>3.8</v>
      </c>
      <c r="P490" s="16">
        <v>0.35</v>
      </c>
      <c r="Q490" s="16">
        <f t="shared" ref="Q490" si="1609">(G493-G490-R490-P490-T490)/2</f>
        <v>0.40000000000000019</v>
      </c>
      <c r="R490" s="16">
        <v>0.4</v>
      </c>
      <c r="S490" s="16">
        <f t="shared" ref="S490" si="1610">(G493-G490-R490-P490-T490)/2</f>
        <v>0.40000000000000019</v>
      </c>
      <c r="T490" s="16">
        <f t="shared" ref="T490" si="1611">P490</f>
        <v>0.35</v>
      </c>
      <c r="U490" s="16">
        <f t="shared" ref="U490" si="1612">M490+0.25</f>
        <v>1274.04</v>
      </c>
      <c r="V490" s="34">
        <f>V473</f>
        <v>9</v>
      </c>
    </row>
    <row r="491" spans="1:23">
      <c r="A491" s="13" t="str">
        <f t="shared" ref="A491" si="1613">$B490&amp;"."&amp;F491&amp;"."&amp;V491</f>
        <v>23.2.9</v>
      </c>
      <c r="B491" s="17"/>
      <c r="C491" s="17"/>
      <c r="D491" s="17"/>
      <c r="E491" s="18" t="s">
        <v>41</v>
      </c>
      <c r="F491" s="18">
        <f t="shared" si="1601"/>
        <v>2</v>
      </c>
      <c r="G491" s="19">
        <v>4.45</v>
      </c>
      <c r="H491" s="20">
        <v>1273.79</v>
      </c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34">
        <f t="shared" si="1475"/>
        <v>9</v>
      </c>
    </row>
    <row r="492" spans="1:23">
      <c r="A492" s="13" t="str">
        <f t="shared" ref="A492" si="1614">$B490&amp;"."&amp;F492&amp;"."&amp;V492</f>
        <v>23.3.9</v>
      </c>
      <c r="B492" s="17"/>
      <c r="C492" s="17"/>
      <c r="D492" s="17"/>
      <c r="E492" s="30" t="s">
        <v>41</v>
      </c>
      <c r="F492" s="30">
        <f t="shared" si="1601"/>
        <v>3</v>
      </c>
      <c r="G492" s="31">
        <v>5.05</v>
      </c>
      <c r="H492" s="32">
        <v>1273.79</v>
      </c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34">
        <f t="shared" si="1475"/>
        <v>9</v>
      </c>
    </row>
    <row r="493" spans="1:23">
      <c r="A493" s="13" t="str">
        <f t="shared" ref="A493" si="1615">$B490&amp;"."&amp;F493&amp;"."&amp;V493</f>
        <v>23.4.9</v>
      </c>
      <c r="B493" s="186"/>
      <c r="C493" s="186"/>
      <c r="D493" s="186"/>
      <c r="E493" s="23" t="s">
        <v>41</v>
      </c>
      <c r="F493" s="23">
        <f t="shared" si="1601"/>
        <v>4</v>
      </c>
      <c r="G493" s="24">
        <v>5.7</v>
      </c>
      <c r="H493" s="25">
        <v>1274.44</v>
      </c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34">
        <f t="shared" si="1475"/>
        <v>9</v>
      </c>
    </row>
    <row r="494" spans="1:23">
      <c r="A494" s="13" t="str">
        <f t="shared" ref="A494" si="1616">$B494&amp;"."&amp;F494&amp;"."&amp;V494</f>
        <v>1.1.10</v>
      </c>
      <c r="B494" s="37">
        <v>1</v>
      </c>
      <c r="C494" s="37" t="s">
        <v>449</v>
      </c>
      <c r="D494" s="37" t="s">
        <v>417</v>
      </c>
      <c r="E494" s="38" t="s">
        <v>41</v>
      </c>
      <c r="F494" s="38">
        <f t="shared" si="1601"/>
        <v>1</v>
      </c>
      <c r="G494" s="39">
        <v>3.8</v>
      </c>
      <c r="H494" s="40">
        <v>1274.44</v>
      </c>
      <c r="I494" s="40">
        <f t="shared" ref="I494" si="1617">G494</f>
        <v>3.8</v>
      </c>
      <c r="J494" s="40">
        <f t="shared" ref="J494" si="1618">G495-G494</f>
        <v>0.65000000000000036</v>
      </c>
      <c r="K494" s="40">
        <f t="shared" ref="K494" si="1619">G496-G495</f>
        <v>0.59999999999999964</v>
      </c>
      <c r="L494" s="40">
        <f t="shared" ref="L494" si="1620">G497-G496</f>
        <v>0.65000000000000036</v>
      </c>
      <c r="M494" s="40">
        <f t="shared" ref="M494" si="1621">H495</f>
        <v>1273.79</v>
      </c>
      <c r="N494" s="40">
        <f t="shared" ref="N494" si="1622">H494-H495</f>
        <v>0.65000000000009095</v>
      </c>
      <c r="O494" s="40">
        <f t="shared" ref="O494" si="1623">I494</f>
        <v>3.8</v>
      </c>
      <c r="P494" s="40">
        <v>0.35</v>
      </c>
      <c r="Q494" s="40">
        <f t="shared" ref="Q494" si="1624">(G497-G494-R494-P494-T494)/2</f>
        <v>0.40000000000000019</v>
      </c>
      <c r="R494" s="40">
        <v>0.4</v>
      </c>
      <c r="S494" s="40">
        <f t="shared" ref="S494" si="1625">(G497-G494-R494-P494-T494)/2</f>
        <v>0.40000000000000019</v>
      </c>
      <c r="T494" s="40">
        <f t="shared" ref="T494" si="1626">P494</f>
        <v>0.35</v>
      </c>
      <c r="U494" s="40">
        <f t="shared" ref="U494" si="1627">M494+0.25</f>
        <v>1274.04</v>
      </c>
      <c r="V494" s="45">
        <v>10</v>
      </c>
      <c r="W494" s="29" t="s">
        <v>450</v>
      </c>
    </row>
    <row r="495" spans="1:23">
      <c r="A495" s="13" t="str">
        <f t="shared" ref="A495" si="1628">$B494&amp;"."&amp;F495&amp;"."&amp;V495</f>
        <v>1.2.10</v>
      </c>
      <c r="B495" s="41"/>
      <c r="C495" s="41"/>
      <c r="D495" s="41"/>
      <c r="E495" s="42" t="s">
        <v>41</v>
      </c>
      <c r="F495" s="42">
        <f t="shared" si="1601"/>
        <v>2</v>
      </c>
      <c r="G495" s="43">
        <v>4.45</v>
      </c>
      <c r="H495" s="44">
        <v>1273.79</v>
      </c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5">
        <f t="shared" si="1475"/>
        <v>10</v>
      </c>
    </row>
    <row r="496" spans="1:23">
      <c r="A496" s="13" t="str">
        <f t="shared" ref="A496" si="1629">$B494&amp;"."&amp;F496&amp;"."&amp;V496</f>
        <v>1.3.10</v>
      </c>
      <c r="B496" s="41"/>
      <c r="C496" s="41"/>
      <c r="D496" s="41"/>
      <c r="E496" s="189" t="s">
        <v>41</v>
      </c>
      <c r="F496" s="189">
        <f t="shared" si="1601"/>
        <v>3</v>
      </c>
      <c r="G496" s="190">
        <v>5.05</v>
      </c>
      <c r="H496" s="191">
        <v>1273.79</v>
      </c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5">
        <f t="shared" si="1475"/>
        <v>10</v>
      </c>
    </row>
    <row r="497" spans="1:22">
      <c r="A497" s="13" t="str">
        <f t="shared" ref="A497" si="1630">$B494&amp;"."&amp;F497&amp;"."&amp;V497</f>
        <v>1.4.10</v>
      </c>
      <c r="B497" s="192"/>
      <c r="C497" s="192"/>
      <c r="D497" s="192"/>
      <c r="E497" s="193" t="s">
        <v>41</v>
      </c>
      <c r="F497" s="193">
        <f t="shared" si="1601"/>
        <v>4</v>
      </c>
      <c r="G497" s="194">
        <v>5.7</v>
      </c>
      <c r="H497" s="195">
        <v>1274.44</v>
      </c>
      <c r="I497" s="195"/>
      <c r="J497" s="195"/>
      <c r="K497" s="195"/>
      <c r="L497" s="195"/>
      <c r="M497" s="195"/>
      <c r="N497" s="195"/>
      <c r="O497" s="195"/>
      <c r="P497" s="195"/>
      <c r="Q497" s="195"/>
      <c r="R497" s="195"/>
      <c r="S497" s="195"/>
      <c r="T497" s="195"/>
      <c r="U497" s="195"/>
      <c r="V497" s="45">
        <f t="shared" si="1475"/>
        <v>10</v>
      </c>
    </row>
    <row r="498" spans="1:22">
      <c r="A498" s="13" t="str">
        <f t="shared" ref="A498" si="1631">$B498&amp;"."&amp;F498&amp;"."&amp;V498</f>
        <v>2.1.10</v>
      </c>
      <c r="B498" s="185">
        <f>B494+1</f>
        <v>2</v>
      </c>
      <c r="C498" s="185">
        <v>34</v>
      </c>
      <c r="D498" s="185" t="s">
        <v>532</v>
      </c>
      <c r="E498" s="14" t="s">
        <v>41</v>
      </c>
      <c r="F498" s="14">
        <f t="shared" ref="F498:F501" si="1632">F490</f>
        <v>1</v>
      </c>
      <c r="G498" s="15">
        <v>3.66</v>
      </c>
      <c r="H498" s="16">
        <v>1275.04</v>
      </c>
      <c r="I498" s="16">
        <f t="shared" ref="I498" si="1633">G498</f>
        <v>3.66</v>
      </c>
      <c r="J498" s="16">
        <f t="shared" ref="J498" si="1634">G499-G498</f>
        <v>0.64999999999999947</v>
      </c>
      <c r="K498" s="16">
        <f t="shared" ref="K498" si="1635">G500-G499</f>
        <v>0.60000000000000053</v>
      </c>
      <c r="L498" s="16">
        <f t="shared" ref="L498" si="1636">G501-G500</f>
        <v>0.64999999999999947</v>
      </c>
      <c r="M498" s="16">
        <f t="shared" ref="M498" si="1637">H499</f>
        <v>1274.3900000000001</v>
      </c>
      <c r="N498" s="16">
        <f t="shared" ref="N498" si="1638">H498-H499</f>
        <v>0.64999999999986358</v>
      </c>
      <c r="O498" s="16">
        <f t="shared" ref="O498" si="1639">I498</f>
        <v>3.66</v>
      </c>
      <c r="P498" s="16">
        <v>0.35</v>
      </c>
      <c r="Q498" s="16">
        <f t="shared" ref="Q498" si="1640">(G501-G498-R498-P498-T498)/2</f>
        <v>0.39999999999999974</v>
      </c>
      <c r="R498" s="16">
        <v>0.4</v>
      </c>
      <c r="S498" s="16">
        <f t="shared" ref="S498" si="1641">(G501-G498-R498-P498-T498)/2</f>
        <v>0.39999999999999974</v>
      </c>
      <c r="T498" s="16">
        <f t="shared" ref="T498" si="1642">P498</f>
        <v>0.35</v>
      </c>
      <c r="U498" s="16">
        <f t="shared" ref="U498" si="1643">M498+0.25</f>
        <v>1274.6400000000001</v>
      </c>
      <c r="V498" s="34">
        <f>V497</f>
        <v>10</v>
      </c>
    </row>
    <row r="499" spans="1:22">
      <c r="A499" s="13" t="str">
        <f t="shared" ref="A499" si="1644">$B498&amp;"."&amp;F499&amp;"."&amp;V499</f>
        <v>2.2.10</v>
      </c>
      <c r="B499" s="17"/>
      <c r="C499" s="17"/>
      <c r="D499" s="17"/>
      <c r="E499" s="18" t="s">
        <v>41</v>
      </c>
      <c r="F499" s="18">
        <f t="shared" si="1632"/>
        <v>2</v>
      </c>
      <c r="G499" s="19">
        <v>4.3099999999999996</v>
      </c>
      <c r="H499" s="20">
        <v>1274.3900000000001</v>
      </c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34">
        <f>V498</f>
        <v>10</v>
      </c>
    </row>
    <row r="500" spans="1:22">
      <c r="A500" s="13" t="str">
        <f t="shared" ref="A500" si="1645">$B498&amp;"."&amp;F500&amp;"."&amp;V500</f>
        <v>2.3.10</v>
      </c>
      <c r="B500" s="17"/>
      <c r="C500" s="17"/>
      <c r="D500" s="17"/>
      <c r="E500" s="30" t="s">
        <v>41</v>
      </c>
      <c r="F500" s="30">
        <f t="shared" si="1632"/>
        <v>3</v>
      </c>
      <c r="G500" s="31">
        <v>4.91</v>
      </c>
      <c r="H500" s="32">
        <v>1274.3900000000001</v>
      </c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34">
        <f>V499</f>
        <v>10</v>
      </c>
    </row>
    <row r="501" spans="1:22">
      <c r="A501" s="13" t="str">
        <f t="shared" ref="A501" si="1646">$B498&amp;"."&amp;F501&amp;"."&amp;V501</f>
        <v>2.4.10</v>
      </c>
      <c r="B501" s="186"/>
      <c r="C501" s="186"/>
      <c r="D501" s="186"/>
      <c r="E501" s="23" t="s">
        <v>41</v>
      </c>
      <c r="F501" s="23">
        <f t="shared" si="1632"/>
        <v>4</v>
      </c>
      <c r="G501" s="24">
        <v>5.56</v>
      </c>
      <c r="H501" s="25">
        <v>1275.04</v>
      </c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34">
        <f>V500</f>
        <v>10</v>
      </c>
    </row>
    <row r="502" spans="1:22">
      <c r="A502" s="13" t="str">
        <f t="shared" ref="A502" si="1647">$B502&amp;"."&amp;F502&amp;"."&amp;V502</f>
        <v>3.1.10</v>
      </c>
      <c r="B502" s="21">
        <f>B498+1</f>
        <v>3</v>
      </c>
      <c r="C502" s="21" t="s">
        <v>55</v>
      </c>
      <c r="D502" s="21" t="s">
        <v>151</v>
      </c>
      <c r="E502" s="14" t="s">
        <v>41</v>
      </c>
      <c r="F502" s="14">
        <f>F494</f>
        <v>1</v>
      </c>
      <c r="G502" s="15">
        <v>3.35</v>
      </c>
      <c r="H502" s="16">
        <v>1275.51</v>
      </c>
      <c r="I502" s="16">
        <f t="shared" ref="I502" si="1648">G502</f>
        <v>3.35</v>
      </c>
      <c r="J502" s="16">
        <f t="shared" ref="J502" si="1649">G503-G502</f>
        <v>0.64999999999999991</v>
      </c>
      <c r="K502" s="16">
        <f t="shared" ref="K502" si="1650">G504-G503</f>
        <v>0.59999999999999964</v>
      </c>
      <c r="L502" s="16">
        <f t="shared" ref="L502" si="1651">G505-G504</f>
        <v>0.65000000000000036</v>
      </c>
      <c r="M502" s="16">
        <f t="shared" ref="M502" si="1652">H503</f>
        <v>1274.8599999999999</v>
      </c>
      <c r="N502" s="16">
        <f t="shared" ref="N502" si="1653">H502-H503</f>
        <v>0.65000000000009095</v>
      </c>
      <c r="O502" s="16">
        <f t="shared" ref="O502" si="1654">I502</f>
        <v>3.35</v>
      </c>
      <c r="P502" s="16">
        <v>0.35</v>
      </c>
      <c r="Q502" s="16">
        <f t="shared" ref="Q502" si="1655">(G505-G502-R502-P502-T502)/2</f>
        <v>0.39999999999999997</v>
      </c>
      <c r="R502" s="16">
        <v>0.4</v>
      </c>
      <c r="S502" s="16">
        <f t="shared" ref="S502" si="1656">(G505-G502-R502-P502-T502)/2</f>
        <v>0.39999999999999997</v>
      </c>
      <c r="T502" s="16">
        <f t="shared" ref="T502" si="1657">P502</f>
        <v>0.35</v>
      </c>
      <c r="U502" s="16">
        <f t="shared" ref="U502" si="1658">M502+0.25</f>
        <v>1275.1099999999999</v>
      </c>
      <c r="V502" s="34">
        <f t="shared" ref="V502:V504" si="1659">V501</f>
        <v>10</v>
      </c>
    </row>
    <row r="503" spans="1:22">
      <c r="A503" s="13" t="str">
        <f t="shared" ref="A503" si="1660">$B502&amp;"."&amp;F503&amp;"."&amp;V503</f>
        <v>3.2.10</v>
      </c>
      <c r="B503" s="17"/>
      <c r="C503" s="17"/>
      <c r="D503" s="17"/>
      <c r="E503" s="18" t="s">
        <v>41</v>
      </c>
      <c r="F503" s="18">
        <f>F495</f>
        <v>2</v>
      </c>
      <c r="G503" s="19">
        <v>4</v>
      </c>
      <c r="H503" s="20">
        <v>1274.8599999999999</v>
      </c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34">
        <f t="shared" si="1659"/>
        <v>10</v>
      </c>
    </row>
    <row r="504" spans="1:22">
      <c r="A504" s="13" t="str">
        <f t="shared" ref="A504" si="1661">$B502&amp;"."&amp;F504&amp;"."&amp;V504</f>
        <v>3.3.10</v>
      </c>
      <c r="B504" s="17"/>
      <c r="C504" s="17"/>
      <c r="D504" s="17"/>
      <c r="E504" s="30" t="s">
        <v>41</v>
      </c>
      <c r="F504" s="30">
        <f>F496</f>
        <v>3</v>
      </c>
      <c r="G504" s="31">
        <v>4.5999999999999996</v>
      </c>
      <c r="H504" s="32">
        <v>1274.8599999999999</v>
      </c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34">
        <f t="shared" si="1659"/>
        <v>10</v>
      </c>
    </row>
    <row r="505" spans="1:22">
      <c r="A505" s="13" t="str">
        <f t="shared" ref="A505" si="1662">$B502&amp;"."&amp;F505&amp;"."&amp;V505</f>
        <v>3.4.10</v>
      </c>
      <c r="B505" s="22"/>
      <c r="C505" s="22"/>
      <c r="D505" s="22"/>
      <c r="E505" s="23" t="s">
        <v>41</v>
      </c>
      <c r="F505" s="23">
        <f>F497</f>
        <v>4</v>
      </c>
      <c r="G505" s="24">
        <v>5.25</v>
      </c>
      <c r="H505" s="25">
        <v>1275.51</v>
      </c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34">
        <f t="shared" si="1475"/>
        <v>10</v>
      </c>
    </row>
    <row r="506" spans="1:22">
      <c r="A506" s="13" t="str">
        <f t="shared" ref="A506" si="1663">$B506&amp;"."&amp;F506&amp;"."&amp;V506</f>
        <v>4.1.10</v>
      </c>
      <c r="B506" s="21">
        <f t="shared" ref="B506:B542" si="1664">B502+1</f>
        <v>4</v>
      </c>
      <c r="C506" s="21">
        <v>35</v>
      </c>
      <c r="D506" s="21" t="s">
        <v>152</v>
      </c>
      <c r="E506" s="14" t="s">
        <v>41</v>
      </c>
      <c r="F506" s="14">
        <f t="shared" si="1480"/>
        <v>1</v>
      </c>
      <c r="G506" s="15">
        <v>2.9</v>
      </c>
      <c r="H506" s="16">
        <v>1276.29</v>
      </c>
      <c r="I506" s="16">
        <f t="shared" ref="I506" si="1665">G506</f>
        <v>2.9</v>
      </c>
      <c r="J506" s="16">
        <f t="shared" ref="J506" si="1666">G507-G506</f>
        <v>0.64999999999999991</v>
      </c>
      <c r="K506" s="16">
        <f t="shared" ref="K506" si="1667">G508-G507</f>
        <v>0.60000000000000053</v>
      </c>
      <c r="L506" s="16">
        <f t="shared" ref="L506" si="1668">G509-G508</f>
        <v>0.64999999999999947</v>
      </c>
      <c r="M506" s="16">
        <f t="shared" ref="M506" si="1669">H507</f>
        <v>1275.6400000000001</v>
      </c>
      <c r="N506" s="16">
        <f t="shared" ref="N506" si="1670">H506-H507</f>
        <v>0.64999999999986358</v>
      </c>
      <c r="O506" s="16">
        <f t="shared" ref="O506" si="1671">I506</f>
        <v>2.9</v>
      </c>
      <c r="P506" s="16">
        <v>0.35</v>
      </c>
      <c r="Q506" s="16">
        <f t="shared" ref="Q506" si="1672">(G509-G506-R506-P506-T506)/2</f>
        <v>0.39999999999999997</v>
      </c>
      <c r="R506" s="16">
        <v>0.4</v>
      </c>
      <c r="S506" s="16">
        <f t="shared" ref="S506" si="1673">(G509-G506-R506-P506-T506)/2</f>
        <v>0.39999999999999997</v>
      </c>
      <c r="T506" s="16">
        <f t="shared" ref="T506" si="1674">P506</f>
        <v>0.35</v>
      </c>
      <c r="U506" s="16">
        <f t="shared" ref="U506" si="1675">M506+0.25</f>
        <v>1275.8900000000001</v>
      </c>
      <c r="V506" s="34">
        <f t="shared" si="1475"/>
        <v>10</v>
      </c>
    </row>
    <row r="507" spans="1:22">
      <c r="A507" s="13" t="str">
        <f t="shared" ref="A507" si="1676">$B506&amp;"."&amp;F507&amp;"."&amp;V507</f>
        <v>4.2.10</v>
      </c>
      <c r="B507" s="17"/>
      <c r="C507" s="17"/>
      <c r="D507" s="17"/>
      <c r="E507" s="18" t="s">
        <v>41</v>
      </c>
      <c r="F507" s="18">
        <f t="shared" si="1480"/>
        <v>2</v>
      </c>
      <c r="G507" s="19">
        <v>3.55</v>
      </c>
      <c r="H507" s="20">
        <v>1275.6400000000001</v>
      </c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34">
        <f t="shared" si="1475"/>
        <v>10</v>
      </c>
    </row>
    <row r="508" spans="1:22">
      <c r="A508" s="13" t="str">
        <f t="shared" ref="A508" si="1677">$B506&amp;"."&amp;F508&amp;"."&amp;V508</f>
        <v>4.3.10</v>
      </c>
      <c r="B508" s="17"/>
      <c r="C508" s="17"/>
      <c r="D508" s="17"/>
      <c r="E508" s="30" t="s">
        <v>41</v>
      </c>
      <c r="F508" s="30">
        <f t="shared" si="1480"/>
        <v>3</v>
      </c>
      <c r="G508" s="31">
        <v>4.1500000000000004</v>
      </c>
      <c r="H508" s="32">
        <v>1275.6400000000001</v>
      </c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34">
        <f t="shared" si="1475"/>
        <v>10</v>
      </c>
    </row>
    <row r="509" spans="1:22">
      <c r="A509" s="13" t="str">
        <f t="shared" ref="A509" si="1678">$B506&amp;"."&amp;F509&amp;"."&amp;V509</f>
        <v>4.4.10</v>
      </c>
      <c r="B509" s="22"/>
      <c r="C509" s="22"/>
      <c r="D509" s="22"/>
      <c r="E509" s="23" t="s">
        <v>41</v>
      </c>
      <c r="F509" s="23">
        <f t="shared" si="1480"/>
        <v>4</v>
      </c>
      <c r="G509" s="24">
        <v>4.8</v>
      </c>
      <c r="H509" s="25">
        <v>1276.29</v>
      </c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34">
        <f t="shared" si="1475"/>
        <v>10</v>
      </c>
    </row>
    <row r="510" spans="1:22">
      <c r="A510" s="13" t="str">
        <f t="shared" ref="A510" si="1679">$B510&amp;"."&amp;F510&amp;"."&amp;V510</f>
        <v>5.1.10</v>
      </c>
      <c r="B510" s="21">
        <f t="shared" si="1664"/>
        <v>5</v>
      </c>
      <c r="C510" s="21">
        <v>36</v>
      </c>
      <c r="D510" s="21" t="s">
        <v>153</v>
      </c>
      <c r="E510" s="14" t="s">
        <v>41</v>
      </c>
      <c r="F510" s="14">
        <f t="shared" si="1480"/>
        <v>1</v>
      </c>
      <c r="G510" s="15">
        <v>3.06</v>
      </c>
      <c r="H510" s="16">
        <v>1277.23</v>
      </c>
      <c r="I510" s="16">
        <f t="shared" ref="I510" si="1680">G510</f>
        <v>3.06</v>
      </c>
      <c r="J510" s="16">
        <f t="shared" ref="J510" si="1681">G511-G510</f>
        <v>0.64999999999999991</v>
      </c>
      <c r="K510" s="16">
        <f t="shared" ref="K510" si="1682">G512-G511</f>
        <v>0.59999999999999964</v>
      </c>
      <c r="L510" s="16">
        <f t="shared" ref="L510" si="1683">G513-G512</f>
        <v>0.65000000000000036</v>
      </c>
      <c r="M510" s="16">
        <f t="shared" ref="M510" si="1684">H511</f>
        <v>1276.58</v>
      </c>
      <c r="N510" s="16">
        <f t="shared" ref="N510" si="1685">H510-H511</f>
        <v>0.65000000000009095</v>
      </c>
      <c r="O510" s="16">
        <f t="shared" ref="O510" si="1686">I510</f>
        <v>3.06</v>
      </c>
      <c r="P510" s="16">
        <v>0.35</v>
      </c>
      <c r="Q510" s="16">
        <f t="shared" ref="Q510" si="1687">(G513-G510-R510-P510-T510)/2</f>
        <v>0.39999999999999997</v>
      </c>
      <c r="R510" s="16">
        <v>0.4</v>
      </c>
      <c r="S510" s="16">
        <f t="shared" ref="S510" si="1688">(G513-G510-R510-P510-T510)/2</f>
        <v>0.39999999999999997</v>
      </c>
      <c r="T510" s="16">
        <f t="shared" ref="T510" si="1689">P510</f>
        <v>0.35</v>
      </c>
      <c r="U510" s="16">
        <f t="shared" ref="U510" si="1690">M510+0.25</f>
        <v>1276.83</v>
      </c>
      <c r="V510" s="34">
        <f t="shared" si="1475"/>
        <v>10</v>
      </c>
    </row>
    <row r="511" spans="1:22">
      <c r="A511" s="13" t="str">
        <f t="shared" ref="A511" si="1691">$B510&amp;"."&amp;F511&amp;"."&amp;V511</f>
        <v>5.2.10</v>
      </c>
      <c r="B511" s="17"/>
      <c r="C511" s="17"/>
      <c r="D511" s="17"/>
      <c r="E511" s="18" t="s">
        <v>41</v>
      </c>
      <c r="F511" s="18">
        <f t="shared" si="1480"/>
        <v>2</v>
      </c>
      <c r="G511" s="19">
        <v>3.71</v>
      </c>
      <c r="H511" s="20">
        <v>1276.58</v>
      </c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34">
        <f t="shared" si="1475"/>
        <v>10</v>
      </c>
    </row>
    <row r="512" spans="1:22">
      <c r="A512" s="13" t="str">
        <f t="shared" ref="A512" si="1692">$B510&amp;"."&amp;F512&amp;"."&amp;V512</f>
        <v>5.3.10</v>
      </c>
      <c r="B512" s="17"/>
      <c r="C512" s="17"/>
      <c r="D512" s="17"/>
      <c r="E512" s="30" t="s">
        <v>41</v>
      </c>
      <c r="F512" s="30">
        <f t="shared" si="1480"/>
        <v>3</v>
      </c>
      <c r="G512" s="31">
        <v>4.3099999999999996</v>
      </c>
      <c r="H512" s="32">
        <v>1276.58</v>
      </c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34">
        <f t="shared" si="1475"/>
        <v>10</v>
      </c>
    </row>
    <row r="513" spans="1:22">
      <c r="A513" s="13" t="str">
        <f t="shared" ref="A513" si="1693">$B510&amp;"."&amp;F513&amp;"."&amp;V513</f>
        <v>5.4.10</v>
      </c>
      <c r="B513" s="22"/>
      <c r="C513" s="22"/>
      <c r="D513" s="22"/>
      <c r="E513" s="23" t="s">
        <v>41</v>
      </c>
      <c r="F513" s="23">
        <f t="shared" si="1480"/>
        <v>4</v>
      </c>
      <c r="G513" s="24">
        <v>4.96</v>
      </c>
      <c r="H513" s="25">
        <v>1277.23</v>
      </c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34">
        <f t="shared" si="1475"/>
        <v>10</v>
      </c>
    </row>
    <row r="514" spans="1:22">
      <c r="A514" s="13" t="str">
        <f t="shared" ref="A514" si="1694">$B514&amp;"."&amp;F514&amp;"."&amp;V514</f>
        <v>6.1.10</v>
      </c>
      <c r="B514" s="21">
        <f t="shared" si="1664"/>
        <v>6</v>
      </c>
      <c r="C514" s="21" t="s">
        <v>154</v>
      </c>
      <c r="D514" s="21" t="s">
        <v>155</v>
      </c>
      <c r="E514" s="14" t="s">
        <v>41</v>
      </c>
      <c r="F514" s="14">
        <f t="shared" si="1480"/>
        <v>1</v>
      </c>
      <c r="G514" s="15">
        <v>3.25</v>
      </c>
      <c r="H514" s="16">
        <v>1277.6400000000001</v>
      </c>
      <c r="I514" s="16">
        <f t="shared" ref="I514" si="1695">G514</f>
        <v>3.25</v>
      </c>
      <c r="J514" s="16">
        <f t="shared" ref="J514" si="1696">G515-G514</f>
        <v>0.64999999999999991</v>
      </c>
      <c r="K514" s="16">
        <f t="shared" ref="K514" si="1697">G516-G515</f>
        <v>0.60000000000000009</v>
      </c>
      <c r="L514" s="16">
        <f t="shared" ref="L514" si="1698">G517-G516</f>
        <v>0.65000000000000036</v>
      </c>
      <c r="M514" s="16">
        <f t="shared" ref="M514" si="1699">H515</f>
        <v>1276.99</v>
      </c>
      <c r="N514" s="16">
        <f t="shared" ref="N514" si="1700">H514-H515</f>
        <v>0.65000000000009095</v>
      </c>
      <c r="O514" s="16">
        <f t="shared" ref="O514" si="1701">I514</f>
        <v>3.25</v>
      </c>
      <c r="P514" s="16">
        <v>0.35</v>
      </c>
      <c r="Q514" s="16">
        <f t="shared" ref="Q514" si="1702">(G517-G514-R514-P514-T514)/2</f>
        <v>0.40000000000000019</v>
      </c>
      <c r="R514" s="16">
        <v>0.4</v>
      </c>
      <c r="S514" s="16">
        <f t="shared" ref="S514" si="1703">(G517-G514-R514-P514-T514)/2</f>
        <v>0.40000000000000019</v>
      </c>
      <c r="T514" s="16">
        <f t="shared" ref="T514" si="1704">P514</f>
        <v>0.35</v>
      </c>
      <c r="U514" s="16">
        <f t="shared" ref="U514" si="1705">M514+0.25</f>
        <v>1277.24</v>
      </c>
      <c r="V514" s="34">
        <f t="shared" si="1475"/>
        <v>10</v>
      </c>
    </row>
    <row r="515" spans="1:22">
      <c r="A515" s="13" t="str">
        <f t="shared" ref="A515" si="1706">$B514&amp;"."&amp;F515&amp;"."&amp;V515</f>
        <v>6.2.10</v>
      </c>
      <c r="B515" s="17"/>
      <c r="C515" s="17"/>
      <c r="D515" s="17"/>
      <c r="E515" s="18" t="s">
        <v>41</v>
      </c>
      <c r="F515" s="18">
        <f t="shared" si="1480"/>
        <v>2</v>
      </c>
      <c r="G515" s="19">
        <v>3.9</v>
      </c>
      <c r="H515" s="20">
        <v>1276.99</v>
      </c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34">
        <f t="shared" si="1475"/>
        <v>10</v>
      </c>
    </row>
    <row r="516" spans="1:22">
      <c r="A516" s="13" t="str">
        <f t="shared" ref="A516" si="1707">$B514&amp;"."&amp;F516&amp;"."&amp;V516</f>
        <v>6.3.10</v>
      </c>
      <c r="B516" s="17"/>
      <c r="C516" s="17"/>
      <c r="D516" s="17"/>
      <c r="E516" s="30" t="s">
        <v>41</v>
      </c>
      <c r="F516" s="30">
        <f t="shared" si="1480"/>
        <v>3</v>
      </c>
      <c r="G516" s="31">
        <v>4.5</v>
      </c>
      <c r="H516" s="32">
        <v>1276.99</v>
      </c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34">
        <f t="shared" si="1475"/>
        <v>10</v>
      </c>
    </row>
    <row r="517" spans="1:22">
      <c r="A517" s="13" t="str">
        <f t="shared" ref="A517" si="1708">$B514&amp;"."&amp;F517&amp;"."&amp;V517</f>
        <v>6.4.10</v>
      </c>
      <c r="B517" s="22"/>
      <c r="C517" s="22"/>
      <c r="D517" s="22"/>
      <c r="E517" s="23" t="s">
        <v>41</v>
      </c>
      <c r="F517" s="23">
        <f t="shared" si="1480"/>
        <v>4</v>
      </c>
      <c r="G517" s="24">
        <v>5.15</v>
      </c>
      <c r="H517" s="25">
        <v>1277.6400000000001</v>
      </c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34">
        <f t="shared" si="1475"/>
        <v>10</v>
      </c>
    </row>
    <row r="518" spans="1:22">
      <c r="A518" s="13" t="str">
        <f t="shared" ref="A518" si="1709">$B518&amp;"."&amp;F518&amp;"."&amp;V518</f>
        <v>7.1.10</v>
      </c>
      <c r="B518" s="21">
        <f t="shared" si="1664"/>
        <v>7</v>
      </c>
      <c r="C518" s="21">
        <v>37</v>
      </c>
      <c r="D518" s="21" t="s">
        <v>156</v>
      </c>
      <c r="E518" s="14" t="s">
        <v>41</v>
      </c>
      <c r="F518" s="14">
        <f t="shared" si="1480"/>
        <v>1</v>
      </c>
      <c r="G518" s="15">
        <v>3.57</v>
      </c>
      <c r="H518" s="16">
        <v>1278.3399999999999</v>
      </c>
      <c r="I518" s="16">
        <f t="shared" ref="I518" si="1710">G518</f>
        <v>3.57</v>
      </c>
      <c r="J518" s="16">
        <f t="shared" ref="J518" si="1711">G519-G518</f>
        <v>0.64999999999999991</v>
      </c>
      <c r="K518" s="16">
        <f t="shared" ref="K518" si="1712">G520-G519</f>
        <v>0.60000000000000053</v>
      </c>
      <c r="L518" s="16">
        <f t="shared" ref="L518" si="1713">G521-G520</f>
        <v>0.64999999999999947</v>
      </c>
      <c r="M518" s="16">
        <f t="shared" ref="M518" si="1714">H519</f>
        <v>1277.69</v>
      </c>
      <c r="N518" s="16">
        <f t="shared" ref="N518" si="1715">H518-H519</f>
        <v>0.64999999999986358</v>
      </c>
      <c r="O518" s="16">
        <f t="shared" ref="O518" si="1716">I518</f>
        <v>3.57</v>
      </c>
      <c r="P518" s="16">
        <v>0.35</v>
      </c>
      <c r="Q518" s="16">
        <f t="shared" ref="Q518" si="1717">(G521-G518-R518-P518-T518)/2</f>
        <v>0.39999999999999997</v>
      </c>
      <c r="R518" s="16">
        <v>0.4</v>
      </c>
      <c r="S518" s="16">
        <f t="shared" ref="S518" si="1718">(G521-G518-R518-P518-T518)/2</f>
        <v>0.39999999999999997</v>
      </c>
      <c r="T518" s="16">
        <f t="shared" ref="T518" si="1719">P518</f>
        <v>0.35</v>
      </c>
      <c r="U518" s="16">
        <f t="shared" ref="U518" si="1720">M518+0.25</f>
        <v>1277.94</v>
      </c>
      <c r="V518" s="34">
        <f t="shared" si="1475"/>
        <v>10</v>
      </c>
    </row>
    <row r="519" spans="1:22">
      <c r="A519" s="13" t="str">
        <f t="shared" ref="A519" si="1721">$B518&amp;"."&amp;F519&amp;"."&amp;V519</f>
        <v>7.2.10</v>
      </c>
      <c r="B519" s="17"/>
      <c r="C519" s="17"/>
      <c r="D519" s="17"/>
      <c r="E519" s="18" t="s">
        <v>41</v>
      </c>
      <c r="F519" s="18">
        <f t="shared" si="1480"/>
        <v>2</v>
      </c>
      <c r="G519" s="19">
        <v>4.22</v>
      </c>
      <c r="H519" s="20">
        <v>1277.69</v>
      </c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34">
        <f t="shared" si="1475"/>
        <v>10</v>
      </c>
    </row>
    <row r="520" spans="1:22">
      <c r="A520" s="13" t="str">
        <f t="shared" ref="A520" si="1722">$B518&amp;"."&amp;F520&amp;"."&amp;V520</f>
        <v>7.3.10</v>
      </c>
      <c r="B520" s="17"/>
      <c r="C520" s="17"/>
      <c r="D520" s="17"/>
      <c r="E520" s="30" t="s">
        <v>41</v>
      </c>
      <c r="F520" s="30">
        <f t="shared" si="1480"/>
        <v>3</v>
      </c>
      <c r="G520" s="31">
        <v>4.82</v>
      </c>
      <c r="H520" s="32">
        <v>1277.69</v>
      </c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34">
        <f t="shared" si="1475"/>
        <v>10</v>
      </c>
    </row>
    <row r="521" spans="1:22">
      <c r="A521" s="13" t="str">
        <f t="shared" ref="A521" si="1723">$B518&amp;"."&amp;F521&amp;"."&amp;V521</f>
        <v>7.4.10</v>
      </c>
      <c r="B521" s="22"/>
      <c r="C521" s="22"/>
      <c r="D521" s="22"/>
      <c r="E521" s="23" t="s">
        <v>41</v>
      </c>
      <c r="F521" s="23">
        <f t="shared" si="1480"/>
        <v>4</v>
      </c>
      <c r="G521" s="24">
        <v>5.47</v>
      </c>
      <c r="H521" s="25">
        <v>1278.3399999999999</v>
      </c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34">
        <f t="shared" si="1475"/>
        <v>10</v>
      </c>
    </row>
    <row r="522" spans="1:22">
      <c r="A522" s="13" t="str">
        <f t="shared" ref="A522" si="1724">$B522&amp;"."&amp;F522&amp;"."&amp;V522</f>
        <v>8.1.10</v>
      </c>
      <c r="B522" s="21">
        <f t="shared" si="1664"/>
        <v>8</v>
      </c>
      <c r="C522" s="21" t="s">
        <v>157</v>
      </c>
      <c r="D522" s="21" t="s">
        <v>158</v>
      </c>
      <c r="E522" s="14" t="s">
        <v>41</v>
      </c>
      <c r="F522" s="14">
        <f t="shared" si="1480"/>
        <v>1</v>
      </c>
      <c r="G522" s="15">
        <v>3.6</v>
      </c>
      <c r="H522" s="16">
        <v>1279.3499999999999</v>
      </c>
      <c r="I522" s="16">
        <f t="shared" ref="I522" si="1725">G522</f>
        <v>3.6</v>
      </c>
      <c r="J522" s="16">
        <f t="shared" ref="J522" si="1726">G523-G522</f>
        <v>0.64999999999999991</v>
      </c>
      <c r="K522" s="16">
        <f t="shared" ref="K522" si="1727">G524-G523</f>
        <v>0.59999999999999964</v>
      </c>
      <c r="L522" s="16">
        <f t="shared" ref="L522" si="1728">G525-G524</f>
        <v>0.65000000000000036</v>
      </c>
      <c r="M522" s="16">
        <f t="shared" ref="M522" si="1729">H523</f>
        <v>1278.7</v>
      </c>
      <c r="N522" s="16">
        <f t="shared" ref="N522" si="1730">H522-H523</f>
        <v>0.64999999999986358</v>
      </c>
      <c r="O522" s="16">
        <f t="shared" ref="O522" si="1731">I522</f>
        <v>3.6</v>
      </c>
      <c r="P522" s="16">
        <v>0.35</v>
      </c>
      <c r="Q522" s="16">
        <f t="shared" ref="Q522" si="1732">(G525-G522-R522-P522-T522)/2</f>
        <v>0.39999999999999997</v>
      </c>
      <c r="R522" s="16">
        <v>0.4</v>
      </c>
      <c r="S522" s="16">
        <f t="shared" ref="S522" si="1733">(G525-G522-R522-P522-T522)/2</f>
        <v>0.39999999999999997</v>
      </c>
      <c r="T522" s="16">
        <f t="shared" ref="T522" si="1734">P522</f>
        <v>0.35</v>
      </c>
      <c r="U522" s="16">
        <f t="shared" ref="U522" si="1735">M522+0.25</f>
        <v>1278.95</v>
      </c>
      <c r="V522" s="34">
        <f t="shared" si="1475"/>
        <v>10</v>
      </c>
    </row>
    <row r="523" spans="1:22">
      <c r="A523" s="13" t="str">
        <f t="shared" ref="A523" si="1736">$B522&amp;"."&amp;F523&amp;"."&amp;V523</f>
        <v>8.2.10</v>
      </c>
      <c r="B523" s="17"/>
      <c r="C523" s="17"/>
      <c r="D523" s="17"/>
      <c r="E523" s="18" t="s">
        <v>41</v>
      </c>
      <c r="F523" s="18">
        <f t="shared" si="1480"/>
        <v>2</v>
      </c>
      <c r="G523" s="19">
        <v>4.25</v>
      </c>
      <c r="H523" s="20">
        <v>1278.7</v>
      </c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34">
        <f t="shared" si="1475"/>
        <v>10</v>
      </c>
    </row>
    <row r="524" spans="1:22">
      <c r="A524" s="13" t="str">
        <f t="shared" ref="A524" si="1737">$B522&amp;"."&amp;F524&amp;"."&amp;V524</f>
        <v>8.3.10</v>
      </c>
      <c r="B524" s="17"/>
      <c r="C524" s="17"/>
      <c r="D524" s="17"/>
      <c r="E524" s="30" t="s">
        <v>41</v>
      </c>
      <c r="F524" s="30">
        <f t="shared" si="1480"/>
        <v>3</v>
      </c>
      <c r="G524" s="31">
        <v>4.8499999999999996</v>
      </c>
      <c r="H524" s="32">
        <v>1278.7</v>
      </c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34">
        <f t="shared" si="1475"/>
        <v>10</v>
      </c>
    </row>
    <row r="525" spans="1:22">
      <c r="A525" s="13" t="str">
        <f t="shared" ref="A525" si="1738">$B522&amp;"."&amp;F525&amp;"."&amp;V525</f>
        <v>8.4.10</v>
      </c>
      <c r="B525" s="22"/>
      <c r="C525" s="22"/>
      <c r="D525" s="22"/>
      <c r="E525" s="23" t="s">
        <v>41</v>
      </c>
      <c r="F525" s="23">
        <f t="shared" si="1480"/>
        <v>4</v>
      </c>
      <c r="G525" s="24">
        <v>5.5</v>
      </c>
      <c r="H525" s="25">
        <v>1279.3499999999999</v>
      </c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34">
        <f t="shared" si="1475"/>
        <v>10</v>
      </c>
    </row>
    <row r="526" spans="1:22">
      <c r="A526" s="13" t="str">
        <f t="shared" ref="A526" si="1739">$B526&amp;"."&amp;F526&amp;"."&amp;V526</f>
        <v>9.1.10</v>
      </c>
      <c r="B526" s="21">
        <f t="shared" si="1664"/>
        <v>9</v>
      </c>
      <c r="C526" s="21">
        <v>38</v>
      </c>
      <c r="D526" s="21" t="s">
        <v>159</v>
      </c>
      <c r="E526" s="14" t="s">
        <v>41</v>
      </c>
      <c r="F526" s="14">
        <f t="shared" si="1480"/>
        <v>1</v>
      </c>
      <c r="G526" s="15">
        <v>3.57</v>
      </c>
      <c r="H526" s="16">
        <v>1280.6199999999999</v>
      </c>
      <c r="I526" s="16">
        <f t="shared" ref="I526" si="1740">G526</f>
        <v>3.57</v>
      </c>
      <c r="J526" s="16">
        <f t="shared" ref="J526" si="1741">G527-G526</f>
        <v>0.64999999999999991</v>
      </c>
      <c r="K526" s="16">
        <f t="shared" ref="K526" si="1742">G528-G527</f>
        <v>0.60000000000000053</v>
      </c>
      <c r="L526" s="16">
        <f t="shared" ref="L526" si="1743">G529-G528</f>
        <v>0.64999999999999947</v>
      </c>
      <c r="M526" s="16">
        <f t="shared" ref="M526" si="1744">H527</f>
        <v>1279.97</v>
      </c>
      <c r="N526" s="16">
        <f t="shared" ref="N526" si="1745">H526-H527</f>
        <v>0.64999999999986358</v>
      </c>
      <c r="O526" s="16">
        <f t="shared" ref="O526" si="1746">I526</f>
        <v>3.57</v>
      </c>
      <c r="P526" s="16">
        <v>0.35</v>
      </c>
      <c r="Q526" s="16">
        <f t="shared" ref="Q526" si="1747">(G529-G526-R526-P526-T526)/2</f>
        <v>0.39999999999999997</v>
      </c>
      <c r="R526" s="16">
        <v>0.4</v>
      </c>
      <c r="S526" s="16">
        <f t="shared" ref="S526" si="1748">(G529-G526-R526-P526-T526)/2</f>
        <v>0.39999999999999997</v>
      </c>
      <c r="T526" s="16">
        <f t="shared" ref="T526" si="1749">P526</f>
        <v>0.35</v>
      </c>
      <c r="U526" s="16">
        <f t="shared" ref="U526" si="1750">M526+0.25</f>
        <v>1280.22</v>
      </c>
      <c r="V526" s="34">
        <f t="shared" si="1475"/>
        <v>10</v>
      </c>
    </row>
    <row r="527" spans="1:22">
      <c r="A527" s="13" t="str">
        <f t="shared" ref="A527" si="1751">$B526&amp;"."&amp;F527&amp;"."&amp;V527</f>
        <v>9.2.10</v>
      </c>
      <c r="B527" s="17"/>
      <c r="C527" s="17"/>
      <c r="D527" s="17"/>
      <c r="E527" s="18" t="s">
        <v>41</v>
      </c>
      <c r="F527" s="18">
        <f t="shared" si="1480"/>
        <v>2</v>
      </c>
      <c r="G527" s="19">
        <v>4.22</v>
      </c>
      <c r="H527" s="20">
        <v>1279.97</v>
      </c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34">
        <f t="shared" si="1475"/>
        <v>10</v>
      </c>
    </row>
    <row r="528" spans="1:22">
      <c r="A528" s="13" t="str">
        <f t="shared" ref="A528" si="1752">$B526&amp;"."&amp;F528&amp;"."&amp;V528</f>
        <v>9.3.10</v>
      </c>
      <c r="B528" s="17"/>
      <c r="C528" s="17"/>
      <c r="D528" s="17"/>
      <c r="E528" s="30" t="s">
        <v>41</v>
      </c>
      <c r="F528" s="30">
        <f t="shared" si="1480"/>
        <v>3</v>
      </c>
      <c r="G528" s="31">
        <v>4.82</v>
      </c>
      <c r="H528" s="32">
        <v>1279.97</v>
      </c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34">
        <f t="shared" si="1475"/>
        <v>10</v>
      </c>
    </row>
    <row r="529" spans="1:22">
      <c r="A529" s="13" t="str">
        <f t="shared" ref="A529" si="1753">$B526&amp;"."&amp;F529&amp;"."&amp;V529</f>
        <v>9.4.10</v>
      </c>
      <c r="B529" s="22"/>
      <c r="C529" s="22"/>
      <c r="D529" s="22"/>
      <c r="E529" s="23" t="s">
        <v>41</v>
      </c>
      <c r="F529" s="23">
        <f t="shared" si="1480"/>
        <v>4</v>
      </c>
      <c r="G529" s="24">
        <v>5.47</v>
      </c>
      <c r="H529" s="25">
        <v>1280.6199999999999</v>
      </c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34">
        <f t="shared" si="1475"/>
        <v>10</v>
      </c>
    </row>
    <row r="530" spans="1:22">
      <c r="A530" s="13" t="str">
        <f t="shared" ref="A530" si="1754">$B530&amp;"."&amp;F530&amp;"."&amp;V530</f>
        <v>10.1.10</v>
      </c>
      <c r="B530" s="21">
        <f t="shared" si="1664"/>
        <v>10</v>
      </c>
      <c r="C530" s="21" t="s">
        <v>56</v>
      </c>
      <c r="D530" s="21" t="s">
        <v>160</v>
      </c>
      <c r="E530" s="14" t="s">
        <v>41</v>
      </c>
      <c r="F530" s="14">
        <f t="shared" si="1480"/>
        <v>1</v>
      </c>
      <c r="G530" s="15">
        <v>3.25</v>
      </c>
      <c r="H530" s="16">
        <v>1282.21</v>
      </c>
      <c r="I530" s="16">
        <f t="shared" ref="I530" si="1755">G530</f>
        <v>3.25</v>
      </c>
      <c r="J530" s="16">
        <f t="shared" ref="J530" si="1756">G531-G530</f>
        <v>0.64999999999999991</v>
      </c>
      <c r="K530" s="16">
        <f t="shared" ref="K530" si="1757">G532-G531</f>
        <v>0.60000000000000009</v>
      </c>
      <c r="L530" s="16">
        <f t="shared" ref="L530" si="1758">G533-G532</f>
        <v>0.65000000000000036</v>
      </c>
      <c r="M530" s="16">
        <f t="shared" ref="M530" si="1759">H531</f>
        <v>1281.56</v>
      </c>
      <c r="N530" s="16">
        <f t="shared" ref="N530" si="1760">H530-H531</f>
        <v>0.65000000000009095</v>
      </c>
      <c r="O530" s="16">
        <f t="shared" ref="O530" si="1761">I530</f>
        <v>3.25</v>
      </c>
      <c r="P530" s="16">
        <v>0.35</v>
      </c>
      <c r="Q530" s="16">
        <f t="shared" ref="Q530" si="1762">(G533-G530-R530-P530-T530)/2</f>
        <v>0.40000000000000019</v>
      </c>
      <c r="R530" s="16">
        <v>0.4</v>
      </c>
      <c r="S530" s="16">
        <f t="shared" ref="S530" si="1763">(G533-G530-R530-P530-T530)/2</f>
        <v>0.40000000000000019</v>
      </c>
      <c r="T530" s="16">
        <f t="shared" ref="T530" si="1764">P530</f>
        <v>0.35</v>
      </c>
      <c r="U530" s="16">
        <f t="shared" ref="U530" si="1765">M530+0.25</f>
        <v>1281.81</v>
      </c>
      <c r="V530" s="34">
        <f t="shared" si="1475"/>
        <v>10</v>
      </c>
    </row>
    <row r="531" spans="1:22">
      <c r="A531" s="13" t="str">
        <f t="shared" ref="A531" si="1766">$B530&amp;"."&amp;F531&amp;"."&amp;V531</f>
        <v>10.2.10</v>
      </c>
      <c r="B531" s="17"/>
      <c r="C531" s="17"/>
      <c r="D531" s="17"/>
      <c r="E531" s="18" t="s">
        <v>41</v>
      </c>
      <c r="F531" s="18">
        <f t="shared" si="1480"/>
        <v>2</v>
      </c>
      <c r="G531" s="19">
        <v>3.9</v>
      </c>
      <c r="H531" s="20">
        <v>1281.56</v>
      </c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34">
        <f t="shared" si="1475"/>
        <v>10</v>
      </c>
    </row>
    <row r="532" spans="1:22">
      <c r="A532" s="13" t="str">
        <f t="shared" ref="A532" si="1767">$B530&amp;"."&amp;F532&amp;"."&amp;V532</f>
        <v>10.3.10</v>
      </c>
      <c r="B532" s="17"/>
      <c r="C532" s="17"/>
      <c r="D532" s="17"/>
      <c r="E532" s="30" t="s">
        <v>41</v>
      </c>
      <c r="F532" s="30">
        <f t="shared" si="1480"/>
        <v>3</v>
      </c>
      <c r="G532" s="31">
        <v>4.5</v>
      </c>
      <c r="H532" s="32">
        <v>1281.56</v>
      </c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34">
        <f t="shared" si="1475"/>
        <v>10</v>
      </c>
    </row>
    <row r="533" spans="1:22">
      <c r="A533" s="13" t="str">
        <f t="shared" ref="A533" si="1768">$B530&amp;"."&amp;F533&amp;"."&amp;V533</f>
        <v>10.4.10</v>
      </c>
      <c r="B533" s="22"/>
      <c r="C533" s="22"/>
      <c r="D533" s="22"/>
      <c r="E533" s="23" t="s">
        <v>41</v>
      </c>
      <c r="F533" s="23">
        <f t="shared" si="1480"/>
        <v>4</v>
      </c>
      <c r="G533" s="24">
        <v>5.15</v>
      </c>
      <c r="H533" s="25">
        <v>1282.21</v>
      </c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34">
        <f t="shared" si="1475"/>
        <v>10</v>
      </c>
    </row>
    <row r="534" spans="1:22">
      <c r="A534" s="13" t="str">
        <f t="shared" ref="A534" si="1769">$B534&amp;"."&amp;F534&amp;"."&amp;V534</f>
        <v>11.1.10</v>
      </c>
      <c r="B534" s="21">
        <f t="shared" si="1664"/>
        <v>11</v>
      </c>
      <c r="C534" s="21">
        <v>39</v>
      </c>
      <c r="D534" s="21" t="s">
        <v>161</v>
      </c>
      <c r="E534" s="14" t="s">
        <v>41</v>
      </c>
      <c r="F534" s="14">
        <f t="shared" si="1480"/>
        <v>1</v>
      </c>
      <c r="G534" s="15">
        <v>3.04</v>
      </c>
      <c r="H534" s="16">
        <v>1283.27</v>
      </c>
      <c r="I534" s="16">
        <f t="shared" ref="I534" si="1770">G534</f>
        <v>3.04</v>
      </c>
      <c r="J534" s="16">
        <f t="shared" ref="J534" si="1771">G535-G534</f>
        <v>0.64999999999999991</v>
      </c>
      <c r="K534" s="16">
        <f t="shared" ref="K534" si="1772">G536-G535</f>
        <v>0.60000000000000009</v>
      </c>
      <c r="L534" s="16">
        <f t="shared" ref="L534" si="1773">G537-G536</f>
        <v>0.65000000000000036</v>
      </c>
      <c r="M534" s="16">
        <f t="shared" ref="M534" si="1774">H535</f>
        <v>1282.6199999999999</v>
      </c>
      <c r="N534" s="16">
        <f t="shared" ref="N534" si="1775">H534-H535</f>
        <v>0.65000000000009095</v>
      </c>
      <c r="O534" s="16">
        <f t="shared" ref="O534" si="1776">I534</f>
        <v>3.04</v>
      </c>
      <c r="P534" s="16">
        <v>0.35</v>
      </c>
      <c r="Q534" s="16">
        <f t="shared" ref="Q534" si="1777">(G537-G534-R534-P534-T534)/2</f>
        <v>0.40000000000000019</v>
      </c>
      <c r="R534" s="16">
        <v>0.4</v>
      </c>
      <c r="S534" s="16">
        <f t="shared" ref="S534" si="1778">(G537-G534-R534-P534-T534)/2</f>
        <v>0.40000000000000019</v>
      </c>
      <c r="T534" s="16">
        <f t="shared" ref="T534" si="1779">P534</f>
        <v>0.35</v>
      </c>
      <c r="U534" s="16">
        <f t="shared" ref="U534" si="1780">M534+0.25</f>
        <v>1282.8699999999999</v>
      </c>
      <c r="V534" s="34">
        <f t="shared" si="1475"/>
        <v>10</v>
      </c>
    </row>
    <row r="535" spans="1:22">
      <c r="A535" s="13" t="str">
        <f t="shared" ref="A535" si="1781">$B534&amp;"."&amp;F535&amp;"."&amp;V535</f>
        <v>11.2.10</v>
      </c>
      <c r="B535" s="17"/>
      <c r="C535" s="17"/>
      <c r="D535" s="17"/>
      <c r="E535" s="18" t="s">
        <v>41</v>
      </c>
      <c r="F535" s="18">
        <f t="shared" si="1480"/>
        <v>2</v>
      </c>
      <c r="G535" s="19">
        <v>3.69</v>
      </c>
      <c r="H535" s="20">
        <v>1282.6199999999999</v>
      </c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34">
        <f t="shared" si="1475"/>
        <v>10</v>
      </c>
    </row>
    <row r="536" spans="1:22">
      <c r="A536" s="13" t="str">
        <f t="shared" ref="A536" si="1782">$B534&amp;"."&amp;F536&amp;"."&amp;V536</f>
        <v>11.3.10</v>
      </c>
      <c r="B536" s="17"/>
      <c r="C536" s="17"/>
      <c r="D536" s="17"/>
      <c r="E536" s="30" t="s">
        <v>41</v>
      </c>
      <c r="F536" s="30">
        <f t="shared" si="1480"/>
        <v>3</v>
      </c>
      <c r="G536" s="31">
        <v>4.29</v>
      </c>
      <c r="H536" s="32">
        <v>1282.6199999999999</v>
      </c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34">
        <f t="shared" si="1475"/>
        <v>10</v>
      </c>
    </row>
    <row r="537" spans="1:22">
      <c r="A537" s="13" t="str">
        <f t="shared" ref="A537" si="1783">$B534&amp;"."&amp;F537&amp;"."&amp;V537</f>
        <v>11.4.10</v>
      </c>
      <c r="B537" s="22"/>
      <c r="C537" s="22"/>
      <c r="D537" s="22"/>
      <c r="E537" s="23" t="s">
        <v>41</v>
      </c>
      <c r="F537" s="23">
        <f t="shared" si="1480"/>
        <v>4</v>
      </c>
      <c r="G537" s="24">
        <v>4.9400000000000004</v>
      </c>
      <c r="H537" s="25">
        <v>1283.27</v>
      </c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34">
        <f t="shared" si="1475"/>
        <v>10</v>
      </c>
    </row>
    <row r="538" spans="1:22">
      <c r="A538" s="13" t="str">
        <f t="shared" ref="A538" si="1784">$B538&amp;"."&amp;F538&amp;"."&amp;V538</f>
        <v>12.1.10</v>
      </c>
      <c r="B538" s="21">
        <f t="shared" si="1664"/>
        <v>12</v>
      </c>
      <c r="C538" s="21">
        <v>40</v>
      </c>
      <c r="D538" s="21" t="s">
        <v>162</v>
      </c>
      <c r="E538" s="14" t="s">
        <v>41</v>
      </c>
      <c r="F538" s="14">
        <f t="shared" si="1480"/>
        <v>1</v>
      </c>
      <c r="G538" s="15">
        <v>2.9</v>
      </c>
      <c r="H538" s="16">
        <v>1285.19</v>
      </c>
      <c r="I538" s="16">
        <f t="shared" ref="I538" si="1785">G538</f>
        <v>2.9</v>
      </c>
      <c r="J538" s="16">
        <f t="shared" ref="J538" si="1786">G539-G538</f>
        <v>0.64999999999999991</v>
      </c>
      <c r="K538" s="16">
        <f t="shared" ref="K538" si="1787">G540-G539</f>
        <v>0.60000000000000053</v>
      </c>
      <c r="L538" s="16">
        <f t="shared" ref="L538" si="1788">G541-G540</f>
        <v>0.64999999999999947</v>
      </c>
      <c r="M538" s="16">
        <f t="shared" ref="M538" si="1789">H539</f>
        <v>1284.54</v>
      </c>
      <c r="N538" s="16">
        <f t="shared" ref="N538" si="1790">H538-H539</f>
        <v>0.65000000000009095</v>
      </c>
      <c r="O538" s="16">
        <f t="shared" ref="O538" si="1791">I538</f>
        <v>2.9</v>
      </c>
      <c r="P538" s="16">
        <v>0.35</v>
      </c>
      <c r="Q538" s="16">
        <f t="shared" ref="Q538" si="1792">(G541-G538-R538-P538-T538)/2</f>
        <v>0.39999999999999997</v>
      </c>
      <c r="R538" s="16">
        <v>0.4</v>
      </c>
      <c r="S538" s="16">
        <f t="shared" ref="S538" si="1793">(G541-G538-R538-P538-T538)/2</f>
        <v>0.39999999999999997</v>
      </c>
      <c r="T538" s="16">
        <f t="shared" ref="T538" si="1794">P538</f>
        <v>0.35</v>
      </c>
      <c r="U538" s="16">
        <f t="shared" ref="U538" si="1795">M538+0.25</f>
        <v>1284.79</v>
      </c>
      <c r="V538" s="34">
        <f t="shared" si="1475"/>
        <v>10</v>
      </c>
    </row>
    <row r="539" spans="1:22">
      <c r="A539" s="13" t="str">
        <f t="shared" ref="A539" si="1796">$B538&amp;"."&amp;F539&amp;"."&amp;V539</f>
        <v>12.2.10</v>
      </c>
      <c r="B539" s="17"/>
      <c r="C539" s="17"/>
      <c r="D539" s="17"/>
      <c r="E539" s="18" t="s">
        <v>41</v>
      </c>
      <c r="F539" s="18">
        <f t="shared" si="1480"/>
        <v>2</v>
      </c>
      <c r="G539" s="19">
        <v>3.55</v>
      </c>
      <c r="H539" s="20">
        <v>1284.54</v>
      </c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34">
        <f t="shared" si="1475"/>
        <v>10</v>
      </c>
    </row>
    <row r="540" spans="1:22">
      <c r="A540" s="13" t="str">
        <f t="shared" ref="A540" si="1797">$B538&amp;"."&amp;F540&amp;"."&amp;V540</f>
        <v>12.3.10</v>
      </c>
      <c r="B540" s="17"/>
      <c r="C540" s="17"/>
      <c r="D540" s="17"/>
      <c r="E540" s="30" t="s">
        <v>41</v>
      </c>
      <c r="F540" s="30">
        <f t="shared" si="1480"/>
        <v>3</v>
      </c>
      <c r="G540" s="31">
        <v>4.1500000000000004</v>
      </c>
      <c r="H540" s="32">
        <v>1284.54</v>
      </c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34">
        <f t="shared" si="1475"/>
        <v>10</v>
      </c>
    </row>
    <row r="541" spans="1:22">
      <c r="A541" s="13" t="str">
        <f t="shared" ref="A541" si="1798">$B538&amp;"."&amp;F541&amp;"."&amp;V541</f>
        <v>12.4.10</v>
      </c>
      <c r="B541" s="22"/>
      <c r="C541" s="22"/>
      <c r="D541" s="22"/>
      <c r="E541" s="23" t="s">
        <v>41</v>
      </c>
      <c r="F541" s="23">
        <f t="shared" si="1480"/>
        <v>4</v>
      </c>
      <c r="G541" s="24">
        <v>4.8</v>
      </c>
      <c r="H541" s="25">
        <v>1285.19</v>
      </c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34">
        <f t="shared" si="1475"/>
        <v>10</v>
      </c>
    </row>
    <row r="542" spans="1:22">
      <c r="A542" s="13" t="str">
        <f t="shared" ref="A542" si="1799">$B542&amp;"."&amp;F542&amp;"."&amp;V542</f>
        <v>13.1.10</v>
      </c>
      <c r="B542" s="21">
        <f t="shared" si="1664"/>
        <v>13</v>
      </c>
      <c r="C542" s="21" t="s">
        <v>163</v>
      </c>
      <c r="D542" s="21" t="s">
        <v>164</v>
      </c>
      <c r="E542" s="14" t="s">
        <v>41</v>
      </c>
      <c r="F542" s="14">
        <f t="shared" si="1480"/>
        <v>1</v>
      </c>
      <c r="G542" s="15">
        <v>2.9</v>
      </c>
      <c r="H542" s="16">
        <v>1286.79</v>
      </c>
      <c r="I542" s="16">
        <f t="shared" ref="I542" si="1800">G542</f>
        <v>2.9</v>
      </c>
      <c r="J542" s="16">
        <f t="shared" ref="J542" si="1801">G543-G542</f>
        <v>0.64999999999999991</v>
      </c>
      <c r="K542" s="16">
        <f t="shared" ref="K542" si="1802">G544-G543</f>
        <v>0.60000000000000053</v>
      </c>
      <c r="L542" s="16">
        <f t="shared" ref="L542" si="1803">G545-G544</f>
        <v>0.64999999999999947</v>
      </c>
      <c r="M542" s="16">
        <f t="shared" ref="M542" si="1804">H543</f>
        <v>1286.1400000000001</v>
      </c>
      <c r="N542" s="16">
        <f t="shared" ref="N542" si="1805">H542-H543</f>
        <v>0.64999999999986358</v>
      </c>
      <c r="O542" s="16">
        <f t="shared" ref="O542" si="1806">I542</f>
        <v>2.9</v>
      </c>
      <c r="P542" s="16">
        <v>0.35</v>
      </c>
      <c r="Q542" s="16">
        <f t="shared" ref="Q542" si="1807">(G545-G542-R542-P542-T542)/2</f>
        <v>0.39999999999999997</v>
      </c>
      <c r="R542" s="16">
        <v>0.4</v>
      </c>
      <c r="S542" s="16">
        <f t="shared" ref="S542" si="1808">(G545-G542-R542-P542-T542)/2</f>
        <v>0.39999999999999997</v>
      </c>
      <c r="T542" s="16">
        <f t="shared" ref="T542" si="1809">P542</f>
        <v>0.35</v>
      </c>
      <c r="U542" s="16">
        <f t="shared" ref="U542" si="1810">M542+0.25</f>
        <v>1286.3900000000001</v>
      </c>
      <c r="V542" s="34">
        <f t="shared" si="1475"/>
        <v>10</v>
      </c>
    </row>
    <row r="543" spans="1:22">
      <c r="A543" s="13" t="str">
        <f t="shared" ref="A543" si="1811">$B542&amp;"."&amp;F543&amp;"."&amp;V543</f>
        <v>13.2.10</v>
      </c>
      <c r="B543" s="17"/>
      <c r="C543" s="17"/>
      <c r="D543" s="17"/>
      <c r="E543" s="18" t="s">
        <v>41</v>
      </c>
      <c r="F543" s="18">
        <f t="shared" si="1480"/>
        <v>2</v>
      </c>
      <c r="G543" s="19">
        <v>3.55</v>
      </c>
      <c r="H543" s="20">
        <v>1286.1400000000001</v>
      </c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34">
        <f t="shared" si="1475"/>
        <v>10</v>
      </c>
    </row>
    <row r="544" spans="1:22">
      <c r="A544" s="13" t="str">
        <f t="shared" ref="A544" si="1812">$B542&amp;"."&amp;F544&amp;"."&amp;V544</f>
        <v>13.3.10</v>
      </c>
      <c r="B544" s="17"/>
      <c r="C544" s="17"/>
      <c r="D544" s="17"/>
      <c r="E544" s="30" t="s">
        <v>41</v>
      </c>
      <c r="F544" s="30">
        <f t="shared" si="1480"/>
        <v>3</v>
      </c>
      <c r="G544" s="31">
        <v>4.1500000000000004</v>
      </c>
      <c r="H544" s="32">
        <v>1286.1400000000001</v>
      </c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34">
        <f t="shared" si="1475"/>
        <v>10</v>
      </c>
    </row>
    <row r="545" spans="1:23">
      <c r="A545" s="13" t="str">
        <f t="shared" ref="A545" si="1813">$B542&amp;"."&amp;F545&amp;"."&amp;V545</f>
        <v>13.4.10</v>
      </c>
      <c r="B545" s="22"/>
      <c r="C545" s="22"/>
      <c r="D545" s="22"/>
      <c r="E545" s="23" t="s">
        <v>41</v>
      </c>
      <c r="F545" s="23">
        <f t="shared" si="1480"/>
        <v>4</v>
      </c>
      <c r="G545" s="24">
        <v>4.8</v>
      </c>
      <c r="H545" s="25">
        <v>1286.79</v>
      </c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34">
        <f t="shared" si="1475"/>
        <v>10</v>
      </c>
    </row>
    <row r="546" spans="1:23">
      <c r="A546" s="13" t="str">
        <f t="shared" ref="A546" si="1814">$B546&amp;"."&amp;F546&amp;"."&amp;V546</f>
        <v>14.1.10</v>
      </c>
      <c r="B546" s="21">
        <f t="shared" ref="B546:B606" si="1815">B542+1</f>
        <v>14</v>
      </c>
      <c r="C546" s="21" t="s">
        <v>165</v>
      </c>
      <c r="D546" s="21" t="s">
        <v>166</v>
      </c>
      <c r="E546" s="14" t="s">
        <v>41</v>
      </c>
      <c r="F546" s="14">
        <f t="shared" si="1480"/>
        <v>1</v>
      </c>
      <c r="G546" s="15">
        <v>3.05</v>
      </c>
      <c r="H546" s="16">
        <v>1288.23</v>
      </c>
      <c r="I546" s="16">
        <f t="shared" ref="I546" si="1816">G546</f>
        <v>3.05</v>
      </c>
      <c r="J546" s="16">
        <f t="shared" ref="J546" si="1817">G547-G546</f>
        <v>0.65000000000000036</v>
      </c>
      <c r="K546" s="16">
        <f t="shared" ref="K546" si="1818">G548-G547</f>
        <v>0.59999999999999964</v>
      </c>
      <c r="L546" s="16">
        <f t="shared" ref="L546" si="1819">G549-G548</f>
        <v>0.65000000000000036</v>
      </c>
      <c r="M546" s="16">
        <f t="shared" ref="M546" si="1820">H547</f>
        <v>1287.58</v>
      </c>
      <c r="N546" s="16">
        <f t="shared" ref="N546" si="1821">H546-H547</f>
        <v>0.65000000000009095</v>
      </c>
      <c r="O546" s="16">
        <f t="shared" ref="O546" si="1822">I546</f>
        <v>3.05</v>
      </c>
      <c r="P546" s="16">
        <v>0.35</v>
      </c>
      <c r="Q546" s="16">
        <f t="shared" ref="Q546" si="1823">(G549-G546-R546-P546-T546)/2</f>
        <v>0.40000000000000019</v>
      </c>
      <c r="R546" s="16">
        <v>0.4</v>
      </c>
      <c r="S546" s="16">
        <f t="shared" ref="S546" si="1824">(G549-G546-R546-P546-T546)/2</f>
        <v>0.40000000000000019</v>
      </c>
      <c r="T546" s="16">
        <f t="shared" ref="T546" si="1825">P546</f>
        <v>0.35</v>
      </c>
      <c r="U546" s="16">
        <f t="shared" ref="U546" si="1826">M546+0.25</f>
        <v>1287.83</v>
      </c>
      <c r="V546" s="34">
        <f t="shared" ref="V546:V609" si="1827">V545</f>
        <v>10</v>
      </c>
    </row>
    <row r="547" spans="1:23">
      <c r="A547" s="13" t="str">
        <f t="shared" ref="A547" si="1828">$B546&amp;"."&amp;F547&amp;"."&amp;V547</f>
        <v>14.2.10</v>
      </c>
      <c r="B547" s="17"/>
      <c r="C547" s="17"/>
      <c r="D547" s="17"/>
      <c r="E547" s="18" t="s">
        <v>41</v>
      </c>
      <c r="F547" s="18">
        <f t="shared" si="1480"/>
        <v>2</v>
      </c>
      <c r="G547" s="19">
        <v>3.7</v>
      </c>
      <c r="H547" s="20">
        <v>1287.58</v>
      </c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34">
        <f t="shared" si="1827"/>
        <v>10</v>
      </c>
    </row>
    <row r="548" spans="1:23">
      <c r="A548" s="13" t="str">
        <f t="shared" ref="A548" si="1829">$B546&amp;"."&amp;F548&amp;"."&amp;V548</f>
        <v>14.3.10</v>
      </c>
      <c r="B548" s="17"/>
      <c r="C548" s="17"/>
      <c r="D548" s="17"/>
      <c r="E548" s="30" t="s">
        <v>41</v>
      </c>
      <c r="F548" s="30">
        <f t="shared" si="1480"/>
        <v>3</v>
      </c>
      <c r="G548" s="31">
        <v>4.3</v>
      </c>
      <c r="H548" s="32">
        <v>1287.58</v>
      </c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34">
        <f t="shared" si="1827"/>
        <v>10</v>
      </c>
    </row>
    <row r="549" spans="1:23">
      <c r="A549" s="13" t="str">
        <f t="shared" ref="A549" si="1830">$B546&amp;"."&amp;F549&amp;"."&amp;V549</f>
        <v>14.4.10</v>
      </c>
      <c r="B549" s="22"/>
      <c r="C549" s="22"/>
      <c r="D549" s="22"/>
      <c r="E549" s="23" t="s">
        <v>41</v>
      </c>
      <c r="F549" s="23">
        <f t="shared" si="1480"/>
        <v>4</v>
      </c>
      <c r="G549" s="24">
        <v>4.95</v>
      </c>
      <c r="H549" s="25">
        <v>1288.23</v>
      </c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34">
        <f t="shared" si="1827"/>
        <v>10</v>
      </c>
    </row>
    <row r="550" spans="1:23">
      <c r="A550" s="13" t="str">
        <f t="shared" ref="A550" si="1831">$B550&amp;"."&amp;F550&amp;"."&amp;V550</f>
        <v>15.1.10</v>
      </c>
      <c r="B550" s="21">
        <f t="shared" si="1815"/>
        <v>15</v>
      </c>
      <c r="C550" s="21">
        <v>41</v>
      </c>
      <c r="D550" s="21" t="s">
        <v>167</v>
      </c>
      <c r="E550" s="14" t="s">
        <v>41</v>
      </c>
      <c r="F550" s="14">
        <f t="shared" ref="F550:F613" si="1832">F546</f>
        <v>1</v>
      </c>
      <c r="G550" s="15">
        <v>3.2</v>
      </c>
      <c r="H550" s="16">
        <v>1290.06</v>
      </c>
      <c r="I550" s="16">
        <f t="shared" ref="I550" si="1833">G550</f>
        <v>3.2</v>
      </c>
      <c r="J550" s="16">
        <f t="shared" ref="J550" si="1834">G551-G550</f>
        <v>0.64999999999999991</v>
      </c>
      <c r="K550" s="16">
        <f t="shared" ref="K550" si="1835">G552-G551</f>
        <v>0.60000000000000009</v>
      </c>
      <c r="L550" s="16">
        <f t="shared" ref="L550" si="1836">G553-G552</f>
        <v>0.64999999999999947</v>
      </c>
      <c r="M550" s="16">
        <f t="shared" ref="M550" si="1837">H551</f>
        <v>1289.4100000000001</v>
      </c>
      <c r="N550" s="16">
        <f t="shared" ref="N550" si="1838">H550-H551</f>
        <v>0.64999999999986358</v>
      </c>
      <c r="O550" s="16">
        <f t="shared" ref="O550" si="1839">I550</f>
        <v>3.2</v>
      </c>
      <c r="P550" s="16">
        <v>0.35</v>
      </c>
      <c r="Q550" s="16">
        <f t="shared" ref="Q550" si="1840">(G553-G550-R550-P550-T550)/2</f>
        <v>0.39999999999999974</v>
      </c>
      <c r="R550" s="16">
        <v>0.4</v>
      </c>
      <c r="S550" s="16">
        <f t="shared" ref="S550" si="1841">(G553-G550-R550-P550-T550)/2</f>
        <v>0.39999999999999974</v>
      </c>
      <c r="T550" s="16">
        <f t="shared" ref="T550" si="1842">P550</f>
        <v>0.35</v>
      </c>
      <c r="U550" s="16">
        <f t="shared" ref="U550" si="1843">M550+0.25</f>
        <v>1289.6600000000001</v>
      </c>
      <c r="V550" s="34">
        <f t="shared" si="1827"/>
        <v>10</v>
      </c>
    </row>
    <row r="551" spans="1:23">
      <c r="A551" s="13" t="str">
        <f t="shared" ref="A551" si="1844">$B550&amp;"."&amp;F551&amp;"."&amp;V551</f>
        <v>15.2.10</v>
      </c>
      <c r="B551" s="17"/>
      <c r="C551" s="17"/>
      <c r="D551" s="17"/>
      <c r="E551" s="18" t="s">
        <v>41</v>
      </c>
      <c r="F551" s="18">
        <f t="shared" si="1832"/>
        <v>2</v>
      </c>
      <c r="G551" s="19">
        <v>3.85</v>
      </c>
      <c r="H551" s="20">
        <v>1289.4100000000001</v>
      </c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34">
        <f t="shared" si="1827"/>
        <v>10</v>
      </c>
    </row>
    <row r="552" spans="1:23">
      <c r="A552" s="13" t="str">
        <f t="shared" ref="A552" si="1845">$B550&amp;"."&amp;F552&amp;"."&amp;V552</f>
        <v>15.3.10</v>
      </c>
      <c r="B552" s="17"/>
      <c r="C552" s="17"/>
      <c r="D552" s="17"/>
      <c r="E552" s="30" t="s">
        <v>41</v>
      </c>
      <c r="F552" s="30">
        <f t="shared" si="1832"/>
        <v>3</v>
      </c>
      <c r="G552" s="31">
        <v>4.45</v>
      </c>
      <c r="H552" s="32">
        <v>1289.4100000000001</v>
      </c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34">
        <f t="shared" si="1827"/>
        <v>10</v>
      </c>
    </row>
    <row r="553" spans="1:23">
      <c r="A553" s="13" t="str">
        <f t="shared" ref="A553" si="1846">$B550&amp;"."&amp;F553&amp;"."&amp;V553</f>
        <v>15.4.10</v>
      </c>
      <c r="B553" s="22"/>
      <c r="C553" s="22"/>
      <c r="D553" s="22"/>
      <c r="E553" s="23" t="s">
        <v>41</v>
      </c>
      <c r="F553" s="23">
        <f t="shared" si="1832"/>
        <v>4</v>
      </c>
      <c r="G553" s="24">
        <v>5.0999999999999996</v>
      </c>
      <c r="H553" s="25">
        <v>1290.06</v>
      </c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34">
        <f t="shared" si="1827"/>
        <v>10</v>
      </c>
    </row>
    <row r="554" spans="1:23">
      <c r="A554" s="13" t="str">
        <f t="shared" ref="A554" si="1847">$B554&amp;"."&amp;F554&amp;"."&amp;V554</f>
        <v>1.1.11</v>
      </c>
      <c r="B554" s="37">
        <v>1</v>
      </c>
      <c r="C554" s="37">
        <v>42</v>
      </c>
      <c r="D554" s="37" t="s">
        <v>168</v>
      </c>
      <c r="E554" s="38" t="s">
        <v>41</v>
      </c>
      <c r="F554" s="38">
        <f>F550</f>
        <v>1</v>
      </c>
      <c r="G554" s="39">
        <v>3.2</v>
      </c>
      <c r="H554" s="40">
        <v>1293.73</v>
      </c>
      <c r="I554" s="40">
        <f t="shared" ref="I554" si="1848">G554</f>
        <v>3.2</v>
      </c>
      <c r="J554" s="40">
        <f t="shared" ref="J554" si="1849">G555-G554</f>
        <v>0.64999999999999991</v>
      </c>
      <c r="K554" s="40">
        <f t="shared" ref="K554" si="1850">G556-G555</f>
        <v>0.60000000000000009</v>
      </c>
      <c r="L554" s="40">
        <f t="shared" ref="L554" si="1851">G557-G556</f>
        <v>0.64999999999999947</v>
      </c>
      <c r="M554" s="40">
        <f t="shared" ref="M554" si="1852">H555</f>
        <v>1293.08</v>
      </c>
      <c r="N554" s="40">
        <f t="shared" ref="N554" si="1853">H554-H555</f>
        <v>0.65000000000009095</v>
      </c>
      <c r="O554" s="40">
        <f t="shared" ref="O554" si="1854">I554</f>
        <v>3.2</v>
      </c>
      <c r="P554" s="40">
        <v>0.35</v>
      </c>
      <c r="Q554" s="40">
        <f t="shared" ref="Q554" si="1855">(G557-G554-R554-P554-T554)/2</f>
        <v>0.39999999999999974</v>
      </c>
      <c r="R554" s="40">
        <v>0.4</v>
      </c>
      <c r="S554" s="40">
        <f t="shared" ref="S554" si="1856">(G557-G554-R554-P554-T554)/2</f>
        <v>0.39999999999999974</v>
      </c>
      <c r="T554" s="40">
        <f t="shared" ref="T554" si="1857">P554</f>
        <v>0.35</v>
      </c>
      <c r="U554" s="40">
        <f t="shared" ref="U554" si="1858">M554+0.25</f>
        <v>1293.33</v>
      </c>
      <c r="V554" s="45">
        <v>11</v>
      </c>
      <c r="W554" s="29" t="s">
        <v>451</v>
      </c>
    </row>
    <row r="555" spans="1:23">
      <c r="A555" s="13" t="str">
        <f t="shared" ref="A555" si="1859">$B554&amp;"."&amp;F555&amp;"."&amp;V555</f>
        <v>1.2.11</v>
      </c>
      <c r="B555" s="41"/>
      <c r="C555" s="41"/>
      <c r="D555" s="41"/>
      <c r="E555" s="42" t="s">
        <v>41</v>
      </c>
      <c r="F555" s="42">
        <f>F551</f>
        <v>2</v>
      </c>
      <c r="G555" s="43">
        <v>3.85</v>
      </c>
      <c r="H555" s="44">
        <v>1293.08</v>
      </c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5">
        <f t="shared" si="1827"/>
        <v>11</v>
      </c>
    </row>
    <row r="556" spans="1:23">
      <c r="A556" s="13" t="str">
        <f t="shared" ref="A556" si="1860">$B554&amp;"."&amp;F556&amp;"."&amp;V556</f>
        <v>1.3.11</v>
      </c>
      <c r="B556" s="41"/>
      <c r="C556" s="41"/>
      <c r="D556" s="41"/>
      <c r="E556" s="189" t="s">
        <v>41</v>
      </c>
      <c r="F556" s="189">
        <f>F552</f>
        <v>3</v>
      </c>
      <c r="G556" s="190">
        <v>4.45</v>
      </c>
      <c r="H556" s="191">
        <v>1293.08</v>
      </c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5">
        <f t="shared" si="1827"/>
        <v>11</v>
      </c>
    </row>
    <row r="557" spans="1:23">
      <c r="A557" s="13" t="str">
        <f t="shared" ref="A557" si="1861">$B554&amp;"."&amp;F557&amp;"."&amp;V557</f>
        <v>1.4.11</v>
      </c>
      <c r="B557" s="192"/>
      <c r="C557" s="192"/>
      <c r="D557" s="192"/>
      <c r="E557" s="193" t="s">
        <v>41</v>
      </c>
      <c r="F557" s="193">
        <f>F553</f>
        <v>4</v>
      </c>
      <c r="G557" s="194">
        <v>5.0999999999999996</v>
      </c>
      <c r="H557" s="195">
        <v>1293.73</v>
      </c>
      <c r="I557" s="195"/>
      <c r="J557" s="195"/>
      <c r="K557" s="195"/>
      <c r="L557" s="195"/>
      <c r="M557" s="195"/>
      <c r="N557" s="195"/>
      <c r="O557" s="195"/>
      <c r="P557" s="195"/>
      <c r="Q557" s="195"/>
      <c r="R557" s="195"/>
      <c r="S557" s="195"/>
      <c r="T557" s="195"/>
      <c r="U557" s="195"/>
      <c r="V557" s="45">
        <f t="shared" si="1827"/>
        <v>11</v>
      </c>
    </row>
    <row r="558" spans="1:23">
      <c r="A558" s="13" t="str">
        <f t="shared" ref="A558" si="1862">$B558&amp;"."&amp;F558&amp;"."&amp;V558</f>
        <v>2.1.11</v>
      </c>
      <c r="B558" s="21">
        <f t="shared" si="1815"/>
        <v>2</v>
      </c>
      <c r="C558" s="21" t="s">
        <v>57</v>
      </c>
      <c r="D558" s="21" t="s">
        <v>169</v>
      </c>
      <c r="E558" s="14" t="s">
        <v>41</v>
      </c>
      <c r="F558" s="14">
        <f t="shared" si="1832"/>
        <v>1</v>
      </c>
      <c r="G558" s="15">
        <v>3.05</v>
      </c>
      <c r="H558" s="16">
        <v>1295.58</v>
      </c>
      <c r="I558" s="16">
        <f t="shared" ref="I558" si="1863">G558</f>
        <v>3.05</v>
      </c>
      <c r="J558" s="16">
        <f t="shared" ref="J558" si="1864">G559-G558</f>
        <v>0.65000000000000036</v>
      </c>
      <c r="K558" s="16">
        <f t="shared" ref="K558" si="1865">G560-G559</f>
        <v>0.59999999999999964</v>
      </c>
      <c r="L558" s="16">
        <f t="shared" ref="L558" si="1866">G561-G560</f>
        <v>0.65000000000000036</v>
      </c>
      <c r="M558" s="16">
        <f t="shared" ref="M558" si="1867">H559</f>
        <v>1294.93</v>
      </c>
      <c r="N558" s="16">
        <f t="shared" ref="N558" si="1868">H558-H559</f>
        <v>0.64999999999986358</v>
      </c>
      <c r="O558" s="16">
        <f t="shared" ref="O558" si="1869">I558</f>
        <v>3.05</v>
      </c>
      <c r="P558" s="16">
        <v>0.35</v>
      </c>
      <c r="Q558" s="16">
        <f t="shared" ref="Q558" si="1870">(G561-G558-R558-P558-T558)/2</f>
        <v>0.40000000000000019</v>
      </c>
      <c r="R558" s="16">
        <v>0.4</v>
      </c>
      <c r="S558" s="16">
        <f t="shared" ref="S558" si="1871">(G561-G558-R558-P558-T558)/2</f>
        <v>0.40000000000000019</v>
      </c>
      <c r="T558" s="16">
        <f t="shared" ref="T558" si="1872">P558</f>
        <v>0.35</v>
      </c>
      <c r="U558" s="16">
        <f t="shared" ref="U558" si="1873">M558+0.25</f>
        <v>1295.18</v>
      </c>
      <c r="V558" s="34">
        <f t="shared" si="1827"/>
        <v>11</v>
      </c>
    </row>
    <row r="559" spans="1:23">
      <c r="A559" s="13" t="str">
        <f t="shared" ref="A559" si="1874">$B558&amp;"."&amp;F559&amp;"."&amp;V559</f>
        <v>2.2.11</v>
      </c>
      <c r="B559" s="17"/>
      <c r="C559" s="17"/>
      <c r="D559" s="17"/>
      <c r="E559" s="18" t="s">
        <v>41</v>
      </c>
      <c r="F559" s="18">
        <f t="shared" si="1832"/>
        <v>2</v>
      </c>
      <c r="G559" s="19">
        <v>3.7</v>
      </c>
      <c r="H559" s="20">
        <v>1294.93</v>
      </c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34">
        <f t="shared" si="1827"/>
        <v>11</v>
      </c>
    </row>
    <row r="560" spans="1:23">
      <c r="A560" s="13" t="str">
        <f t="shared" ref="A560" si="1875">$B558&amp;"."&amp;F560&amp;"."&amp;V560</f>
        <v>2.3.11</v>
      </c>
      <c r="B560" s="17"/>
      <c r="C560" s="17"/>
      <c r="D560" s="17"/>
      <c r="E560" s="30" t="s">
        <v>41</v>
      </c>
      <c r="F560" s="30">
        <f t="shared" si="1832"/>
        <v>3</v>
      </c>
      <c r="G560" s="31">
        <v>4.3</v>
      </c>
      <c r="H560" s="32">
        <v>1294.93</v>
      </c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34">
        <f t="shared" si="1827"/>
        <v>11</v>
      </c>
    </row>
    <row r="561" spans="1:22">
      <c r="A561" s="13" t="str">
        <f t="shared" ref="A561" si="1876">$B558&amp;"."&amp;F561&amp;"."&amp;V561</f>
        <v>2.4.11</v>
      </c>
      <c r="B561" s="22"/>
      <c r="C561" s="22"/>
      <c r="D561" s="22"/>
      <c r="E561" s="23" t="s">
        <v>41</v>
      </c>
      <c r="F561" s="23">
        <f t="shared" si="1832"/>
        <v>4</v>
      </c>
      <c r="G561" s="24">
        <v>4.95</v>
      </c>
      <c r="H561" s="25">
        <v>1295.58</v>
      </c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34">
        <f t="shared" si="1827"/>
        <v>11</v>
      </c>
    </row>
    <row r="562" spans="1:22">
      <c r="A562" s="13" t="str">
        <f t="shared" ref="A562" si="1877">$B562&amp;"."&amp;F562&amp;"."&amp;V562</f>
        <v>3.1.11</v>
      </c>
      <c r="B562" s="21">
        <f t="shared" si="1815"/>
        <v>3</v>
      </c>
      <c r="C562" s="21">
        <v>43</v>
      </c>
      <c r="D562" s="21" t="s">
        <v>170</v>
      </c>
      <c r="E562" s="14" t="s">
        <v>41</v>
      </c>
      <c r="F562" s="14">
        <f t="shared" si="1832"/>
        <v>1</v>
      </c>
      <c r="G562" s="15">
        <v>2.9</v>
      </c>
      <c r="H562" s="16">
        <v>1297.33</v>
      </c>
      <c r="I562" s="16">
        <f t="shared" ref="I562" si="1878">G562</f>
        <v>2.9</v>
      </c>
      <c r="J562" s="16">
        <f t="shared" ref="J562" si="1879">G563-G562</f>
        <v>0.64999999999999991</v>
      </c>
      <c r="K562" s="16">
        <f t="shared" ref="K562" si="1880">G564-G563</f>
        <v>0.60000000000000053</v>
      </c>
      <c r="L562" s="16">
        <f t="shared" ref="L562" si="1881">G565-G564</f>
        <v>0.64999999999999947</v>
      </c>
      <c r="M562" s="16">
        <f t="shared" ref="M562" si="1882">H563</f>
        <v>1296.68</v>
      </c>
      <c r="N562" s="16">
        <f t="shared" ref="N562" si="1883">H562-H563</f>
        <v>0.64999999999986358</v>
      </c>
      <c r="O562" s="16">
        <f t="shared" ref="O562" si="1884">I562</f>
        <v>2.9</v>
      </c>
      <c r="P562" s="16">
        <v>0.35</v>
      </c>
      <c r="Q562" s="16">
        <f t="shared" ref="Q562" si="1885">(G565-G562-R562-P562-T562)/2</f>
        <v>0.39999999999999997</v>
      </c>
      <c r="R562" s="16">
        <v>0.4</v>
      </c>
      <c r="S562" s="16">
        <f t="shared" ref="S562" si="1886">(G565-G562-R562-P562-T562)/2</f>
        <v>0.39999999999999997</v>
      </c>
      <c r="T562" s="16">
        <f t="shared" ref="T562" si="1887">P562</f>
        <v>0.35</v>
      </c>
      <c r="U562" s="16">
        <f t="shared" ref="U562" si="1888">M562+0.25</f>
        <v>1296.93</v>
      </c>
      <c r="V562" s="34">
        <f t="shared" si="1827"/>
        <v>11</v>
      </c>
    </row>
    <row r="563" spans="1:22">
      <c r="A563" s="13" t="str">
        <f t="shared" ref="A563" si="1889">$B562&amp;"."&amp;F563&amp;"."&amp;V563</f>
        <v>3.2.11</v>
      </c>
      <c r="B563" s="17"/>
      <c r="C563" s="17"/>
      <c r="D563" s="17"/>
      <c r="E563" s="18" t="s">
        <v>41</v>
      </c>
      <c r="F563" s="18">
        <f t="shared" si="1832"/>
        <v>2</v>
      </c>
      <c r="G563" s="19">
        <v>3.55</v>
      </c>
      <c r="H563" s="20">
        <v>1296.68</v>
      </c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34">
        <f t="shared" si="1827"/>
        <v>11</v>
      </c>
    </row>
    <row r="564" spans="1:22">
      <c r="A564" s="13" t="str">
        <f t="shared" ref="A564" si="1890">$B562&amp;"."&amp;F564&amp;"."&amp;V564</f>
        <v>3.3.11</v>
      </c>
      <c r="B564" s="17"/>
      <c r="C564" s="17"/>
      <c r="D564" s="17"/>
      <c r="E564" s="30" t="s">
        <v>41</v>
      </c>
      <c r="F564" s="30">
        <f t="shared" si="1832"/>
        <v>3</v>
      </c>
      <c r="G564" s="31">
        <v>4.1500000000000004</v>
      </c>
      <c r="H564" s="32">
        <v>1296.68</v>
      </c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34">
        <f t="shared" si="1827"/>
        <v>11</v>
      </c>
    </row>
    <row r="565" spans="1:22">
      <c r="A565" s="13" t="str">
        <f t="shared" ref="A565" si="1891">$B562&amp;"."&amp;F565&amp;"."&amp;V565</f>
        <v>3.4.11</v>
      </c>
      <c r="B565" s="22"/>
      <c r="C565" s="22"/>
      <c r="D565" s="22"/>
      <c r="E565" s="23" t="s">
        <v>41</v>
      </c>
      <c r="F565" s="23">
        <f t="shared" si="1832"/>
        <v>4</v>
      </c>
      <c r="G565" s="24">
        <v>4.8</v>
      </c>
      <c r="H565" s="25">
        <v>1297.33</v>
      </c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34">
        <f t="shared" si="1827"/>
        <v>11</v>
      </c>
    </row>
    <row r="566" spans="1:22">
      <c r="A566" s="13" t="str">
        <f t="shared" ref="A566" si="1892">$B566&amp;"."&amp;F566&amp;"."&amp;V566</f>
        <v>4.1.11</v>
      </c>
      <c r="B566" s="21">
        <f t="shared" si="1815"/>
        <v>4</v>
      </c>
      <c r="C566" s="21" t="s">
        <v>171</v>
      </c>
      <c r="D566" s="21" t="s">
        <v>172</v>
      </c>
      <c r="E566" s="14" t="s">
        <v>41</v>
      </c>
      <c r="F566" s="14">
        <f t="shared" si="1832"/>
        <v>1</v>
      </c>
      <c r="G566" s="15">
        <v>3.25</v>
      </c>
      <c r="H566" s="16">
        <v>1299.1300000000001</v>
      </c>
      <c r="I566" s="16">
        <f t="shared" ref="I566" si="1893">G566</f>
        <v>3.25</v>
      </c>
      <c r="J566" s="16">
        <f t="shared" ref="J566" si="1894">G567-G566</f>
        <v>0.64999999999999991</v>
      </c>
      <c r="K566" s="16">
        <f t="shared" ref="K566" si="1895">G568-G567</f>
        <v>0.60000000000000009</v>
      </c>
      <c r="L566" s="16">
        <f t="shared" ref="L566" si="1896">G569-G568</f>
        <v>0.65000000000000036</v>
      </c>
      <c r="M566" s="16">
        <f t="shared" ref="M566" si="1897">H567</f>
        <v>1298.48</v>
      </c>
      <c r="N566" s="16">
        <f t="shared" ref="N566" si="1898">H566-H567</f>
        <v>0.65000000000009095</v>
      </c>
      <c r="O566" s="16">
        <f t="shared" ref="O566" si="1899">I566</f>
        <v>3.25</v>
      </c>
      <c r="P566" s="16">
        <v>0.35</v>
      </c>
      <c r="Q566" s="16">
        <f t="shared" ref="Q566" si="1900">(G569-G566-R566-P566-T566)/2</f>
        <v>0.40000000000000019</v>
      </c>
      <c r="R566" s="16">
        <v>0.4</v>
      </c>
      <c r="S566" s="16">
        <f t="shared" ref="S566" si="1901">(G569-G566-R566-P566-T566)/2</f>
        <v>0.40000000000000019</v>
      </c>
      <c r="T566" s="16">
        <f t="shared" ref="T566" si="1902">P566</f>
        <v>0.35</v>
      </c>
      <c r="U566" s="16">
        <f t="shared" ref="U566" si="1903">M566+0.25</f>
        <v>1298.73</v>
      </c>
      <c r="V566" s="34">
        <f t="shared" si="1827"/>
        <v>11</v>
      </c>
    </row>
    <row r="567" spans="1:22">
      <c r="A567" s="13" t="str">
        <f t="shared" ref="A567" si="1904">$B566&amp;"."&amp;F567&amp;"."&amp;V567</f>
        <v>4.2.11</v>
      </c>
      <c r="B567" s="17"/>
      <c r="C567" s="17"/>
      <c r="D567" s="17"/>
      <c r="E567" s="18" t="s">
        <v>41</v>
      </c>
      <c r="F567" s="18">
        <f t="shared" si="1832"/>
        <v>2</v>
      </c>
      <c r="G567" s="19">
        <v>3.9</v>
      </c>
      <c r="H567" s="20">
        <v>1298.48</v>
      </c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34">
        <f t="shared" si="1827"/>
        <v>11</v>
      </c>
    </row>
    <row r="568" spans="1:22">
      <c r="A568" s="13" t="str">
        <f t="shared" ref="A568" si="1905">$B566&amp;"."&amp;F568&amp;"."&amp;V568</f>
        <v>4.3.11</v>
      </c>
      <c r="B568" s="17"/>
      <c r="C568" s="17"/>
      <c r="D568" s="17"/>
      <c r="E568" s="30" t="s">
        <v>41</v>
      </c>
      <c r="F568" s="30">
        <f t="shared" si="1832"/>
        <v>3</v>
      </c>
      <c r="G568" s="31">
        <v>4.5</v>
      </c>
      <c r="H568" s="32">
        <v>1298.48</v>
      </c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34">
        <f t="shared" si="1827"/>
        <v>11</v>
      </c>
    </row>
    <row r="569" spans="1:22">
      <c r="A569" s="13" t="str">
        <f t="shared" ref="A569" si="1906">$B566&amp;"."&amp;F569&amp;"."&amp;V569</f>
        <v>4.4.11</v>
      </c>
      <c r="B569" s="22"/>
      <c r="C569" s="22"/>
      <c r="D569" s="22"/>
      <c r="E569" s="23" t="s">
        <v>41</v>
      </c>
      <c r="F569" s="23">
        <f t="shared" si="1832"/>
        <v>4</v>
      </c>
      <c r="G569" s="24">
        <v>5.15</v>
      </c>
      <c r="H569" s="25">
        <v>1299.1300000000001</v>
      </c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34">
        <f t="shared" si="1827"/>
        <v>11</v>
      </c>
    </row>
    <row r="570" spans="1:22">
      <c r="A570" s="13" t="str">
        <f t="shared" ref="A570" si="1907">$B570&amp;"."&amp;F570&amp;"."&amp;V570</f>
        <v>5.1.11</v>
      </c>
      <c r="B570" s="21">
        <f t="shared" si="1815"/>
        <v>5</v>
      </c>
      <c r="C570" s="21" t="s">
        <v>173</v>
      </c>
      <c r="D570" s="21" t="s">
        <v>174</v>
      </c>
      <c r="E570" s="14" t="s">
        <v>41</v>
      </c>
      <c r="F570" s="14">
        <f t="shared" si="1832"/>
        <v>1</v>
      </c>
      <c r="G570" s="15">
        <v>3.6</v>
      </c>
      <c r="H570" s="16">
        <v>1300.93</v>
      </c>
      <c r="I570" s="16">
        <f t="shared" ref="I570" si="1908">G570</f>
        <v>3.6</v>
      </c>
      <c r="J570" s="16">
        <f t="shared" ref="J570" si="1909">G571-G570</f>
        <v>0.64999999999999991</v>
      </c>
      <c r="K570" s="16">
        <f t="shared" ref="K570" si="1910">G572-G571</f>
        <v>0.59999999999999964</v>
      </c>
      <c r="L570" s="16">
        <f t="shared" ref="L570" si="1911">G573-G572</f>
        <v>0.65000000000000036</v>
      </c>
      <c r="M570" s="16">
        <f t="shared" ref="M570" si="1912">H571</f>
        <v>1300.28</v>
      </c>
      <c r="N570" s="16">
        <f t="shared" ref="N570" si="1913">H570-H571</f>
        <v>0.65000000000009095</v>
      </c>
      <c r="O570" s="16">
        <f t="shared" ref="O570" si="1914">I570</f>
        <v>3.6</v>
      </c>
      <c r="P570" s="16">
        <v>0.35</v>
      </c>
      <c r="Q570" s="16">
        <f t="shared" ref="Q570" si="1915">(G573-G570-R570-P570-T570)/2</f>
        <v>0.39999999999999997</v>
      </c>
      <c r="R570" s="16">
        <v>0.4</v>
      </c>
      <c r="S570" s="16">
        <f t="shared" ref="S570" si="1916">(G573-G570-R570-P570-T570)/2</f>
        <v>0.39999999999999997</v>
      </c>
      <c r="T570" s="16">
        <f t="shared" ref="T570" si="1917">P570</f>
        <v>0.35</v>
      </c>
      <c r="U570" s="16">
        <f t="shared" ref="U570" si="1918">M570+0.25</f>
        <v>1300.53</v>
      </c>
      <c r="V570" s="34">
        <f t="shared" si="1827"/>
        <v>11</v>
      </c>
    </row>
    <row r="571" spans="1:22">
      <c r="A571" s="13" t="str">
        <f t="shared" ref="A571" si="1919">$B570&amp;"."&amp;F571&amp;"."&amp;V571</f>
        <v>5.2.11</v>
      </c>
      <c r="B571" s="17"/>
      <c r="C571" s="17"/>
      <c r="D571" s="17"/>
      <c r="E571" s="18" t="s">
        <v>41</v>
      </c>
      <c r="F571" s="18">
        <f t="shared" si="1832"/>
        <v>2</v>
      </c>
      <c r="G571" s="19">
        <v>4.25</v>
      </c>
      <c r="H571" s="20">
        <v>1300.28</v>
      </c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34">
        <f t="shared" si="1827"/>
        <v>11</v>
      </c>
    </row>
    <row r="572" spans="1:22">
      <c r="A572" s="13" t="str">
        <f t="shared" ref="A572" si="1920">$B570&amp;"."&amp;F572&amp;"."&amp;V572</f>
        <v>5.3.11</v>
      </c>
      <c r="B572" s="17"/>
      <c r="C572" s="17"/>
      <c r="D572" s="17"/>
      <c r="E572" s="30" t="s">
        <v>41</v>
      </c>
      <c r="F572" s="30">
        <f t="shared" si="1832"/>
        <v>3</v>
      </c>
      <c r="G572" s="31">
        <v>4.8499999999999996</v>
      </c>
      <c r="H572" s="32">
        <v>1300.28</v>
      </c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34">
        <f t="shared" si="1827"/>
        <v>11</v>
      </c>
    </row>
    <row r="573" spans="1:22">
      <c r="A573" s="13" t="str">
        <f t="shared" ref="A573" si="1921">$B570&amp;"."&amp;F573&amp;"."&amp;V573</f>
        <v>5.4.11</v>
      </c>
      <c r="B573" s="22"/>
      <c r="C573" s="22"/>
      <c r="D573" s="22"/>
      <c r="E573" s="23" t="s">
        <v>41</v>
      </c>
      <c r="F573" s="23">
        <f t="shared" si="1832"/>
        <v>4</v>
      </c>
      <c r="G573" s="24">
        <v>5.5</v>
      </c>
      <c r="H573" s="25">
        <v>1300.93</v>
      </c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34">
        <f t="shared" si="1827"/>
        <v>11</v>
      </c>
    </row>
    <row r="574" spans="1:22">
      <c r="A574" s="13" t="str">
        <f t="shared" ref="A574" si="1922">$B574&amp;"."&amp;F574&amp;"."&amp;V574</f>
        <v>6.1.11</v>
      </c>
      <c r="B574" s="21">
        <f t="shared" si="1815"/>
        <v>6</v>
      </c>
      <c r="C574" s="21" t="s">
        <v>58</v>
      </c>
      <c r="D574" s="21" t="s">
        <v>175</v>
      </c>
      <c r="E574" s="14" t="s">
        <v>41</v>
      </c>
      <c r="F574" s="14">
        <f t="shared" si="1832"/>
        <v>1</v>
      </c>
      <c r="G574" s="15">
        <v>3.25</v>
      </c>
      <c r="H574" s="16">
        <v>1302.48</v>
      </c>
      <c r="I574" s="16">
        <f t="shared" ref="I574" si="1923">G574</f>
        <v>3.25</v>
      </c>
      <c r="J574" s="16">
        <f t="shared" ref="J574" si="1924">G575-G574</f>
        <v>0.64999999999999991</v>
      </c>
      <c r="K574" s="16">
        <f t="shared" ref="K574" si="1925">G576-G575</f>
        <v>0.60000000000000009</v>
      </c>
      <c r="L574" s="16">
        <f t="shared" ref="L574" si="1926">G577-G576</f>
        <v>0.65000000000000036</v>
      </c>
      <c r="M574" s="16">
        <f t="shared" ref="M574" si="1927">H575</f>
        <v>1301.83</v>
      </c>
      <c r="N574" s="16">
        <f t="shared" ref="N574" si="1928">H574-H575</f>
        <v>0.65000000000009095</v>
      </c>
      <c r="O574" s="16">
        <f t="shared" ref="O574" si="1929">I574</f>
        <v>3.25</v>
      </c>
      <c r="P574" s="16">
        <v>0.35</v>
      </c>
      <c r="Q574" s="16">
        <f t="shared" ref="Q574" si="1930">(G577-G574-R574-P574-T574)/2</f>
        <v>0.40000000000000019</v>
      </c>
      <c r="R574" s="16">
        <v>0.4</v>
      </c>
      <c r="S574" s="16">
        <f t="shared" ref="S574" si="1931">(G577-G574-R574-P574-T574)/2</f>
        <v>0.40000000000000019</v>
      </c>
      <c r="T574" s="16">
        <f t="shared" ref="T574" si="1932">P574</f>
        <v>0.35</v>
      </c>
      <c r="U574" s="16">
        <f t="shared" ref="U574" si="1933">M574+0.25</f>
        <v>1302.08</v>
      </c>
      <c r="V574" s="34">
        <f t="shared" si="1827"/>
        <v>11</v>
      </c>
    </row>
    <row r="575" spans="1:22">
      <c r="A575" s="13" t="str">
        <f t="shared" ref="A575" si="1934">$B574&amp;"."&amp;F575&amp;"."&amp;V575</f>
        <v>6.2.11</v>
      </c>
      <c r="B575" s="17"/>
      <c r="C575" s="17"/>
      <c r="D575" s="17"/>
      <c r="E575" s="18" t="s">
        <v>41</v>
      </c>
      <c r="F575" s="18">
        <f t="shared" si="1832"/>
        <v>2</v>
      </c>
      <c r="G575" s="19">
        <v>3.9</v>
      </c>
      <c r="H575" s="20">
        <v>1301.83</v>
      </c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34">
        <f t="shared" si="1827"/>
        <v>11</v>
      </c>
    </row>
    <row r="576" spans="1:22">
      <c r="A576" s="13" t="str">
        <f t="shared" ref="A576" si="1935">$B574&amp;"."&amp;F576&amp;"."&amp;V576</f>
        <v>6.3.11</v>
      </c>
      <c r="B576" s="17"/>
      <c r="C576" s="17"/>
      <c r="D576" s="17"/>
      <c r="E576" s="30" t="s">
        <v>41</v>
      </c>
      <c r="F576" s="30">
        <f t="shared" si="1832"/>
        <v>3</v>
      </c>
      <c r="G576" s="31">
        <v>4.5</v>
      </c>
      <c r="H576" s="32">
        <v>1301.83</v>
      </c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34">
        <f t="shared" si="1827"/>
        <v>11</v>
      </c>
    </row>
    <row r="577" spans="1:22">
      <c r="A577" s="13" t="str">
        <f t="shared" ref="A577" si="1936">$B574&amp;"."&amp;F577&amp;"."&amp;V577</f>
        <v>6.4.11</v>
      </c>
      <c r="B577" s="22"/>
      <c r="C577" s="22"/>
      <c r="D577" s="22"/>
      <c r="E577" s="23" t="s">
        <v>41</v>
      </c>
      <c r="F577" s="23">
        <f t="shared" si="1832"/>
        <v>4</v>
      </c>
      <c r="G577" s="24">
        <v>5.15</v>
      </c>
      <c r="H577" s="25">
        <v>1302.48</v>
      </c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34">
        <f t="shared" si="1827"/>
        <v>11</v>
      </c>
    </row>
    <row r="578" spans="1:22">
      <c r="A578" s="13" t="str">
        <f t="shared" ref="A578" si="1937">$B578&amp;"."&amp;F578&amp;"."&amp;V578</f>
        <v>7.1.11</v>
      </c>
      <c r="B578" s="21">
        <f t="shared" si="1815"/>
        <v>7</v>
      </c>
      <c r="C578" s="21">
        <v>49</v>
      </c>
      <c r="D578" s="21" t="s">
        <v>176</v>
      </c>
      <c r="E578" s="14" t="s">
        <v>41</v>
      </c>
      <c r="F578" s="14">
        <f t="shared" si="1832"/>
        <v>1</v>
      </c>
      <c r="G578" s="15">
        <v>3.06</v>
      </c>
      <c r="H578" s="16">
        <v>1303.31</v>
      </c>
      <c r="I578" s="16">
        <f t="shared" ref="I578" si="1938">G578</f>
        <v>3.06</v>
      </c>
      <c r="J578" s="16">
        <f t="shared" ref="J578" si="1939">G579-G578</f>
        <v>0.64999999999999991</v>
      </c>
      <c r="K578" s="16">
        <f t="shared" ref="K578" si="1940">G580-G579</f>
        <v>0.59999999999999964</v>
      </c>
      <c r="L578" s="16">
        <f t="shared" ref="L578" si="1941">G581-G580</f>
        <v>0.65000000000000036</v>
      </c>
      <c r="M578" s="16">
        <f t="shared" ref="M578" si="1942">H579</f>
        <v>1302.6600000000001</v>
      </c>
      <c r="N578" s="16">
        <f t="shared" ref="N578" si="1943">H578-H579</f>
        <v>0.64999999999986358</v>
      </c>
      <c r="O578" s="16">
        <f t="shared" ref="O578" si="1944">I578</f>
        <v>3.06</v>
      </c>
      <c r="P578" s="16">
        <v>0.35</v>
      </c>
      <c r="Q578" s="16">
        <f t="shared" ref="Q578" si="1945">(G581-G578-R578-P578-T578)/2</f>
        <v>0.39999999999999997</v>
      </c>
      <c r="R578" s="16">
        <v>0.4</v>
      </c>
      <c r="S578" s="16">
        <f t="shared" ref="S578" si="1946">(G581-G578-R578-P578-T578)/2</f>
        <v>0.39999999999999997</v>
      </c>
      <c r="T578" s="16">
        <f t="shared" ref="T578" si="1947">P578</f>
        <v>0.35</v>
      </c>
      <c r="U578" s="16">
        <f t="shared" ref="U578" si="1948">M578+0.25</f>
        <v>1302.9100000000001</v>
      </c>
      <c r="V578" s="34">
        <f t="shared" si="1827"/>
        <v>11</v>
      </c>
    </row>
    <row r="579" spans="1:22">
      <c r="A579" s="13" t="str">
        <f t="shared" ref="A579" si="1949">$B578&amp;"."&amp;F579&amp;"."&amp;V579</f>
        <v>7.2.11</v>
      </c>
      <c r="B579" s="17"/>
      <c r="C579" s="17"/>
      <c r="D579" s="17"/>
      <c r="E579" s="18" t="s">
        <v>41</v>
      </c>
      <c r="F579" s="18">
        <f t="shared" si="1832"/>
        <v>2</v>
      </c>
      <c r="G579" s="19">
        <v>3.71</v>
      </c>
      <c r="H579" s="20">
        <v>1302.6600000000001</v>
      </c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34">
        <f t="shared" si="1827"/>
        <v>11</v>
      </c>
    </row>
    <row r="580" spans="1:22">
      <c r="A580" s="13" t="str">
        <f t="shared" ref="A580" si="1950">$B578&amp;"."&amp;F580&amp;"."&amp;V580</f>
        <v>7.3.11</v>
      </c>
      <c r="B580" s="17"/>
      <c r="C580" s="17"/>
      <c r="D580" s="17"/>
      <c r="E580" s="30" t="s">
        <v>41</v>
      </c>
      <c r="F580" s="30">
        <f t="shared" si="1832"/>
        <v>3</v>
      </c>
      <c r="G580" s="31">
        <v>4.3099999999999996</v>
      </c>
      <c r="H580" s="32">
        <v>1302.6600000000001</v>
      </c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34">
        <f t="shared" si="1827"/>
        <v>11</v>
      </c>
    </row>
    <row r="581" spans="1:22">
      <c r="A581" s="13" t="str">
        <f t="shared" ref="A581" si="1951">$B578&amp;"."&amp;F581&amp;"."&amp;V581</f>
        <v>7.4.11</v>
      </c>
      <c r="B581" s="22"/>
      <c r="C581" s="22"/>
      <c r="D581" s="22"/>
      <c r="E581" s="23" t="s">
        <v>41</v>
      </c>
      <c r="F581" s="23">
        <f t="shared" si="1832"/>
        <v>4</v>
      </c>
      <c r="G581" s="24">
        <v>4.96</v>
      </c>
      <c r="H581" s="25">
        <v>1303.31</v>
      </c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34">
        <f t="shared" si="1827"/>
        <v>11</v>
      </c>
    </row>
    <row r="582" spans="1:22">
      <c r="A582" s="13" t="str">
        <f t="shared" ref="A582" si="1952">$B582&amp;"."&amp;F582&amp;"."&amp;V582</f>
        <v>8.1.11</v>
      </c>
      <c r="B582" s="21">
        <f t="shared" si="1815"/>
        <v>8</v>
      </c>
      <c r="C582" s="21" t="s">
        <v>177</v>
      </c>
      <c r="D582" s="21" t="s">
        <v>178</v>
      </c>
      <c r="E582" s="14" t="s">
        <v>41</v>
      </c>
      <c r="F582" s="14">
        <f t="shared" si="1832"/>
        <v>1</v>
      </c>
      <c r="G582" s="15">
        <v>3.25</v>
      </c>
      <c r="H582" s="16">
        <v>1303.48</v>
      </c>
      <c r="I582" s="16">
        <f t="shared" ref="I582" si="1953">G582</f>
        <v>3.25</v>
      </c>
      <c r="J582" s="16">
        <f t="shared" ref="J582" si="1954">G583-G582</f>
        <v>0.64999999999999991</v>
      </c>
      <c r="K582" s="16">
        <f t="shared" ref="K582" si="1955">G584-G583</f>
        <v>0.60000000000000009</v>
      </c>
      <c r="L582" s="16">
        <f t="shared" ref="L582" si="1956">G585-G584</f>
        <v>0.65000000000000036</v>
      </c>
      <c r="M582" s="16">
        <f t="shared" ref="M582" si="1957">H583</f>
        <v>1302.83</v>
      </c>
      <c r="N582" s="16">
        <f t="shared" ref="N582" si="1958">H582-H583</f>
        <v>0.65000000000009095</v>
      </c>
      <c r="O582" s="16">
        <f t="shared" ref="O582" si="1959">I582</f>
        <v>3.25</v>
      </c>
      <c r="P582" s="16">
        <v>0.35</v>
      </c>
      <c r="Q582" s="16">
        <f t="shared" ref="Q582" si="1960">(G585-G582-R582-P582-T582)/2</f>
        <v>0.40000000000000019</v>
      </c>
      <c r="R582" s="16">
        <v>0.4</v>
      </c>
      <c r="S582" s="16">
        <f t="shared" ref="S582" si="1961">(G585-G582-R582-P582-T582)/2</f>
        <v>0.40000000000000019</v>
      </c>
      <c r="T582" s="16">
        <f t="shared" ref="T582" si="1962">P582</f>
        <v>0.35</v>
      </c>
      <c r="U582" s="16">
        <f t="shared" ref="U582" si="1963">M582+0.25</f>
        <v>1303.08</v>
      </c>
      <c r="V582" s="34">
        <f t="shared" si="1827"/>
        <v>11</v>
      </c>
    </row>
    <row r="583" spans="1:22">
      <c r="A583" s="13" t="str">
        <f t="shared" ref="A583" si="1964">$B582&amp;"."&amp;F583&amp;"."&amp;V583</f>
        <v>8.2.11</v>
      </c>
      <c r="B583" s="17"/>
      <c r="C583" s="17"/>
      <c r="D583" s="17"/>
      <c r="E583" s="18" t="s">
        <v>41</v>
      </c>
      <c r="F583" s="18">
        <f t="shared" si="1832"/>
        <v>2</v>
      </c>
      <c r="G583" s="19">
        <v>3.9</v>
      </c>
      <c r="H583" s="20">
        <v>1302.83</v>
      </c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34">
        <f t="shared" si="1827"/>
        <v>11</v>
      </c>
    </row>
    <row r="584" spans="1:22">
      <c r="A584" s="13" t="str">
        <f t="shared" ref="A584" si="1965">$B582&amp;"."&amp;F584&amp;"."&amp;V584</f>
        <v>8.3.11</v>
      </c>
      <c r="B584" s="17"/>
      <c r="C584" s="17"/>
      <c r="D584" s="17"/>
      <c r="E584" s="30" t="s">
        <v>41</v>
      </c>
      <c r="F584" s="30">
        <f t="shared" si="1832"/>
        <v>3</v>
      </c>
      <c r="G584" s="31">
        <v>4.5</v>
      </c>
      <c r="H584" s="32">
        <v>1302.83</v>
      </c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34">
        <f t="shared" si="1827"/>
        <v>11</v>
      </c>
    </row>
    <row r="585" spans="1:22">
      <c r="A585" s="13" t="str">
        <f t="shared" ref="A585" si="1966">$B582&amp;"."&amp;F585&amp;"."&amp;V585</f>
        <v>8.4.11</v>
      </c>
      <c r="B585" s="22"/>
      <c r="C585" s="22"/>
      <c r="D585" s="22"/>
      <c r="E585" s="23" t="s">
        <v>41</v>
      </c>
      <c r="F585" s="23">
        <f t="shared" si="1832"/>
        <v>4</v>
      </c>
      <c r="G585" s="24">
        <v>5.15</v>
      </c>
      <c r="H585" s="25">
        <v>1303.48</v>
      </c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34">
        <f t="shared" si="1827"/>
        <v>11</v>
      </c>
    </row>
    <row r="586" spans="1:22">
      <c r="A586" s="13" t="str">
        <f t="shared" ref="A586" si="1967">$B586&amp;"."&amp;F586&amp;"."&amp;V586</f>
        <v>9.1.11</v>
      </c>
      <c r="B586" s="21">
        <f t="shared" si="1815"/>
        <v>9</v>
      </c>
      <c r="C586" s="21">
        <v>50</v>
      </c>
      <c r="D586" s="21" t="s">
        <v>179</v>
      </c>
      <c r="E586" s="14" t="s">
        <v>41</v>
      </c>
      <c r="F586" s="14">
        <f t="shared" si="1832"/>
        <v>1</v>
      </c>
      <c r="G586" s="15">
        <v>3.49</v>
      </c>
      <c r="H586" s="16">
        <v>1306.3900000000001</v>
      </c>
      <c r="I586" s="16">
        <f t="shared" ref="I586" si="1968">G586</f>
        <v>3.49</v>
      </c>
      <c r="J586" s="16">
        <f t="shared" ref="J586" si="1969">G587-G586</f>
        <v>0.64999999999999947</v>
      </c>
      <c r="K586" s="16">
        <f t="shared" ref="K586" si="1970">G588-G587</f>
        <v>0.60000000000000053</v>
      </c>
      <c r="L586" s="16">
        <f t="shared" ref="L586" si="1971">G589-G588</f>
        <v>0.64999999999999947</v>
      </c>
      <c r="M586" s="16">
        <f t="shared" ref="M586" si="1972">H587</f>
        <v>1305.74</v>
      </c>
      <c r="N586" s="16">
        <f t="shared" ref="N586" si="1973">H586-H587</f>
        <v>0.65000000000009095</v>
      </c>
      <c r="O586" s="16">
        <f t="shared" ref="O586" si="1974">I586</f>
        <v>3.49</v>
      </c>
      <c r="P586" s="16">
        <v>0.35</v>
      </c>
      <c r="Q586" s="16">
        <f t="shared" ref="Q586" si="1975">(G589-G586-R586-P586-T586)/2</f>
        <v>0.39999999999999974</v>
      </c>
      <c r="R586" s="16">
        <v>0.4</v>
      </c>
      <c r="S586" s="16">
        <f t="shared" ref="S586" si="1976">(G589-G586-R586-P586-T586)/2</f>
        <v>0.39999999999999974</v>
      </c>
      <c r="T586" s="16">
        <f t="shared" ref="T586" si="1977">P586</f>
        <v>0.35</v>
      </c>
      <c r="U586" s="16">
        <f t="shared" ref="U586" si="1978">M586+0.25</f>
        <v>1305.99</v>
      </c>
      <c r="V586" s="34">
        <f t="shared" si="1827"/>
        <v>11</v>
      </c>
    </row>
    <row r="587" spans="1:22">
      <c r="A587" s="13" t="str">
        <f t="shared" ref="A587" si="1979">$B586&amp;"."&amp;F587&amp;"."&amp;V587</f>
        <v>9.2.11</v>
      </c>
      <c r="B587" s="17"/>
      <c r="C587" s="17"/>
      <c r="D587" s="17"/>
      <c r="E587" s="18" t="s">
        <v>41</v>
      </c>
      <c r="F587" s="18">
        <f t="shared" si="1832"/>
        <v>2</v>
      </c>
      <c r="G587" s="19">
        <v>4.1399999999999997</v>
      </c>
      <c r="H587" s="20">
        <v>1305.74</v>
      </c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34">
        <f t="shared" si="1827"/>
        <v>11</v>
      </c>
    </row>
    <row r="588" spans="1:22">
      <c r="A588" s="13" t="str">
        <f t="shared" ref="A588" si="1980">$B586&amp;"."&amp;F588&amp;"."&amp;V588</f>
        <v>9.3.11</v>
      </c>
      <c r="B588" s="17"/>
      <c r="C588" s="17"/>
      <c r="D588" s="17"/>
      <c r="E588" s="30" t="s">
        <v>41</v>
      </c>
      <c r="F588" s="30">
        <f t="shared" si="1832"/>
        <v>3</v>
      </c>
      <c r="G588" s="31">
        <v>4.74</v>
      </c>
      <c r="H588" s="32">
        <v>1305.74</v>
      </c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34">
        <f t="shared" si="1827"/>
        <v>11</v>
      </c>
    </row>
    <row r="589" spans="1:22">
      <c r="A589" s="13" t="str">
        <f t="shared" ref="A589" si="1981">$B586&amp;"."&amp;F589&amp;"."&amp;V589</f>
        <v>9.4.11</v>
      </c>
      <c r="B589" s="22"/>
      <c r="C589" s="22"/>
      <c r="D589" s="22"/>
      <c r="E589" s="23" t="s">
        <v>41</v>
      </c>
      <c r="F589" s="23">
        <f t="shared" si="1832"/>
        <v>4</v>
      </c>
      <c r="G589" s="24">
        <v>5.39</v>
      </c>
      <c r="H589" s="25">
        <v>1306.3900000000001</v>
      </c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34">
        <f t="shared" si="1827"/>
        <v>11</v>
      </c>
    </row>
    <row r="590" spans="1:22">
      <c r="A590" s="13" t="str">
        <f t="shared" ref="A590" si="1982">$B590&amp;"."&amp;F590&amp;"."&amp;V590</f>
        <v>10.1.11</v>
      </c>
      <c r="B590" s="21">
        <f t="shared" si="1815"/>
        <v>10</v>
      </c>
      <c r="C590" s="21" t="s">
        <v>180</v>
      </c>
      <c r="D590" s="21" t="s">
        <v>181</v>
      </c>
      <c r="E590" s="14" t="s">
        <v>41</v>
      </c>
      <c r="F590" s="14">
        <f>F582</f>
        <v>1</v>
      </c>
      <c r="G590" s="15">
        <v>3.6</v>
      </c>
      <c r="H590" s="16">
        <v>1307.49</v>
      </c>
      <c r="I590" s="16">
        <f t="shared" ref="I590" si="1983">G590</f>
        <v>3.6</v>
      </c>
      <c r="J590" s="16">
        <f t="shared" ref="J590" si="1984">G591-G590</f>
        <v>0.64999999999999991</v>
      </c>
      <c r="K590" s="16">
        <f t="shared" ref="K590" si="1985">G592-G591</f>
        <v>0.59999999999999964</v>
      </c>
      <c r="L590" s="16">
        <f t="shared" ref="L590" si="1986">G593-G592</f>
        <v>0.65000000000000036</v>
      </c>
      <c r="M590" s="16">
        <f t="shared" ref="M590" si="1987">H591</f>
        <v>1306.8399999999999</v>
      </c>
      <c r="N590" s="16">
        <f t="shared" ref="N590" si="1988">H590-H591</f>
        <v>0.65000000000009095</v>
      </c>
      <c r="O590" s="16">
        <f t="shared" ref="O590" si="1989">I590</f>
        <v>3.6</v>
      </c>
      <c r="P590" s="16">
        <v>0.35</v>
      </c>
      <c r="Q590" s="16">
        <f t="shared" ref="Q590" si="1990">(G593-G590-R590-P590-T590)/2</f>
        <v>0.39999999999999997</v>
      </c>
      <c r="R590" s="16">
        <v>0.4</v>
      </c>
      <c r="S590" s="16">
        <f t="shared" ref="S590" si="1991">(G593-G590-R590-P590-T590)/2</f>
        <v>0.39999999999999997</v>
      </c>
      <c r="T590" s="16">
        <f t="shared" ref="T590" si="1992">P590</f>
        <v>0.35</v>
      </c>
      <c r="U590" s="16">
        <f t="shared" ref="U590" si="1993">M590+0.25</f>
        <v>1307.0899999999999</v>
      </c>
      <c r="V590" s="34">
        <f t="shared" si="1827"/>
        <v>11</v>
      </c>
    </row>
    <row r="591" spans="1:22">
      <c r="A591" s="13" t="str">
        <f t="shared" ref="A591" si="1994">$B590&amp;"."&amp;F591&amp;"."&amp;V591</f>
        <v>10.2.11</v>
      </c>
      <c r="B591" s="17"/>
      <c r="C591" s="17"/>
      <c r="D591" s="17"/>
      <c r="E591" s="18" t="s">
        <v>41</v>
      </c>
      <c r="F591" s="18">
        <f>F583</f>
        <v>2</v>
      </c>
      <c r="G591" s="19">
        <v>4.25</v>
      </c>
      <c r="H591" s="20">
        <v>1306.8399999999999</v>
      </c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34">
        <f t="shared" si="1827"/>
        <v>11</v>
      </c>
    </row>
    <row r="592" spans="1:22">
      <c r="A592" s="13" t="str">
        <f t="shared" ref="A592" si="1995">$B590&amp;"."&amp;F592&amp;"."&amp;V592</f>
        <v>10.3.11</v>
      </c>
      <c r="B592" s="17"/>
      <c r="C592" s="17"/>
      <c r="D592" s="17"/>
      <c r="E592" s="30" t="s">
        <v>41</v>
      </c>
      <c r="F592" s="30">
        <f>F584</f>
        <v>3</v>
      </c>
      <c r="G592" s="31">
        <v>4.8499999999999996</v>
      </c>
      <c r="H592" s="32">
        <v>1306.8399999999999</v>
      </c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34">
        <f t="shared" si="1827"/>
        <v>11</v>
      </c>
    </row>
    <row r="593" spans="1:22">
      <c r="A593" s="13" t="str">
        <f t="shared" ref="A593" si="1996">$B590&amp;"."&amp;F593&amp;"."&amp;V593</f>
        <v>10.4.11</v>
      </c>
      <c r="B593" s="22"/>
      <c r="C593" s="22"/>
      <c r="D593" s="22"/>
      <c r="E593" s="23" t="s">
        <v>41</v>
      </c>
      <c r="F593" s="23">
        <f>F585</f>
        <v>4</v>
      </c>
      <c r="G593" s="24">
        <v>5.5</v>
      </c>
      <c r="H593" s="25">
        <v>1307.49</v>
      </c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34">
        <f t="shared" si="1827"/>
        <v>11</v>
      </c>
    </row>
    <row r="594" spans="1:22">
      <c r="A594" s="13" t="str">
        <f t="shared" ref="A594" si="1997">$B594&amp;"."&amp;F594&amp;"."&amp;V594</f>
        <v>11.1.11</v>
      </c>
      <c r="B594" s="21">
        <f t="shared" si="1815"/>
        <v>11</v>
      </c>
      <c r="C594" s="21">
        <v>51</v>
      </c>
      <c r="D594" s="21" t="s">
        <v>182</v>
      </c>
      <c r="E594" s="14" t="s">
        <v>41</v>
      </c>
      <c r="F594" s="14">
        <f t="shared" si="1832"/>
        <v>1</v>
      </c>
      <c r="G594" s="15">
        <v>3.55</v>
      </c>
      <c r="H594" s="16">
        <v>1308.33</v>
      </c>
      <c r="I594" s="16">
        <f t="shared" ref="I594" si="1998">G594</f>
        <v>3.55</v>
      </c>
      <c r="J594" s="16">
        <f t="shared" ref="J594" si="1999">G595-G594</f>
        <v>0.65000000000000036</v>
      </c>
      <c r="K594" s="16">
        <f t="shared" ref="K594" si="2000">G596-G595</f>
        <v>0.59999999999999964</v>
      </c>
      <c r="L594" s="16">
        <f t="shared" ref="L594" si="2001">G597-G596</f>
        <v>0.65000000000000036</v>
      </c>
      <c r="M594" s="16">
        <f t="shared" ref="M594" si="2002">H595</f>
        <v>1307.68</v>
      </c>
      <c r="N594" s="16">
        <f t="shared" ref="N594" si="2003">H594-H595</f>
        <v>0.64999999999986358</v>
      </c>
      <c r="O594" s="16">
        <f t="shared" ref="O594" si="2004">I594</f>
        <v>3.55</v>
      </c>
      <c r="P594" s="16">
        <v>0.35</v>
      </c>
      <c r="Q594" s="16">
        <f t="shared" ref="Q594" si="2005">(G597-G594-R594-P594-T594)/2</f>
        <v>0.40000000000000019</v>
      </c>
      <c r="R594" s="16">
        <v>0.4</v>
      </c>
      <c r="S594" s="16">
        <f t="shared" ref="S594" si="2006">(G597-G594-R594-P594-T594)/2</f>
        <v>0.40000000000000019</v>
      </c>
      <c r="T594" s="16">
        <f t="shared" ref="T594" si="2007">P594</f>
        <v>0.35</v>
      </c>
      <c r="U594" s="16">
        <f t="shared" ref="U594" si="2008">M594+0.25</f>
        <v>1307.93</v>
      </c>
      <c r="V594" s="34">
        <f t="shared" si="1827"/>
        <v>11</v>
      </c>
    </row>
    <row r="595" spans="1:22">
      <c r="A595" s="13" t="str">
        <f t="shared" ref="A595" si="2009">$B594&amp;"."&amp;F595&amp;"."&amp;V595</f>
        <v>11.2.11</v>
      </c>
      <c r="B595" s="17"/>
      <c r="C595" s="17"/>
      <c r="D595" s="17"/>
      <c r="E595" s="18" t="s">
        <v>41</v>
      </c>
      <c r="F595" s="18">
        <f t="shared" si="1832"/>
        <v>2</v>
      </c>
      <c r="G595" s="19">
        <v>4.2</v>
      </c>
      <c r="H595" s="20">
        <v>1307.68</v>
      </c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34">
        <f t="shared" si="1827"/>
        <v>11</v>
      </c>
    </row>
    <row r="596" spans="1:22">
      <c r="A596" s="13" t="str">
        <f t="shared" ref="A596" si="2010">$B594&amp;"."&amp;F596&amp;"."&amp;V596</f>
        <v>11.3.11</v>
      </c>
      <c r="B596" s="17"/>
      <c r="C596" s="17"/>
      <c r="D596" s="17"/>
      <c r="E596" s="30" t="s">
        <v>41</v>
      </c>
      <c r="F596" s="30">
        <f t="shared" si="1832"/>
        <v>3</v>
      </c>
      <c r="G596" s="31">
        <v>4.8</v>
      </c>
      <c r="H596" s="32">
        <v>1307.68</v>
      </c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34">
        <f t="shared" si="1827"/>
        <v>11</v>
      </c>
    </row>
    <row r="597" spans="1:22">
      <c r="A597" s="13" t="str">
        <f t="shared" ref="A597" si="2011">$B594&amp;"."&amp;F597&amp;"."&amp;V597</f>
        <v>11.4.11</v>
      </c>
      <c r="B597" s="22"/>
      <c r="C597" s="22"/>
      <c r="D597" s="22"/>
      <c r="E597" s="23" t="s">
        <v>41</v>
      </c>
      <c r="F597" s="23">
        <f t="shared" si="1832"/>
        <v>4</v>
      </c>
      <c r="G597" s="24">
        <v>5.45</v>
      </c>
      <c r="H597" s="25">
        <v>1308.33</v>
      </c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34">
        <f t="shared" si="1827"/>
        <v>11</v>
      </c>
    </row>
    <row r="598" spans="1:22">
      <c r="A598" s="13" t="str">
        <f t="shared" ref="A598" si="2012">$B598&amp;"."&amp;F598&amp;"."&amp;V598</f>
        <v>12.1.11</v>
      </c>
      <c r="B598" s="21">
        <f t="shared" si="1815"/>
        <v>12</v>
      </c>
      <c r="C598" s="21" t="s">
        <v>59</v>
      </c>
      <c r="D598" s="36" t="s">
        <v>183</v>
      </c>
      <c r="E598" s="14" t="s">
        <v>41</v>
      </c>
      <c r="F598" s="14">
        <f t="shared" si="1832"/>
        <v>1</v>
      </c>
      <c r="G598" s="15">
        <v>3.6</v>
      </c>
      <c r="H598" s="16">
        <v>1309.8800000000001</v>
      </c>
      <c r="I598" s="16">
        <f t="shared" ref="I598" si="2013">G598</f>
        <v>3.6</v>
      </c>
      <c r="J598" s="16">
        <f t="shared" ref="J598" si="2014">G599-G598</f>
        <v>0.64999999999999991</v>
      </c>
      <c r="K598" s="16">
        <f t="shared" ref="K598" si="2015">G600-G599</f>
        <v>0.59999999999999964</v>
      </c>
      <c r="L598" s="16">
        <f t="shared" ref="L598" si="2016">G601-G600</f>
        <v>0.65000000000000036</v>
      </c>
      <c r="M598" s="16">
        <f t="shared" ref="M598" si="2017">H599</f>
        <v>1309.23</v>
      </c>
      <c r="N598" s="16">
        <f t="shared" ref="N598" si="2018">H598-H599</f>
        <v>0.65000000000009095</v>
      </c>
      <c r="O598" s="16">
        <f t="shared" ref="O598" si="2019">I598</f>
        <v>3.6</v>
      </c>
      <c r="P598" s="16">
        <v>0.35</v>
      </c>
      <c r="Q598" s="16">
        <f t="shared" ref="Q598" si="2020">(G601-G598-R598-P598-T598)/2</f>
        <v>0.39999999999999997</v>
      </c>
      <c r="R598" s="16">
        <v>0.4</v>
      </c>
      <c r="S598" s="16">
        <f t="shared" ref="S598" si="2021">(G601-G598-R598-P598-T598)/2</f>
        <v>0.39999999999999997</v>
      </c>
      <c r="T598" s="16">
        <f t="shared" ref="T598" si="2022">P598</f>
        <v>0.35</v>
      </c>
      <c r="U598" s="16">
        <f t="shared" ref="U598" si="2023">M598+0.25</f>
        <v>1309.48</v>
      </c>
      <c r="V598" s="34">
        <f t="shared" si="1827"/>
        <v>11</v>
      </c>
    </row>
    <row r="599" spans="1:22">
      <c r="A599" s="13" t="str">
        <f t="shared" ref="A599" si="2024">$B598&amp;"."&amp;F599&amp;"."&amp;V599</f>
        <v>12.2.11</v>
      </c>
      <c r="B599" s="17"/>
      <c r="C599" s="17"/>
      <c r="D599" s="17"/>
      <c r="E599" s="18" t="s">
        <v>41</v>
      </c>
      <c r="F599" s="18">
        <f t="shared" si="1832"/>
        <v>2</v>
      </c>
      <c r="G599" s="19">
        <v>4.25</v>
      </c>
      <c r="H599" s="20">
        <v>1309.23</v>
      </c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34">
        <f t="shared" si="1827"/>
        <v>11</v>
      </c>
    </row>
    <row r="600" spans="1:22">
      <c r="A600" s="13" t="str">
        <f t="shared" ref="A600" si="2025">$B598&amp;"."&amp;F600&amp;"."&amp;V600</f>
        <v>12.3.11</v>
      </c>
      <c r="B600" s="17"/>
      <c r="C600" s="17"/>
      <c r="D600" s="17"/>
      <c r="E600" s="30" t="s">
        <v>41</v>
      </c>
      <c r="F600" s="30">
        <f t="shared" si="1832"/>
        <v>3</v>
      </c>
      <c r="G600" s="31">
        <v>4.8499999999999996</v>
      </c>
      <c r="H600" s="32">
        <v>1309.23</v>
      </c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34">
        <f t="shared" si="1827"/>
        <v>11</v>
      </c>
    </row>
    <row r="601" spans="1:22">
      <c r="A601" s="13" t="str">
        <f t="shared" ref="A601" si="2026">$B598&amp;"."&amp;F601&amp;"."&amp;V601</f>
        <v>12.4.11</v>
      </c>
      <c r="B601" s="22"/>
      <c r="C601" s="22"/>
      <c r="D601" s="22"/>
      <c r="E601" s="23" t="s">
        <v>41</v>
      </c>
      <c r="F601" s="23">
        <f t="shared" si="1832"/>
        <v>4</v>
      </c>
      <c r="G601" s="24">
        <v>5.5</v>
      </c>
      <c r="H601" s="25">
        <v>1309.8800000000001</v>
      </c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34">
        <f t="shared" si="1827"/>
        <v>11</v>
      </c>
    </row>
    <row r="602" spans="1:22">
      <c r="A602" s="13" t="str">
        <f t="shared" ref="A602" si="2027">$B602&amp;"."&amp;F602&amp;"."&amp;V602</f>
        <v>13.1.11</v>
      </c>
      <c r="B602" s="21">
        <f t="shared" si="1815"/>
        <v>13</v>
      </c>
      <c r="C602" s="21" t="s">
        <v>184</v>
      </c>
      <c r="D602" s="21" t="s">
        <v>185</v>
      </c>
      <c r="E602" s="14" t="s">
        <v>41</v>
      </c>
      <c r="F602" s="14">
        <f t="shared" si="1832"/>
        <v>1</v>
      </c>
      <c r="G602" s="15">
        <v>3.6</v>
      </c>
      <c r="H602" s="16">
        <v>1311.55</v>
      </c>
      <c r="I602" s="16">
        <f t="shared" ref="I602" si="2028">G602</f>
        <v>3.6</v>
      </c>
      <c r="J602" s="16">
        <f t="shared" ref="J602" si="2029">G603-G602</f>
        <v>0.64999999999999991</v>
      </c>
      <c r="K602" s="16">
        <f t="shared" ref="K602" si="2030">G604-G603</f>
        <v>0.59999999999999964</v>
      </c>
      <c r="L602" s="16">
        <f t="shared" ref="L602" si="2031">G605-G604</f>
        <v>0.65000000000000036</v>
      </c>
      <c r="M602" s="16">
        <f t="shared" ref="M602" si="2032">H603</f>
        <v>1310.9</v>
      </c>
      <c r="N602" s="16">
        <f t="shared" ref="N602" si="2033">H602-H603</f>
        <v>0.64999999999986358</v>
      </c>
      <c r="O602" s="16">
        <f t="shared" ref="O602" si="2034">I602</f>
        <v>3.6</v>
      </c>
      <c r="P602" s="16">
        <v>0.35</v>
      </c>
      <c r="Q602" s="16">
        <f t="shared" ref="Q602" si="2035">(G605-G602-R602-P602-T602)/2</f>
        <v>0.39999999999999997</v>
      </c>
      <c r="R602" s="16">
        <v>0.4</v>
      </c>
      <c r="S602" s="16">
        <f t="shared" ref="S602" si="2036">(G605-G602-R602-P602-T602)/2</f>
        <v>0.39999999999999997</v>
      </c>
      <c r="T602" s="16">
        <f t="shared" ref="T602" si="2037">P602</f>
        <v>0.35</v>
      </c>
      <c r="U602" s="16">
        <f t="shared" ref="U602" si="2038">M602+0.25</f>
        <v>1311.15</v>
      </c>
      <c r="V602" s="34">
        <f t="shared" si="1827"/>
        <v>11</v>
      </c>
    </row>
    <row r="603" spans="1:22">
      <c r="A603" s="13" t="str">
        <f t="shared" ref="A603" si="2039">$B602&amp;"."&amp;F603&amp;"."&amp;V603</f>
        <v>13.2.11</v>
      </c>
      <c r="B603" s="17"/>
      <c r="C603" s="17"/>
      <c r="D603" s="17"/>
      <c r="E603" s="18" t="s">
        <v>41</v>
      </c>
      <c r="F603" s="18">
        <f t="shared" si="1832"/>
        <v>2</v>
      </c>
      <c r="G603" s="19">
        <v>4.25</v>
      </c>
      <c r="H603" s="20">
        <v>1310.9</v>
      </c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34">
        <f t="shared" si="1827"/>
        <v>11</v>
      </c>
    </row>
    <row r="604" spans="1:22">
      <c r="A604" s="13" t="str">
        <f t="shared" ref="A604" si="2040">$B602&amp;"."&amp;F604&amp;"."&amp;V604</f>
        <v>13.3.11</v>
      </c>
      <c r="B604" s="17"/>
      <c r="C604" s="17"/>
      <c r="D604" s="17"/>
      <c r="E604" s="30" t="s">
        <v>41</v>
      </c>
      <c r="F604" s="30">
        <f t="shared" si="1832"/>
        <v>3</v>
      </c>
      <c r="G604" s="31">
        <v>4.8499999999999996</v>
      </c>
      <c r="H604" s="32">
        <v>1310.9</v>
      </c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34">
        <f t="shared" si="1827"/>
        <v>11</v>
      </c>
    </row>
    <row r="605" spans="1:22">
      <c r="A605" s="13" t="str">
        <f t="shared" ref="A605" si="2041">$B602&amp;"."&amp;F605&amp;"."&amp;V605</f>
        <v>13.4.11</v>
      </c>
      <c r="B605" s="22"/>
      <c r="C605" s="22"/>
      <c r="D605" s="22"/>
      <c r="E605" s="23" t="s">
        <v>41</v>
      </c>
      <c r="F605" s="23">
        <f t="shared" si="1832"/>
        <v>4</v>
      </c>
      <c r="G605" s="24">
        <v>5.5</v>
      </c>
      <c r="H605" s="25">
        <v>1311.55</v>
      </c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34">
        <f t="shared" si="1827"/>
        <v>11</v>
      </c>
    </row>
    <row r="606" spans="1:22">
      <c r="A606" s="13" t="str">
        <f t="shared" ref="A606" si="2042">$B606&amp;"."&amp;F606&amp;"."&amp;V606</f>
        <v>14.1.11</v>
      </c>
      <c r="B606" s="21">
        <f t="shared" si="1815"/>
        <v>14</v>
      </c>
      <c r="C606" s="21">
        <v>53</v>
      </c>
      <c r="D606" s="21" t="s">
        <v>186</v>
      </c>
      <c r="E606" s="14" t="s">
        <v>41</v>
      </c>
      <c r="F606" s="14">
        <f t="shared" si="1832"/>
        <v>1</v>
      </c>
      <c r="G606" s="15">
        <v>3.53</v>
      </c>
      <c r="H606" s="16">
        <v>1313.46</v>
      </c>
      <c r="I606" s="16">
        <f t="shared" ref="I606" si="2043">G606</f>
        <v>3.53</v>
      </c>
      <c r="J606" s="16">
        <f t="shared" ref="J606" si="2044">G607-G606</f>
        <v>0.64999999999999991</v>
      </c>
      <c r="K606" s="16">
        <f t="shared" ref="K606" si="2045">G608-G607</f>
        <v>0.60000000000000053</v>
      </c>
      <c r="L606" s="16">
        <f t="shared" ref="L606" si="2046">G609-G608</f>
        <v>0.64999999999999947</v>
      </c>
      <c r="M606" s="16">
        <f t="shared" ref="M606" si="2047">H607</f>
        <v>1312.81</v>
      </c>
      <c r="N606" s="16">
        <f t="shared" ref="N606" si="2048">H606-H607</f>
        <v>0.65000000000009095</v>
      </c>
      <c r="O606" s="16">
        <f t="shared" ref="O606" si="2049">I606</f>
        <v>3.53</v>
      </c>
      <c r="P606" s="16">
        <v>0.35</v>
      </c>
      <c r="Q606" s="16">
        <f t="shared" ref="Q606" si="2050">(G609-G606-R606-P606-T606)/2</f>
        <v>0.39999999999999997</v>
      </c>
      <c r="R606" s="16">
        <v>0.4</v>
      </c>
      <c r="S606" s="16">
        <f t="shared" ref="S606" si="2051">(G609-G606-R606-P606-T606)/2</f>
        <v>0.39999999999999997</v>
      </c>
      <c r="T606" s="16">
        <f t="shared" ref="T606" si="2052">P606</f>
        <v>0.35</v>
      </c>
      <c r="U606" s="16">
        <f t="shared" ref="U606" si="2053">M606+0.25</f>
        <v>1313.06</v>
      </c>
      <c r="V606" s="34">
        <f t="shared" si="1827"/>
        <v>11</v>
      </c>
    </row>
    <row r="607" spans="1:22">
      <c r="A607" s="13" t="str">
        <f t="shared" ref="A607" si="2054">$B606&amp;"."&amp;F607&amp;"."&amp;V607</f>
        <v>14.2.11</v>
      </c>
      <c r="B607" s="17"/>
      <c r="C607" s="17"/>
      <c r="D607" s="17"/>
      <c r="E607" s="18" t="s">
        <v>41</v>
      </c>
      <c r="F607" s="18">
        <f t="shared" si="1832"/>
        <v>2</v>
      </c>
      <c r="G607" s="19">
        <v>4.18</v>
      </c>
      <c r="H607" s="20">
        <v>1312.81</v>
      </c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34">
        <f t="shared" si="1827"/>
        <v>11</v>
      </c>
    </row>
    <row r="608" spans="1:22">
      <c r="A608" s="13" t="str">
        <f t="shared" ref="A608" si="2055">$B606&amp;"."&amp;F608&amp;"."&amp;V608</f>
        <v>14.3.11</v>
      </c>
      <c r="B608" s="17"/>
      <c r="C608" s="17"/>
      <c r="D608" s="17"/>
      <c r="E608" s="30" t="s">
        <v>41</v>
      </c>
      <c r="F608" s="30">
        <f t="shared" si="1832"/>
        <v>3</v>
      </c>
      <c r="G608" s="31">
        <v>4.78</v>
      </c>
      <c r="H608" s="32">
        <v>1312.81</v>
      </c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34">
        <f t="shared" si="1827"/>
        <v>11</v>
      </c>
    </row>
    <row r="609" spans="1:22">
      <c r="A609" s="13" t="str">
        <f t="shared" ref="A609" si="2056">$B606&amp;"."&amp;F609&amp;"."&amp;V609</f>
        <v>14.4.11</v>
      </c>
      <c r="B609" s="22"/>
      <c r="C609" s="22"/>
      <c r="D609" s="22"/>
      <c r="E609" s="23" t="s">
        <v>41</v>
      </c>
      <c r="F609" s="23">
        <f t="shared" si="1832"/>
        <v>4</v>
      </c>
      <c r="G609" s="24">
        <v>5.43</v>
      </c>
      <c r="H609" s="25">
        <v>1313.46</v>
      </c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34">
        <f t="shared" si="1827"/>
        <v>11</v>
      </c>
    </row>
    <row r="610" spans="1:22">
      <c r="A610" s="13" t="str">
        <f t="shared" ref="A610" si="2057">$B610&amp;"."&amp;F610&amp;"."&amp;V610</f>
        <v>15.1.11</v>
      </c>
      <c r="B610" s="21">
        <f t="shared" ref="B610:B674" si="2058">B606+1</f>
        <v>15</v>
      </c>
      <c r="C610" s="21" t="s">
        <v>66</v>
      </c>
      <c r="D610" s="21" t="s">
        <v>187</v>
      </c>
      <c r="E610" s="14" t="s">
        <v>41</v>
      </c>
      <c r="F610" s="14">
        <f t="shared" si="1832"/>
        <v>1</v>
      </c>
      <c r="G610" s="15">
        <v>3.6</v>
      </c>
      <c r="H610" s="16">
        <v>1314.94</v>
      </c>
      <c r="I610" s="16">
        <f t="shared" ref="I610" si="2059">G610</f>
        <v>3.6</v>
      </c>
      <c r="J610" s="16">
        <f t="shared" ref="J610" si="2060">G611-G610</f>
        <v>0.64999999999999991</v>
      </c>
      <c r="K610" s="16">
        <f t="shared" ref="K610" si="2061">G612-G611</f>
        <v>0.59999999999999964</v>
      </c>
      <c r="L610" s="16">
        <f t="shared" ref="L610" si="2062">G613-G612</f>
        <v>0.65000000000000036</v>
      </c>
      <c r="M610" s="16">
        <f t="shared" ref="M610" si="2063">H611</f>
        <v>1314.29</v>
      </c>
      <c r="N610" s="16">
        <f t="shared" ref="N610" si="2064">H610-H611</f>
        <v>0.65000000000009095</v>
      </c>
      <c r="O610" s="16">
        <f t="shared" ref="O610" si="2065">I610</f>
        <v>3.6</v>
      </c>
      <c r="P610" s="16">
        <v>0.35</v>
      </c>
      <c r="Q610" s="16">
        <f t="shared" ref="Q610" si="2066">(G613-G610-R610-P610-T610)/2</f>
        <v>0.39999999999999997</v>
      </c>
      <c r="R610" s="16">
        <v>0.4</v>
      </c>
      <c r="S610" s="16">
        <f t="shared" ref="S610" si="2067">(G613-G610-R610-P610-T610)/2</f>
        <v>0.39999999999999997</v>
      </c>
      <c r="T610" s="16">
        <f t="shared" ref="T610" si="2068">P610</f>
        <v>0.35</v>
      </c>
      <c r="U610" s="16">
        <f t="shared" ref="U610" si="2069">M610+0.25</f>
        <v>1314.54</v>
      </c>
      <c r="V610" s="34">
        <f t="shared" ref="V610:V677" si="2070">V609</f>
        <v>11</v>
      </c>
    </row>
    <row r="611" spans="1:22">
      <c r="A611" s="13" t="str">
        <f t="shared" ref="A611" si="2071">$B610&amp;"."&amp;F611&amp;"."&amp;V611</f>
        <v>15.2.11</v>
      </c>
      <c r="B611" s="17"/>
      <c r="C611" s="17"/>
      <c r="D611" s="17"/>
      <c r="E611" s="18" t="s">
        <v>41</v>
      </c>
      <c r="F611" s="18">
        <f t="shared" si="1832"/>
        <v>2</v>
      </c>
      <c r="G611" s="19">
        <v>4.25</v>
      </c>
      <c r="H611" s="20">
        <v>1314.29</v>
      </c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34">
        <f t="shared" si="2070"/>
        <v>11</v>
      </c>
    </row>
    <row r="612" spans="1:22">
      <c r="A612" s="13" t="str">
        <f t="shared" ref="A612" si="2072">$B610&amp;"."&amp;F612&amp;"."&amp;V612</f>
        <v>15.3.11</v>
      </c>
      <c r="B612" s="17"/>
      <c r="C612" s="17"/>
      <c r="D612" s="17"/>
      <c r="E612" s="30" t="s">
        <v>41</v>
      </c>
      <c r="F612" s="30">
        <f t="shared" si="1832"/>
        <v>3</v>
      </c>
      <c r="G612" s="31">
        <v>4.8499999999999996</v>
      </c>
      <c r="H612" s="32">
        <v>1314.29</v>
      </c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34">
        <f t="shared" si="2070"/>
        <v>11</v>
      </c>
    </row>
    <row r="613" spans="1:22">
      <c r="A613" s="13" t="str">
        <f t="shared" ref="A613" si="2073">$B610&amp;"."&amp;F613&amp;"."&amp;V613</f>
        <v>15.4.11</v>
      </c>
      <c r="B613" s="22"/>
      <c r="C613" s="22"/>
      <c r="D613" s="22"/>
      <c r="E613" s="23" t="s">
        <v>41</v>
      </c>
      <c r="F613" s="23">
        <f t="shared" si="1832"/>
        <v>4</v>
      </c>
      <c r="G613" s="24">
        <v>5.5</v>
      </c>
      <c r="H613" s="25">
        <v>1314.94</v>
      </c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34">
        <f t="shared" si="2070"/>
        <v>11</v>
      </c>
    </row>
    <row r="614" spans="1:22">
      <c r="A614" s="13" t="str">
        <f t="shared" ref="A614" si="2074">$B614&amp;"."&amp;F614&amp;"."&amp;V614</f>
        <v>16.1.11</v>
      </c>
      <c r="B614" s="21">
        <f t="shared" si="2058"/>
        <v>16</v>
      </c>
      <c r="C614" s="21">
        <v>54</v>
      </c>
      <c r="D614" s="21" t="s">
        <v>188</v>
      </c>
      <c r="E614" s="14" t="s">
        <v>41</v>
      </c>
      <c r="F614" s="14">
        <f t="shared" ref="F614:F681" si="2075">F610</f>
        <v>1</v>
      </c>
      <c r="G614" s="15">
        <v>3.53</v>
      </c>
      <c r="H614" s="16">
        <v>1316.37</v>
      </c>
      <c r="I614" s="16">
        <f t="shared" ref="I614" si="2076">G614</f>
        <v>3.53</v>
      </c>
      <c r="J614" s="16">
        <f t="shared" ref="J614" si="2077">G615-G614</f>
        <v>0.64999999999999991</v>
      </c>
      <c r="K614" s="16">
        <f t="shared" ref="K614" si="2078">G616-G615</f>
        <v>0.60000000000000053</v>
      </c>
      <c r="L614" s="16">
        <f t="shared" ref="L614" si="2079">G617-G616</f>
        <v>0.64999999999999947</v>
      </c>
      <c r="M614" s="16">
        <f t="shared" ref="M614" si="2080">H615</f>
        <v>1315.72</v>
      </c>
      <c r="N614" s="16">
        <f t="shared" ref="N614" si="2081">H614-H615</f>
        <v>0.64999999999986358</v>
      </c>
      <c r="O614" s="16">
        <f t="shared" ref="O614" si="2082">I614</f>
        <v>3.53</v>
      </c>
      <c r="P614" s="16">
        <v>0.35</v>
      </c>
      <c r="Q614" s="16">
        <f t="shared" ref="Q614" si="2083">(G617-G614-R614-P614-T614)/2</f>
        <v>0.39999999999999997</v>
      </c>
      <c r="R614" s="16">
        <v>0.4</v>
      </c>
      <c r="S614" s="16">
        <f t="shared" ref="S614" si="2084">(G617-G614-R614-P614-T614)/2</f>
        <v>0.39999999999999997</v>
      </c>
      <c r="T614" s="16">
        <f t="shared" ref="T614" si="2085">P614</f>
        <v>0.35</v>
      </c>
      <c r="U614" s="16">
        <f t="shared" ref="U614" si="2086">M614+0.25</f>
        <v>1315.97</v>
      </c>
      <c r="V614" s="34">
        <f t="shared" si="2070"/>
        <v>11</v>
      </c>
    </row>
    <row r="615" spans="1:22">
      <c r="A615" s="13" t="str">
        <f t="shared" ref="A615" si="2087">$B614&amp;"."&amp;F615&amp;"."&amp;V615</f>
        <v>16.2.11</v>
      </c>
      <c r="B615" s="17"/>
      <c r="C615" s="17"/>
      <c r="D615" s="17"/>
      <c r="E615" s="18" t="s">
        <v>41</v>
      </c>
      <c r="F615" s="18">
        <f t="shared" si="2075"/>
        <v>2</v>
      </c>
      <c r="G615" s="19">
        <v>4.18</v>
      </c>
      <c r="H615" s="20">
        <v>1315.72</v>
      </c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34">
        <f t="shared" si="2070"/>
        <v>11</v>
      </c>
    </row>
    <row r="616" spans="1:22">
      <c r="A616" s="13" t="str">
        <f t="shared" ref="A616" si="2088">$B614&amp;"."&amp;F616&amp;"."&amp;V616</f>
        <v>16.3.11</v>
      </c>
      <c r="B616" s="17"/>
      <c r="C616" s="17"/>
      <c r="D616" s="17"/>
      <c r="E616" s="30" t="s">
        <v>41</v>
      </c>
      <c r="F616" s="30">
        <f t="shared" si="2075"/>
        <v>3</v>
      </c>
      <c r="G616" s="31">
        <v>4.78</v>
      </c>
      <c r="H616" s="32">
        <v>1315.72</v>
      </c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34">
        <f t="shared" si="2070"/>
        <v>11</v>
      </c>
    </row>
    <row r="617" spans="1:22">
      <c r="A617" s="13" t="str">
        <f t="shared" ref="A617" si="2089">$B614&amp;"."&amp;F617&amp;"."&amp;V617</f>
        <v>16.4.11</v>
      </c>
      <c r="B617" s="22"/>
      <c r="C617" s="22"/>
      <c r="D617" s="22"/>
      <c r="E617" s="23" t="s">
        <v>41</v>
      </c>
      <c r="F617" s="23">
        <f t="shared" si="2075"/>
        <v>4</v>
      </c>
      <c r="G617" s="24">
        <v>5.43</v>
      </c>
      <c r="H617" s="25">
        <v>1316.37</v>
      </c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34">
        <f t="shared" si="2070"/>
        <v>11</v>
      </c>
    </row>
    <row r="618" spans="1:22">
      <c r="A618" s="13" t="str">
        <f t="shared" ref="A618" si="2090">$B618&amp;"."&amp;F618&amp;"."&amp;V618</f>
        <v>17.1.11</v>
      </c>
      <c r="B618" s="21">
        <f t="shared" si="2058"/>
        <v>17</v>
      </c>
      <c r="C618" s="21" t="s">
        <v>189</v>
      </c>
      <c r="D618" s="21" t="s">
        <v>190</v>
      </c>
      <c r="E618" s="14" t="s">
        <v>41</v>
      </c>
      <c r="F618" s="14">
        <f t="shared" si="2075"/>
        <v>1</v>
      </c>
      <c r="G618" s="15">
        <v>3.25</v>
      </c>
      <c r="H618" s="16">
        <v>1317.72</v>
      </c>
      <c r="I618" s="16">
        <f t="shared" ref="I618" si="2091">G618</f>
        <v>3.25</v>
      </c>
      <c r="J618" s="16">
        <f t="shared" ref="J618" si="2092">G619-G618</f>
        <v>0.64999999999999991</v>
      </c>
      <c r="K618" s="16">
        <f t="shared" ref="K618" si="2093">G620-G619</f>
        <v>0.60000000000000009</v>
      </c>
      <c r="L618" s="16">
        <f t="shared" ref="L618" si="2094">G621-G620</f>
        <v>0.65000000000000036</v>
      </c>
      <c r="M618" s="16">
        <f t="shared" ref="M618" si="2095">H619</f>
        <v>1317.07</v>
      </c>
      <c r="N618" s="16">
        <f t="shared" ref="N618" si="2096">H618-H619</f>
        <v>0.65000000000009095</v>
      </c>
      <c r="O618" s="16">
        <f t="shared" ref="O618" si="2097">I618</f>
        <v>3.25</v>
      </c>
      <c r="P618" s="16">
        <v>0.35</v>
      </c>
      <c r="Q618" s="16">
        <f t="shared" ref="Q618" si="2098">(G621-G618-R618-P618-T618)/2</f>
        <v>0.40000000000000019</v>
      </c>
      <c r="R618" s="16">
        <v>0.4</v>
      </c>
      <c r="S618" s="16">
        <f t="shared" ref="S618" si="2099">(G621-G618-R618-P618-T618)/2</f>
        <v>0.40000000000000019</v>
      </c>
      <c r="T618" s="16">
        <f t="shared" ref="T618" si="2100">P618</f>
        <v>0.35</v>
      </c>
      <c r="U618" s="16">
        <f t="shared" ref="U618" si="2101">M618+0.25</f>
        <v>1317.32</v>
      </c>
      <c r="V618" s="34">
        <f t="shared" si="2070"/>
        <v>11</v>
      </c>
    </row>
    <row r="619" spans="1:22">
      <c r="A619" s="13" t="str">
        <f t="shared" ref="A619" si="2102">$B618&amp;"."&amp;F619&amp;"."&amp;V619</f>
        <v>17.2.11</v>
      </c>
      <c r="B619" s="17"/>
      <c r="C619" s="17"/>
      <c r="D619" s="17"/>
      <c r="E619" s="18" t="s">
        <v>41</v>
      </c>
      <c r="F619" s="18">
        <f t="shared" si="2075"/>
        <v>2</v>
      </c>
      <c r="G619" s="19">
        <v>3.9</v>
      </c>
      <c r="H619" s="20">
        <v>1317.07</v>
      </c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34">
        <f t="shared" si="2070"/>
        <v>11</v>
      </c>
    </row>
    <row r="620" spans="1:22">
      <c r="A620" s="13" t="str">
        <f t="shared" ref="A620" si="2103">$B618&amp;"."&amp;F620&amp;"."&amp;V620</f>
        <v>17.3.11</v>
      </c>
      <c r="B620" s="17"/>
      <c r="C620" s="17"/>
      <c r="D620" s="17"/>
      <c r="E620" s="30" t="s">
        <v>41</v>
      </c>
      <c r="F620" s="30">
        <f t="shared" si="2075"/>
        <v>3</v>
      </c>
      <c r="G620" s="31">
        <v>4.5</v>
      </c>
      <c r="H620" s="32">
        <v>1317.07</v>
      </c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34">
        <f t="shared" si="2070"/>
        <v>11</v>
      </c>
    </row>
    <row r="621" spans="1:22">
      <c r="A621" s="13" t="str">
        <f t="shared" ref="A621" si="2104">$B618&amp;"."&amp;F621&amp;"."&amp;V621</f>
        <v>17.4.11</v>
      </c>
      <c r="B621" s="22"/>
      <c r="C621" s="22"/>
      <c r="D621" s="22"/>
      <c r="E621" s="23" t="s">
        <v>41</v>
      </c>
      <c r="F621" s="23">
        <f t="shared" si="2075"/>
        <v>4</v>
      </c>
      <c r="G621" s="24">
        <v>5.15</v>
      </c>
      <c r="H621" s="25">
        <v>1317.72</v>
      </c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34">
        <f t="shared" si="2070"/>
        <v>11</v>
      </c>
    </row>
    <row r="622" spans="1:22">
      <c r="A622" s="13" t="str">
        <f t="shared" ref="A622" si="2105">$B622&amp;"."&amp;F622&amp;"."&amp;V622</f>
        <v>18.1.11</v>
      </c>
      <c r="B622" s="21">
        <f t="shared" si="2058"/>
        <v>18</v>
      </c>
      <c r="C622" s="21">
        <v>55</v>
      </c>
      <c r="D622" s="21" t="s">
        <v>191</v>
      </c>
      <c r="E622" s="14" t="s">
        <v>41</v>
      </c>
      <c r="F622" s="14">
        <f t="shared" si="2075"/>
        <v>1</v>
      </c>
      <c r="G622" s="15">
        <v>3.04</v>
      </c>
      <c r="H622" s="16">
        <v>1318.67</v>
      </c>
      <c r="I622" s="16">
        <f t="shared" ref="I622" si="2106">G622</f>
        <v>3.04</v>
      </c>
      <c r="J622" s="16">
        <f t="shared" ref="J622" si="2107">G623-G622</f>
        <v>0.64999999999999991</v>
      </c>
      <c r="K622" s="16">
        <f t="shared" ref="K622" si="2108">G624-G623</f>
        <v>0.60000000000000009</v>
      </c>
      <c r="L622" s="16">
        <f t="shared" ref="L622" si="2109">G625-G624</f>
        <v>0.65000000000000036</v>
      </c>
      <c r="M622" s="16">
        <f t="shared" ref="M622" si="2110">H623</f>
        <v>1318.02</v>
      </c>
      <c r="N622" s="16">
        <f t="shared" ref="N622" si="2111">H622-H623</f>
        <v>0.65000000000009095</v>
      </c>
      <c r="O622" s="16">
        <f t="shared" ref="O622" si="2112">I622</f>
        <v>3.04</v>
      </c>
      <c r="P622" s="16">
        <v>0.35</v>
      </c>
      <c r="Q622" s="16">
        <f t="shared" ref="Q622" si="2113">(G625-G622-R622-P622-T622)/2</f>
        <v>0.40000000000000019</v>
      </c>
      <c r="R622" s="16">
        <v>0.4</v>
      </c>
      <c r="S622" s="16">
        <f t="shared" ref="S622" si="2114">(G625-G622-R622-P622-T622)/2</f>
        <v>0.40000000000000019</v>
      </c>
      <c r="T622" s="16">
        <f t="shared" ref="T622" si="2115">P622</f>
        <v>0.35</v>
      </c>
      <c r="U622" s="16">
        <f t="shared" ref="U622" si="2116">M622+0.25</f>
        <v>1318.27</v>
      </c>
      <c r="V622" s="34">
        <f t="shared" si="2070"/>
        <v>11</v>
      </c>
    </row>
    <row r="623" spans="1:22">
      <c r="A623" s="13" t="str">
        <f t="shared" ref="A623" si="2117">$B622&amp;"."&amp;F623&amp;"."&amp;V623</f>
        <v>18.2.11</v>
      </c>
      <c r="B623" s="17"/>
      <c r="C623" s="17"/>
      <c r="D623" s="17"/>
      <c r="E623" s="18" t="s">
        <v>41</v>
      </c>
      <c r="F623" s="18">
        <f t="shared" si="2075"/>
        <v>2</v>
      </c>
      <c r="G623" s="19">
        <v>3.69</v>
      </c>
      <c r="H623" s="20">
        <v>1318.02</v>
      </c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34">
        <f t="shared" si="2070"/>
        <v>11</v>
      </c>
    </row>
    <row r="624" spans="1:22">
      <c r="A624" s="13" t="str">
        <f t="shared" ref="A624" si="2118">$B622&amp;"."&amp;F624&amp;"."&amp;V624</f>
        <v>18.3.11</v>
      </c>
      <c r="B624" s="17"/>
      <c r="C624" s="17"/>
      <c r="D624" s="17"/>
      <c r="E624" s="30" t="s">
        <v>41</v>
      </c>
      <c r="F624" s="30">
        <f t="shared" si="2075"/>
        <v>3</v>
      </c>
      <c r="G624" s="31">
        <v>4.29</v>
      </c>
      <c r="H624" s="32">
        <v>1318.02</v>
      </c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34">
        <f t="shared" si="2070"/>
        <v>11</v>
      </c>
    </row>
    <row r="625" spans="1:22">
      <c r="A625" s="13" t="str">
        <f t="shared" ref="A625" si="2119">$B622&amp;"."&amp;F625&amp;"."&amp;V625</f>
        <v>18.4.11</v>
      </c>
      <c r="B625" s="22"/>
      <c r="C625" s="22"/>
      <c r="D625" s="22"/>
      <c r="E625" s="23" t="s">
        <v>41</v>
      </c>
      <c r="F625" s="23">
        <f t="shared" si="2075"/>
        <v>4</v>
      </c>
      <c r="G625" s="24">
        <v>4.9400000000000004</v>
      </c>
      <c r="H625" s="25">
        <v>1318.67</v>
      </c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34">
        <f t="shared" si="2070"/>
        <v>11</v>
      </c>
    </row>
    <row r="626" spans="1:22">
      <c r="A626" s="13" t="str">
        <f t="shared" ref="A626" si="2120">$B626&amp;"."&amp;F626&amp;"."&amp;V626</f>
        <v>19.1.11</v>
      </c>
      <c r="B626" s="21">
        <f t="shared" si="2058"/>
        <v>19</v>
      </c>
      <c r="C626" s="21" t="s">
        <v>192</v>
      </c>
      <c r="D626" s="21" t="s">
        <v>193</v>
      </c>
      <c r="E626" s="14" t="s">
        <v>41</v>
      </c>
      <c r="F626" s="14">
        <f t="shared" si="2075"/>
        <v>1</v>
      </c>
      <c r="G626" s="15">
        <v>3.2</v>
      </c>
      <c r="H626" s="16">
        <v>1320.41</v>
      </c>
      <c r="I626" s="16">
        <f t="shared" ref="I626" si="2121">G626</f>
        <v>3.2</v>
      </c>
      <c r="J626" s="16">
        <f t="shared" ref="J626" si="2122">G627-G626</f>
        <v>0.64999999999999991</v>
      </c>
      <c r="K626" s="16">
        <f t="shared" ref="K626" si="2123">G628-G627</f>
        <v>0.60000000000000009</v>
      </c>
      <c r="L626" s="16">
        <f t="shared" ref="L626" si="2124">G629-G628</f>
        <v>0.64999999999999947</v>
      </c>
      <c r="M626" s="16">
        <f t="shared" ref="M626" si="2125">H627</f>
        <v>1319.76</v>
      </c>
      <c r="N626" s="16">
        <f t="shared" ref="N626" si="2126">H626-H627</f>
        <v>0.65000000000009095</v>
      </c>
      <c r="O626" s="16">
        <f t="shared" ref="O626" si="2127">I626</f>
        <v>3.2</v>
      </c>
      <c r="P626" s="16">
        <v>0.35</v>
      </c>
      <c r="Q626" s="16">
        <f t="shared" ref="Q626" si="2128">(G629-G626-R626-P626-T626)/2</f>
        <v>0.39999999999999974</v>
      </c>
      <c r="R626" s="16">
        <v>0.4</v>
      </c>
      <c r="S626" s="16">
        <f t="shared" ref="S626" si="2129">(G629-G626-R626-P626-T626)/2</f>
        <v>0.39999999999999974</v>
      </c>
      <c r="T626" s="16">
        <f t="shared" ref="T626" si="2130">P626</f>
        <v>0.35</v>
      </c>
      <c r="U626" s="16">
        <f t="shared" ref="U626" si="2131">M626+0.25</f>
        <v>1320.01</v>
      </c>
      <c r="V626" s="34">
        <f t="shared" si="2070"/>
        <v>11</v>
      </c>
    </row>
    <row r="627" spans="1:22">
      <c r="A627" s="13" t="str">
        <f t="shared" ref="A627" si="2132">$B626&amp;"."&amp;F627&amp;"."&amp;V627</f>
        <v>19.2.11</v>
      </c>
      <c r="B627" s="17"/>
      <c r="C627" s="17"/>
      <c r="D627" s="17"/>
      <c r="E627" s="18" t="s">
        <v>41</v>
      </c>
      <c r="F627" s="18">
        <f t="shared" si="2075"/>
        <v>2</v>
      </c>
      <c r="G627" s="19">
        <v>3.85</v>
      </c>
      <c r="H627" s="20">
        <v>1319.76</v>
      </c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34">
        <f t="shared" si="2070"/>
        <v>11</v>
      </c>
    </row>
    <row r="628" spans="1:22">
      <c r="A628" s="13" t="str">
        <f t="shared" ref="A628" si="2133">$B626&amp;"."&amp;F628&amp;"."&amp;V628</f>
        <v>19.3.11</v>
      </c>
      <c r="B628" s="17"/>
      <c r="C628" s="17"/>
      <c r="D628" s="17"/>
      <c r="E628" s="30" t="s">
        <v>41</v>
      </c>
      <c r="F628" s="30">
        <f t="shared" si="2075"/>
        <v>3</v>
      </c>
      <c r="G628" s="31">
        <v>4.45</v>
      </c>
      <c r="H628" s="32">
        <v>1319.76</v>
      </c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34">
        <f t="shared" si="2070"/>
        <v>11</v>
      </c>
    </row>
    <row r="629" spans="1:22">
      <c r="A629" s="13" t="str">
        <f t="shared" ref="A629" si="2134">$B626&amp;"."&amp;F629&amp;"."&amp;V629</f>
        <v>19.4.11</v>
      </c>
      <c r="B629" s="22"/>
      <c r="C629" s="22"/>
      <c r="D629" s="22"/>
      <c r="E629" s="23" t="s">
        <v>41</v>
      </c>
      <c r="F629" s="23">
        <f t="shared" si="2075"/>
        <v>4</v>
      </c>
      <c r="G629" s="24">
        <v>5.0999999999999996</v>
      </c>
      <c r="H629" s="25">
        <v>1320.41</v>
      </c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34">
        <f t="shared" si="2070"/>
        <v>11</v>
      </c>
    </row>
    <row r="630" spans="1:22">
      <c r="A630" s="13" t="str">
        <f t="shared" ref="A630" si="2135">$B630&amp;"."&amp;F630&amp;"."&amp;V630</f>
        <v>20.1.11</v>
      </c>
      <c r="B630" s="21">
        <f t="shared" si="2058"/>
        <v>20</v>
      </c>
      <c r="C630" s="21" t="s">
        <v>194</v>
      </c>
      <c r="D630" s="21" t="s">
        <v>195</v>
      </c>
      <c r="E630" s="14" t="s">
        <v>41</v>
      </c>
      <c r="F630" s="14">
        <f t="shared" si="2075"/>
        <v>1</v>
      </c>
      <c r="G630" s="15">
        <v>3.5</v>
      </c>
      <c r="H630" s="16">
        <v>1321.91</v>
      </c>
      <c r="I630" s="16">
        <f t="shared" ref="I630" si="2136">G630</f>
        <v>3.5</v>
      </c>
      <c r="J630" s="16">
        <f t="shared" ref="J630" si="2137">G631-G630</f>
        <v>0.65000000000000036</v>
      </c>
      <c r="K630" s="16">
        <f t="shared" ref="K630" si="2138">G632-G631</f>
        <v>0.59999999999999964</v>
      </c>
      <c r="L630" s="16">
        <f t="shared" ref="L630" si="2139">G633-G632</f>
        <v>0.65000000000000036</v>
      </c>
      <c r="M630" s="16">
        <f t="shared" ref="M630" si="2140">H631</f>
        <v>1321.26</v>
      </c>
      <c r="N630" s="16">
        <f t="shared" ref="N630" si="2141">H630-H631</f>
        <v>0.65000000000009095</v>
      </c>
      <c r="O630" s="16">
        <f t="shared" ref="O630" si="2142">I630</f>
        <v>3.5</v>
      </c>
      <c r="P630" s="16">
        <v>0.35</v>
      </c>
      <c r="Q630" s="16">
        <f t="shared" ref="Q630" si="2143">(G633-G630-R630-P630-T630)/2</f>
        <v>0.40000000000000019</v>
      </c>
      <c r="R630" s="16">
        <v>0.4</v>
      </c>
      <c r="S630" s="16">
        <f t="shared" ref="S630" si="2144">(G633-G630-R630-P630-T630)/2</f>
        <v>0.40000000000000019</v>
      </c>
      <c r="T630" s="16">
        <f t="shared" ref="T630" si="2145">P630</f>
        <v>0.35</v>
      </c>
      <c r="U630" s="16">
        <f t="shared" ref="U630" si="2146">M630+0.25</f>
        <v>1321.51</v>
      </c>
      <c r="V630" s="34">
        <f t="shared" si="2070"/>
        <v>11</v>
      </c>
    </row>
    <row r="631" spans="1:22">
      <c r="A631" s="13" t="str">
        <f t="shared" ref="A631" si="2147">$B630&amp;"."&amp;F631&amp;"."&amp;V631</f>
        <v>20.2.11</v>
      </c>
      <c r="B631" s="17"/>
      <c r="C631" s="17"/>
      <c r="D631" s="17"/>
      <c r="E631" s="18" t="s">
        <v>41</v>
      </c>
      <c r="F631" s="18">
        <f t="shared" si="2075"/>
        <v>2</v>
      </c>
      <c r="G631" s="19">
        <v>4.1500000000000004</v>
      </c>
      <c r="H631" s="20">
        <v>1321.26</v>
      </c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34">
        <f t="shared" si="2070"/>
        <v>11</v>
      </c>
    </row>
    <row r="632" spans="1:22">
      <c r="A632" s="13" t="str">
        <f t="shared" ref="A632" si="2148">$B630&amp;"."&amp;F632&amp;"."&amp;V632</f>
        <v>20.3.11</v>
      </c>
      <c r="B632" s="17"/>
      <c r="C632" s="17"/>
      <c r="D632" s="17"/>
      <c r="E632" s="30" t="s">
        <v>41</v>
      </c>
      <c r="F632" s="30">
        <f t="shared" si="2075"/>
        <v>3</v>
      </c>
      <c r="G632" s="31">
        <v>4.75</v>
      </c>
      <c r="H632" s="32">
        <v>1321.26</v>
      </c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34">
        <f t="shared" si="2070"/>
        <v>11</v>
      </c>
    </row>
    <row r="633" spans="1:22">
      <c r="A633" s="13" t="str">
        <f t="shared" ref="A633" si="2149">$B630&amp;"."&amp;F633&amp;"."&amp;V633</f>
        <v>20.4.11</v>
      </c>
      <c r="B633" s="22"/>
      <c r="C633" s="22"/>
      <c r="D633" s="22"/>
      <c r="E633" s="23" t="s">
        <v>41</v>
      </c>
      <c r="F633" s="23">
        <f t="shared" si="2075"/>
        <v>4</v>
      </c>
      <c r="G633" s="24">
        <v>5.4</v>
      </c>
      <c r="H633" s="25">
        <v>1321.91</v>
      </c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34">
        <f t="shared" si="2070"/>
        <v>11</v>
      </c>
    </row>
    <row r="634" spans="1:22">
      <c r="A634" s="13" t="str">
        <f t="shared" ref="A634" si="2150">$B634&amp;"."&amp;F634&amp;"."&amp;V634</f>
        <v>21.1.11</v>
      </c>
      <c r="B634" s="21">
        <f t="shared" si="2058"/>
        <v>21</v>
      </c>
      <c r="C634" s="21" t="s">
        <v>196</v>
      </c>
      <c r="D634" s="21" t="s">
        <v>197</v>
      </c>
      <c r="E634" s="14" t="s">
        <v>41</v>
      </c>
      <c r="F634" s="14">
        <f t="shared" si="2075"/>
        <v>1</v>
      </c>
      <c r="G634" s="15">
        <v>3.2</v>
      </c>
      <c r="H634" s="16">
        <v>1323.49</v>
      </c>
      <c r="I634" s="16">
        <f t="shared" ref="I634" si="2151">G634</f>
        <v>3.2</v>
      </c>
      <c r="J634" s="16">
        <f t="shared" ref="J634" si="2152">G635-G634</f>
        <v>0.64999999999999991</v>
      </c>
      <c r="K634" s="16">
        <f t="shared" ref="K634" si="2153">G636-G635</f>
        <v>0.60000000000000009</v>
      </c>
      <c r="L634" s="16">
        <f t="shared" ref="L634" si="2154">G637-G636</f>
        <v>0.64999999999999947</v>
      </c>
      <c r="M634" s="16">
        <f t="shared" ref="M634" si="2155">H635</f>
        <v>1322.84</v>
      </c>
      <c r="N634" s="16">
        <f t="shared" ref="N634" si="2156">H634-H635</f>
        <v>0.65000000000009095</v>
      </c>
      <c r="O634" s="16">
        <f t="shared" ref="O634" si="2157">I634</f>
        <v>3.2</v>
      </c>
      <c r="P634" s="16">
        <v>0.35</v>
      </c>
      <c r="Q634" s="16">
        <f t="shared" ref="Q634" si="2158">(G637-G634-R634-P634-T634)/2</f>
        <v>0.39999999999999974</v>
      </c>
      <c r="R634" s="16">
        <v>0.4</v>
      </c>
      <c r="S634" s="16">
        <f t="shared" ref="S634" si="2159">(G637-G634-R634-P634-T634)/2</f>
        <v>0.39999999999999974</v>
      </c>
      <c r="T634" s="16">
        <f t="shared" ref="T634" si="2160">P634</f>
        <v>0.35</v>
      </c>
      <c r="U634" s="16">
        <f t="shared" ref="U634" si="2161">M634+0.25</f>
        <v>1323.09</v>
      </c>
      <c r="V634" s="34">
        <f t="shared" si="2070"/>
        <v>11</v>
      </c>
    </row>
    <row r="635" spans="1:22">
      <c r="A635" s="13" t="str">
        <f t="shared" ref="A635" si="2162">$B634&amp;"."&amp;F635&amp;"."&amp;V635</f>
        <v>21.2.11</v>
      </c>
      <c r="B635" s="17"/>
      <c r="C635" s="17"/>
      <c r="D635" s="17"/>
      <c r="E635" s="18" t="s">
        <v>41</v>
      </c>
      <c r="F635" s="18">
        <f t="shared" si="2075"/>
        <v>2</v>
      </c>
      <c r="G635" s="19">
        <v>3.85</v>
      </c>
      <c r="H635" s="20">
        <v>1322.84</v>
      </c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34">
        <f t="shared" si="2070"/>
        <v>11</v>
      </c>
    </row>
    <row r="636" spans="1:22">
      <c r="A636" s="13" t="str">
        <f t="shared" ref="A636" si="2163">$B634&amp;"."&amp;F636&amp;"."&amp;V636</f>
        <v>21.3.11</v>
      </c>
      <c r="B636" s="17"/>
      <c r="C636" s="17"/>
      <c r="D636" s="17"/>
      <c r="E636" s="30" t="s">
        <v>41</v>
      </c>
      <c r="F636" s="30">
        <f t="shared" si="2075"/>
        <v>3</v>
      </c>
      <c r="G636" s="31">
        <v>4.45</v>
      </c>
      <c r="H636" s="32">
        <v>1322.84</v>
      </c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34">
        <f t="shared" si="2070"/>
        <v>11</v>
      </c>
    </row>
    <row r="637" spans="1:22">
      <c r="A637" s="13" t="str">
        <f t="shared" ref="A637" si="2164">$B634&amp;"."&amp;F637&amp;"."&amp;V637</f>
        <v>21.4.11</v>
      </c>
      <c r="B637" s="22"/>
      <c r="C637" s="22"/>
      <c r="D637" s="22"/>
      <c r="E637" s="23" t="s">
        <v>41</v>
      </c>
      <c r="F637" s="23">
        <f t="shared" si="2075"/>
        <v>4</v>
      </c>
      <c r="G637" s="24">
        <v>5.0999999999999996</v>
      </c>
      <c r="H637" s="25">
        <v>1323.49</v>
      </c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34">
        <f t="shared" si="2070"/>
        <v>11</v>
      </c>
    </row>
    <row r="638" spans="1:22">
      <c r="A638" s="13" t="str">
        <f t="shared" ref="A638" si="2165">$B638&amp;"."&amp;F638&amp;"."&amp;V638</f>
        <v>22.1.11</v>
      </c>
      <c r="B638" s="21">
        <f t="shared" si="2058"/>
        <v>22</v>
      </c>
      <c r="C638" s="21">
        <v>56</v>
      </c>
      <c r="D638" s="21" t="s">
        <v>198</v>
      </c>
      <c r="E638" s="14" t="s">
        <v>41</v>
      </c>
      <c r="F638" s="14">
        <f t="shared" si="2075"/>
        <v>1</v>
      </c>
      <c r="G638" s="15">
        <v>2.9</v>
      </c>
      <c r="H638" s="16">
        <v>1325.75</v>
      </c>
      <c r="I638" s="16">
        <f t="shared" ref="I638" si="2166">G638</f>
        <v>2.9</v>
      </c>
      <c r="J638" s="16">
        <f t="shared" ref="J638" si="2167">G639-G638</f>
        <v>0.64999999999999991</v>
      </c>
      <c r="K638" s="16">
        <f t="shared" ref="K638" si="2168">G640-G639</f>
        <v>0.60000000000000053</v>
      </c>
      <c r="L638" s="16">
        <f t="shared" ref="L638" si="2169">G641-G640</f>
        <v>0.64999999999999947</v>
      </c>
      <c r="M638" s="16">
        <f t="shared" ref="M638" si="2170">H639</f>
        <v>1325.1</v>
      </c>
      <c r="N638" s="16">
        <f t="shared" ref="N638" si="2171">H638-H639</f>
        <v>0.65000000000009095</v>
      </c>
      <c r="O638" s="16">
        <f t="shared" ref="O638" si="2172">I638</f>
        <v>2.9</v>
      </c>
      <c r="P638" s="16">
        <v>0.35</v>
      </c>
      <c r="Q638" s="16">
        <f t="shared" ref="Q638" si="2173">(G641-G638-R638-P638-T638)/2</f>
        <v>0.39999999999999997</v>
      </c>
      <c r="R638" s="16">
        <v>0.4</v>
      </c>
      <c r="S638" s="16">
        <f t="shared" ref="S638" si="2174">(G641-G638-R638-P638-T638)/2</f>
        <v>0.39999999999999997</v>
      </c>
      <c r="T638" s="16">
        <f t="shared" ref="T638" si="2175">P638</f>
        <v>0.35</v>
      </c>
      <c r="U638" s="16">
        <f t="shared" ref="U638" si="2176">M638+0.25</f>
        <v>1325.35</v>
      </c>
      <c r="V638" s="34">
        <f t="shared" si="2070"/>
        <v>11</v>
      </c>
    </row>
    <row r="639" spans="1:22">
      <c r="A639" s="13" t="str">
        <f t="shared" ref="A639" si="2177">$B638&amp;"."&amp;F639&amp;"."&amp;V639</f>
        <v>22.2.11</v>
      </c>
      <c r="B639" s="17"/>
      <c r="C639" s="17"/>
      <c r="D639" s="17"/>
      <c r="E639" s="18" t="s">
        <v>41</v>
      </c>
      <c r="F639" s="18">
        <f t="shared" si="2075"/>
        <v>2</v>
      </c>
      <c r="G639" s="19">
        <v>3.55</v>
      </c>
      <c r="H639" s="20">
        <v>1325.1</v>
      </c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34">
        <f t="shared" si="2070"/>
        <v>11</v>
      </c>
    </row>
    <row r="640" spans="1:22">
      <c r="A640" s="13" t="str">
        <f t="shared" ref="A640" si="2178">$B638&amp;"."&amp;F640&amp;"."&amp;V640</f>
        <v>22.3.11</v>
      </c>
      <c r="B640" s="17"/>
      <c r="C640" s="17"/>
      <c r="D640" s="17"/>
      <c r="E640" s="30" t="s">
        <v>41</v>
      </c>
      <c r="F640" s="30">
        <f t="shared" si="2075"/>
        <v>3</v>
      </c>
      <c r="G640" s="31">
        <v>4.1500000000000004</v>
      </c>
      <c r="H640" s="32">
        <v>1325.1</v>
      </c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34">
        <f t="shared" si="2070"/>
        <v>11</v>
      </c>
    </row>
    <row r="641" spans="1:22">
      <c r="A641" s="13" t="str">
        <f t="shared" ref="A641" si="2179">$B638&amp;"."&amp;F641&amp;"."&amp;V641</f>
        <v>22.4.11</v>
      </c>
      <c r="B641" s="22"/>
      <c r="C641" s="22"/>
      <c r="D641" s="22"/>
      <c r="E641" s="23" t="s">
        <v>41</v>
      </c>
      <c r="F641" s="23">
        <f t="shared" si="2075"/>
        <v>4</v>
      </c>
      <c r="G641" s="24">
        <v>4.8</v>
      </c>
      <c r="H641" s="25">
        <v>1325.75</v>
      </c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34">
        <f t="shared" si="2070"/>
        <v>11</v>
      </c>
    </row>
    <row r="642" spans="1:22">
      <c r="A642" s="13" t="str">
        <f t="shared" ref="A642" si="2180">$B642&amp;"."&amp;F642&amp;"."&amp;V642</f>
        <v>23.1.11</v>
      </c>
      <c r="B642" s="21">
        <f t="shared" si="2058"/>
        <v>23</v>
      </c>
      <c r="C642" s="21">
        <v>57</v>
      </c>
      <c r="D642" s="21" t="s">
        <v>199</v>
      </c>
      <c r="E642" s="14" t="s">
        <v>41</v>
      </c>
      <c r="F642" s="14">
        <f t="shared" si="2075"/>
        <v>1</v>
      </c>
      <c r="G642" s="15">
        <v>2.9</v>
      </c>
      <c r="H642" s="16">
        <v>1326.38</v>
      </c>
      <c r="I642" s="16">
        <f t="shared" ref="I642" si="2181">G642</f>
        <v>2.9</v>
      </c>
      <c r="J642" s="16">
        <f t="shared" ref="J642" si="2182">G643-G642</f>
        <v>0.64999999999999991</v>
      </c>
      <c r="K642" s="16">
        <f t="shared" ref="K642" si="2183">G644-G643</f>
        <v>0.60000000000000053</v>
      </c>
      <c r="L642" s="16">
        <f t="shared" ref="L642" si="2184">G645-G644</f>
        <v>0.64999999999999947</v>
      </c>
      <c r="M642" s="16">
        <f t="shared" ref="M642" si="2185">H643</f>
        <v>1325.73</v>
      </c>
      <c r="N642" s="16">
        <f t="shared" ref="N642" si="2186">H642-H643</f>
        <v>0.65000000000009095</v>
      </c>
      <c r="O642" s="16">
        <f t="shared" ref="O642" si="2187">I642</f>
        <v>2.9</v>
      </c>
      <c r="P642" s="16">
        <v>0.35</v>
      </c>
      <c r="Q642" s="16">
        <f t="shared" ref="Q642" si="2188">(G645-G642-R642-P642-T642)/2</f>
        <v>0.39999999999999997</v>
      </c>
      <c r="R642" s="16">
        <v>0.4</v>
      </c>
      <c r="S642" s="16">
        <f t="shared" ref="S642" si="2189">(G645-G642-R642-P642-T642)/2</f>
        <v>0.39999999999999997</v>
      </c>
      <c r="T642" s="16">
        <f t="shared" ref="T642" si="2190">P642</f>
        <v>0.35</v>
      </c>
      <c r="U642" s="16">
        <f t="shared" ref="U642" si="2191">M642+0.25</f>
        <v>1325.98</v>
      </c>
      <c r="V642" s="34">
        <f t="shared" si="2070"/>
        <v>11</v>
      </c>
    </row>
    <row r="643" spans="1:22">
      <c r="A643" s="13" t="str">
        <f t="shared" ref="A643" si="2192">$B642&amp;"."&amp;F643&amp;"."&amp;V643</f>
        <v>23.2.11</v>
      </c>
      <c r="B643" s="17"/>
      <c r="C643" s="17"/>
      <c r="D643" s="17"/>
      <c r="E643" s="18" t="s">
        <v>41</v>
      </c>
      <c r="F643" s="18">
        <f t="shared" si="2075"/>
        <v>2</v>
      </c>
      <c r="G643" s="19">
        <v>3.55</v>
      </c>
      <c r="H643" s="20">
        <v>1325.73</v>
      </c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34">
        <f t="shared" si="2070"/>
        <v>11</v>
      </c>
    </row>
    <row r="644" spans="1:22">
      <c r="A644" s="13" t="str">
        <f t="shared" ref="A644" si="2193">$B642&amp;"."&amp;F644&amp;"."&amp;V644</f>
        <v>23.3.11</v>
      </c>
      <c r="B644" s="17"/>
      <c r="C644" s="17"/>
      <c r="D644" s="17"/>
      <c r="E644" s="30" t="s">
        <v>41</v>
      </c>
      <c r="F644" s="30">
        <f t="shared" si="2075"/>
        <v>3</v>
      </c>
      <c r="G644" s="31">
        <v>4.1500000000000004</v>
      </c>
      <c r="H644" s="32">
        <v>1325.73</v>
      </c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34">
        <f t="shared" si="2070"/>
        <v>11</v>
      </c>
    </row>
    <row r="645" spans="1:22">
      <c r="A645" s="13" t="str">
        <f t="shared" ref="A645" si="2194">$B642&amp;"."&amp;F645&amp;"."&amp;V645</f>
        <v>23.4.11</v>
      </c>
      <c r="B645" s="22"/>
      <c r="C645" s="22"/>
      <c r="D645" s="22"/>
      <c r="E645" s="23" t="s">
        <v>41</v>
      </c>
      <c r="F645" s="23">
        <f t="shared" si="2075"/>
        <v>4</v>
      </c>
      <c r="G645" s="24">
        <v>4.8</v>
      </c>
      <c r="H645" s="25">
        <v>1326.38</v>
      </c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34">
        <f t="shared" si="2070"/>
        <v>11</v>
      </c>
    </row>
    <row r="646" spans="1:22">
      <c r="A646" s="13" t="str">
        <f t="shared" ref="A646" si="2195">$B646&amp;"."&amp;F646&amp;"."&amp;V646</f>
        <v>24.1.11</v>
      </c>
      <c r="B646" s="21">
        <f t="shared" si="2058"/>
        <v>24</v>
      </c>
      <c r="C646" s="21">
        <v>58</v>
      </c>
      <c r="D646" s="21" t="s">
        <v>200</v>
      </c>
      <c r="E646" s="14" t="s">
        <v>41</v>
      </c>
      <c r="F646" s="14">
        <f t="shared" si="2075"/>
        <v>1</v>
      </c>
      <c r="G646" s="15">
        <v>2.9</v>
      </c>
      <c r="H646" s="16">
        <v>1327.64</v>
      </c>
      <c r="I646" s="16">
        <f t="shared" ref="I646" si="2196">G646</f>
        <v>2.9</v>
      </c>
      <c r="J646" s="16">
        <f t="shared" ref="J646" si="2197">G647-G646</f>
        <v>0.64999999999999991</v>
      </c>
      <c r="K646" s="16">
        <f t="shared" ref="K646" si="2198">G648-G647</f>
        <v>0.60000000000000053</v>
      </c>
      <c r="L646" s="16">
        <f t="shared" ref="L646" si="2199">G649-G648</f>
        <v>0.64999999999999947</v>
      </c>
      <c r="M646" s="16">
        <f t="shared" ref="M646" si="2200">H647</f>
        <v>1326.99</v>
      </c>
      <c r="N646" s="16">
        <f t="shared" ref="N646" si="2201">H646-H647</f>
        <v>0.65000000000009095</v>
      </c>
      <c r="O646" s="16">
        <f t="shared" ref="O646" si="2202">I646</f>
        <v>2.9</v>
      </c>
      <c r="P646" s="16">
        <v>0.35</v>
      </c>
      <c r="Q646" s="16">
        <f t="shared" ref="Q646" si="2203">(G649-G646-R646-P646-T646)/2</f>
        <v>0.39999999999999997</v>
      </c>
      <c r="R646" s="16">
        <v>0.4</v>
      </c>
      <c r="S646" s="16">
        <f t="shared" ref="S646" si="2204">(G649-G646-R646-P646-T646)/2</f>
        <v>0.39999999999999997</v>
      </c>
      <c r="T646" s="16">
        <f t="shared" ref="T646" si="2205">P646</f>
        <v>0.35</v>
      </c>
      <c r="U646" s="16">
        <f t="shared" ref="U646" si="2206">M646+0.25</f>
        <v>1327.24</v>
      </c>
      <c r="V646" s="34">
        <f t="shared" si="2070"/>
        <v>11</v>
      </c>
    </row>
    <row r="647" spans="1:22">
      <c r="A647" s="13" t="str">
        <f t="shared" ref="A647" si="2207">$B646&amp;"."&amp;F647&amp;"."&amp;V647</f>
        <v>24.2.11</v>
      </c>
      <c r="B647" s="17"/>
      <c r="C647" s="17"/>
      <c r="D647" s="17"/>
      <c r="E647" s="18" t="s">
        <v>41</v>
      </c>
      <c r="F647" s="18">
        <f t="shared" si="2075"/>
        <v>2</v>
      </c>
      <c r="G647" s="19">
        <v>3.55</v>
      </c>
      <c r="H647" s="20">
        <v>1326.99</v>
      </c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34">
        <f t="shared" si="2070"/>
        <v>11</v>
      </c>
    </row>
    <row r="648" spans="1:22">
      <c r="A648" s="13" t="str">
        <f t="shared" ref="A648" si="2208">$B646&amp;"."&amp;F648&amp;"."&amp;V648</f>
        <v>24.3.11</v>
      </c>
      <c r="B648" s="17"/>
      <c r="C648" s="17"/>
      <c r="D648" s="17"/>
      <c r="E648" s="30" t="s">
        <v>41</v>
      </c>
      <c r="F648" s="30">
        <f t="shared" si="2075"/>
        <v>3</v>
      </c>
      <c r="G648" s="31">
        <v>4.1500000000000004</v>
      </c>
      <c r="H648" s="32">
        <v>1326.99</v>
      </c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34">
        <f t="shared" si="2070"/>
        <v>11</v>
      </c>
    </row>
    <row r="649" spans="1:22">
      <c r="A649" s="13" t="str">
        <f t="shared" ref="A649" si="2209">$B646&amp;"."&amp;F649&amp;"."&amp;V649</f>
        <v>24.4.11</v>
      </c>
      <c r="B649" s="22"/>
      <c r="C649" s="22"/>
      <c r="D649" s="22"/>
      <c r="E649" s="23" t="s">
        <v>41</v>
      </c>
      <c r="F649" s="23">
        <f t="shared" si="2075"/>
        <v>4</v>
      </c>
      <c r="G649" s="24">
        <v>4.8</v>
      </c>
      <c r="H649" s="25">
        <v>1327.64</v>
      </c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34">
        <f t="shared" si="2070"/>
        <v>11</v>
      </c>
    </row>
    <row r="650" spans="1:22">
      <c r="A650" s="13" t="str">
        <f t="shared" ref="A650" si="2210">$B650&amp;"."&amp;F650&amp;"."&amp;V650</f>
        <v>25.1.11</v>
      </c>
      <c r="B650" s="21">
        <f t="shared" si="2058"/>
        <v>25</v>
      </c>
      <c r="C650" s="21">
        <v>59</v>
      </c>
      <c r="D650" s="21" t="s">
        <v>201</v>
      </c>
      <c r="E650" s="14" t="s">
        <v>41</v>
      </c>
      <c r="F650" s="14">
        <f t="shared" si="2075"/>
        <v>1</v>
      </c>
      <c r="G650" s="15">
        <v>2.9</v>
      </c>
      <c r="H650" s="16">
        <v>1328.64</v>
      </c>
      <c r="I650" s="16">
        <f t="shared" ref="I650" si="2211">G650</f>
        <v>2.9</v>
      </c>
      <c r="J650" s="16">
        <f t="shared" ref="J650" si="2212">G651-G650</f>
        <v>0.64999999999999991</v>
      </c>
      <c r="K650" s="16">
        <f t="shared" ref="K650" si="2213">G652-G651</f>
        <v>0.60000000000000053</v>
      </c>
      <c r="L650" s="16">
        <f t="shared" ref="L650" si="2214">G653-G652</f>
        <v>0.64999999999999947</v>
      </c>
      <c r="M650" s="16">
        <f t="shared" ref="M650" si="2215">H651</f>
        <v>1327.99</v>
      </c>
      <c r="N650" s="16">
        <f t="shared" ref="N650" si="2216">H650-H651</f>
        <v>0.65000000000009095</v>
      </c>
      <c r="O650" s="16">
        <f t="shared" ref="O650" si="2217">I650</f>
        <v>2.9</v>
      </c>
      <c r="P650" s="16">
        <v>0.35</v>
      </c>
      <c r="Q650" s="16">
        <f t="shared" ref="Q650" si="2218">(G653-G650-R650-P650-T650)/2</f>
        <v>0.39999999999999997</v>
      </c>
      <c r="R650" s="16">
        <v>0.4</v>
      </c>
      <c r="S650" s="16">
        <f t="shared" ref="S650" si="2219">(G653-G650-R650-P650-T650)/2</f>
        <v>0.39999999999999997</v>
      </c>
      <c r="T650" s="16">
        <f t="shared" ref="T650" si="2220">P650</f>
        <v>0.35</v>
      </c>
      <c r="U650" s="16">
        <f t="shared" ref="U650" si="2221">M650+0.25</f>
        <v>1328.24</v>
      </c>
      <c r="V650" s="34">
        <f t="shared" si="2070"/>
        <v>11</v>
      </c>
    </row>
    <row r="651" spans="1:22">
      <c r="A651" s="13" t="str">
        <f t="shared" ref="A651" si="2222">$B650&amp;"."&amp;F651&amp;"."&amp;V651</f>
        <v>25.2.11</v>
      </c>
      <c r="B651" s="17"/>
      <c r="C651" s="17"/>
      <c r="D651" s="17"/>
      <c r="E651" s="18" t="s">
        <v>41</v>
      </c>
      <c r="F651" s="18">
        <f t="shared" si="2075"/>
        <v>2</v>
      </c>
      <c r="G651" s="19">
        <v>3.55</v>
      </c>
      <c r="H651" s="20">
        <v>1327.99</v>
      </c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34">
        <f t="shared" si="2070"/>
        <v>11</v>
      </c>
    </row>
    <row r="652" spans="1:22">
      <c r="A652" s="13" t="str">
        <f t="shared" ref="A652" si="2223">$B650&amp;"."&amp;F652&amp;"."&amp;V652</f>
        <v>25.3.11</v>
      </c>
      <c r="B652" s="17"/>
      <c r="C652" s="17"/>
      <c r="D652" s="17"/>
      <c r="E652" s="30" t="s">
        <v>41</v>
      </c>
      <c r="F652" s="30">
        <f t="shared" si="2075"/>
        <v>3</v>
      </c>
      <c r="G652" s="31">
        <v>4.1500000000000004</v>
      </c>
      <c r="H652" s="32">
        <v>1327.99</v>
      </c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34">
        <f t="shared" si="2070"/>
        <v>11</v>
      </c>
    </row>
    <row r="653" spans="1:22">
      <c r="A653" s="13" t="str">
        <f t="shared" ref="A653" si="2224">$B650&amp;"."&amp;F653&amp;"."&amp;V653</f>
        <v>25.4.11</v>
      </c>
      <c r="B653" s="22"/>
      <c r="C653" s="22"/>
      <c r="D653" s="22"/>
      <c r="E653" s="23" t="s">
        <v>41</v>
      </c>
      <c r="F653" s="23">
        <f t="shared" si="2075"/>
        <v>4</v>
      </c>
      <c r="G653" s="24">
        <v>4.8</v>
      </c>
      <c r="H653" s="25">
        <v>1328.64</v>
      </c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34">
        <f t="shared" si="2070"/>
        <v>11</v>
      </c>
    </row>
    <row r="654" spans="1:22">
      <c r="A654" s="13" t="str">
        <f t="shared" ref="A654" si="2225">$B654&amp;"."&amp;F654&amp;"."&amp;V654</f>
        <v>26.1.11</v>
      </c>
      <c r="B654" s="185">
        <f t="shared" si="2058"/>
        <v>26</v>
      </c>
      <c r="C654" s="185">
        <v>60</v>
      </c>
      <c r="D654" s="185" t="s">
        <v>452</v>
      </c>
      <c r="E654" s="14" t="s">
        <v>41</v>
      </c>
      <c r="F654" s="14">
        <f t="shared" si="2075"/>
        <v>1</v>
      </c>
      <c r="G654" s="15">
        <v>2.9</v>
      </c>
      <c r="H654" s="16">
        <v>1329.58</v>
      </c>
      <c r="I654" s="16">
        <f t="shared" ref="I654" si="2226">G654</f>
        <v>2.9</v>
      </c>
      <c r="J654" s="16">
        <f t="shared" ref="J654" si="2227">G655-G654</f>
        <v>0.64999999999999991</v>
      </c>
      <c r="K654" s="16">
        <f t="shared" ref="K654" si="2228">G656-G655</f>
        <v>0.60000000000000053</v>
      </c>
      <c r="L654" s="16">
        <f t="shared" ref="L654" si="2229">G657-G656</f>
        <v>0.64999999999999947</v>
      </c>
      <c r="M654" s="16">
        <f t="shared" ref="M654" si="2230">H655</f>
        <v>1328.93</v>
      </c>
      <c r="N654" s="16">
        <f t="shared" ref="N654" si="2231">H654-H655</f>
        <v>0.64999999999986358</v>
      </c>
      <c r="O654" s="16">
        <f t="shared" ref="O654" si="2232">I654</f>
        <v>2.9</v>
      </c>
      <c r="P654" s="16">
        <v>0.35</v>
      </c>
      <c r="Q654" s="16">
        <f t="shared" ref="Q654" si="2233">(G657-G654-R654-P654-T654)/2</f>
        <v>0.39999999999999997</v>
      </c>
      <c r="R654" s="16">
        <v>0.4</v>
      </c>
      <c r="S654" s="16">
        <f t="shared" ref="S654" si="2234">(G657-G654-R654-P654-T654)/2</f>
        <v>0.39999999999999997</v>
      </c>
      <c r="T654" s="16">
        <f t="shared" ref="T654" si="2235">P654</f>
        <v>0.35</v>
      </c>
      <c r="U654" s="16">
        <f t="shared" ref="U654" si="2236">M654+0.25</f>
        <v>1329.18</v>
      </c>
      <c r="V654" s="34">
        <f t="shared" si="2070"/>
        <v>11</v>
      </c>
    </row>
    <row r="655" spans="1:22">
      <c r="A655" s="13" t="str">
        <f t="shared" ref="A655" si="2237">$B654&amp;"."&amp;F655&amp;"."&amp;V655</f>
        <v>26.2.11</v>
      </c>
      <c r="B655" s="17"/>
      <c r="C655" s="17"/>
      <c r="D655" s="17"/>
      <c r="E655" s="18" t="s">
        <v>41</v>
      </c>
      <c r="F655" s="18">
        <f t="shared" si="2075"/>
        <v>2</v>
      </c>
      <c r="G655" s="19">
        <v>3.55</v>
      </c>
      <c r="H655" s="20">
        <v>1328.93</v>
      </c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34">
        <f t="shared" si="2070"/>
        <v>11</v>
      </c>
    </row>
    <row r="656" spans="1:22">
      <c r="A656" s="13" t="str">
        <f t="shared" ref="A656" si="2238">$B654&amp;"."&amp;F656&amp;"."&amp;V656</f>
        <v>26.3.11</v>
      </c>
      <c r="B656" s="17"/>
      <c r="C656" s="17"/>
      <c r="D656" s="17"/>
      <c r="E656" s="30" t="s">
        <v>41</v>
      </c>
      <c r="F656" s="30">
        <f t="shared" si="2075"/>
        <v>3</v>
      </c>
      <c r="G656" s="31">
        <v>4.1500000000000004</v>
      </c>
      <c r="H656" s="32">
        <v>1328.93</v>
      </c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34">
        <f t="shared" si="2070"/>
        <v>11</v>
      </c>
    </row>
    <row r="657" spans="1:23">
      <c r="A657" s="13" t="str">
        <f t="shared" ref="A657" si="2239">$B654&amp;"."&amp;F657&amp;"."&amp;V657</f>
        <v>26.4.11</v>
      </c>
      <c r="B657" s="186"/>
      <c r="C657" s="186"/>
      <c r="D657" s="186"/>
      <c r="E657" s="23" t="s">
        <v>41</v>
      </c>
      <c r="F657" s="23">
        <f t="shared" si="2075"/>
        <v>4</v>
      </c>
      <c r="G657" s="24">
        <v>4.8</v>
      </c>
      <c r="H657" s="25">
        <v>1329.57</v>
      </c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34">
        <f t="shared" si="2070"/>
        <v>11</v>
      </c>
    </row>
    <row r="658" spans="1:23">
      <c r="A658" s="13" t="str">
        <f t="shared" ref="A658" si="2240">$B658&amp;"."&amp;F658&amp;"."&amp;V658</f>
        <v>1.1.12</v>
      </c>
      <c r="B658" s="37">
        <v>1</v>
      </c>
      <c r="C658" s="37" t="s">
        <v>57</v>
      </c>
      <c r="D658" s="37" t="s">
        <v>169</v>
      </c>
      <c r="E658" s="38" t="s">
        <v>40</v>
      </c>
      <c r="F658" s="38">
        <f>F650</f>
        <v>1</v>
      </c>
      <c r="G658" s="39">
        <v>4.95</v>
      </c>
      <c r="H658" s="40">
        <v>1295.68</v>
      </c>
      <c r="I658" s="40">
        <f>G661</f>
        <v>3.05</v>
      </c>
      <c r="J658" s="40">
        <f>G660-G661</f>
        <v>0.65000000000000036</v>
      </c>
      <c r="K658" s="40">
        <f>G659-G660</f>
        <v>0.59999999999999964</v>
      </c>
      <c r="L658" s="40">
        <f>G658-G659</f>
        <v>0.65000000000000036</v>
      </c>
      <c r="M658" s="40">
        <f>H659</f>
        <v>1295.03</v>
      </c>
      <c r="N658" s="40">
        <f>H658-H659</f>
        <v>0.65000000000009095</v>
      </c>
      <c r="O658" s="40">
        <f>I658</f>
        <v>3.05</v>
      </c>
      <c r="P658" s="40">
        <v>0.35</v>
      </c>
      <c r="Q658" s="40">
        <f>(G658-G661-P658-T658-R658)/2</f>
        <v>0.40000000000000008</v>
      </c>
      <c r="R658" s="40">
        <v>0.4</v>
      </c>
      <c r="S658" s="40">
        <f>(G658-G661-P658-T658-R658)/2</f>
        <v>0.40000000000000008</v>
      </c>
      <c r="T658" s="40">
        <f>P658</f>
        <v>0.35</v>
      </c>
      <c r="U658" s="40">
        <f t="shared" ref="U658" si="2241">M658+0.25</f>
        <v>1295.28</v>
      </c>
      <c r="V658" s="45">
        <v>12</v>
      </c>
      <c r="W658" s="29" t="s">
        <v>453</v>
      </c>
    </row>
    <row r="659" spans="1:23">
      <c r="A659" s="13" t="str">
        <f t="shared" ref="A659" si="2242">$B658&amp;"."&amp;F659&amp;"."&amp;V659</f>
        <v>1.2.12</v>
      </c>
      <c r="B659" s="41"/>
      <c r="C659" s="41"/>
      <c r="D659" s="41"/>
      <c r="E659" s="42" t="s">
        <v>40</v>
      </c>
      <c r="F659" s="42">
        <f>F651</f>
        <v>2</v>
      </c>
      <c r="G659" s="43">
        <v>4.3</v>
      </c>
      <c r="H659" s="44">
        <v>1295.03</v>
      </c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5">
        <f t="shared" si="2070"/>
        <v>12</v>
      </c>
    </row>
    <row r="660" spans="1:23">
      <c r="A660" s="13" t="str">
        <f t="shared" ref="A660" si="2243">$B658&amp;"."&amp;F660&amp;"."&amp;V660</f>
        <v>1.3.12</v>
      </c>
      <c r="B660" s="41"/>
      <c r="C660" s="41"/>
      <c r="D660" s="41"/>
      <c r="E660" s="189" t="s">
        <v>40</v>
      </c>
      <c r="F660" s="189">
        <f>F652</f>
        <v>3</v>
      </c>
      <c r="G660" s="190">
        <v>3.7</v>
      </c>
      <c r="H660" s="191">
        <v>1295.03</v>
      </c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5">
        <f t="shared" si="2070"/>
        <v>12</v>
      </c>
    </row>
    <row r="661" spans="1:23">
      <c r="A661" s="13" t="str">
        <f t="shared" ref="A661" si="2244">$B658&amp;"."&amp;F661&amp;"."&amp;V661</f>
        <v>1.4.12</v>
      </c>
      <c r="B661" s="192"/>
      <c r="C661" s="192"/>
      <c r="D661" s="192"/>
      <c r="E661" s="193" t="s">
        <v>40</v>
      </c>
      <c r="F661" s="193">
        <f>F653</f>
        <v>4</v>
      </c>
      <c r="G661" s="194">
        <v>3.05</v>
      </c>
      <c r="H661" s="195">
        <v>1295.68</v>
      </c>
      <c r="I661" s="195"/>
      <c r="J661" s="195"/>
      <c r="K661" s="195"/>
      <c r="L661" s="195"/>
      <c r="M661" s="195"/>
      <c r="N661" s="195"/>
      <c r="O661" s="195"/>
      <c r="P661" s="195"/>
      <c r="Q661" s="195"/>
      <c r="R661" s="195"/>
      <c r="S661" s="195"/>
      <c r="T661" s="195"/>
      <c r="U661" s="195"/>
      <c r="V661" s="45">
        <f t="shared" si="2070"/>
        <v>12</v>
      </c>
    </row>
    <row r="662" spans="1:23">
      <c r="A662" s="13" t="str">
        <f t="shared" ref="A662" si="2245">$B662&amp;"."&amp;F662&amp;"."&amp;V662</f>
        <v>2.1.12</v>
      </c>
      <c r="B662" s="21">
        <f t="shared" si="2058"/>
        <v>2</v>
      </c>
      <c r="C662" s="21">
        <v>43</v>
      </c>
      <c r="D662" s="21" t="s">
        <v>170</v>
      </c>
      <c r="E662" s="14" t="s">
        <v>40</v>
      </c>
      <c r="F662" s="14">
        <f t="shared" si="2075"/>
        <v>1</v>
      </c>
      <c r="G662" s="15">
        <v>4.8</v>
      </c>
      <c r="H662" s="16">
        <v>1297.33</v>
      </c>
      <c r="I662" s="16">
        <f t="shared" ref="I662" si="2246">G665</f>
        <v>2.9</v>
      </c>
      <c r="J662" s="16">
        <f t="shared" ref="J662" si="2247">G664-G665</f>
        <v>0.64999999999999991</v>
      </c>
      <c r="K662" s="16">
        <f t="shared" ref="K662" si="2248">G663-G664</f>
        <v>0.60000000000000053</v>
      </c>
      <c r="L662" s="16">
        <f t="shared" ref="L662" si="2249">G662-G663</f>
        <v>0.64999999999999947</v>
      </c>
      <c r="M662" s="16">
        <f t="shared" ref="M662" si="2250">H663</f>
        <v>1296.68</v>
      </c>
      <c r="N662" s="16">
        <f t="shared" ref="N662" si="2251">H662-H663</f>
        <v>0.64999999999986358</v>
      </c>
      <c r="O662" s="60">
        <f>I662</f>
        <v>2.9</v>
      </c>
      <c r="P662" s="60">
        <v>0.35</v>
      </c>
      <c r="Q662" s="60">
        <f>(G662-G665-P662-T662-R662)/2</f>
        <v>0.39999999999999986</v>
      </c>
      <c r="R662" s="60">
        <v>0.4</v>
      </c>
      <c r="S662" s="60">
        <f>(G662-G665-P662-T662-R662)/2</f>
        <v>0.39999999999999986</v>
      </c>
      <c r="T662" s="60">
        <f>P662</f>
        <v>0.35</v>
      </c>
      <c r="U662" s="60">
        <f t="shared" ref="U662" si="2252">M662+0.25</f>
        <v>1296.93</v>
      </c>
      <c r="V662" s="34">
        <f t="shared" si="2070"/>
        <v>12</v>
      </c>
    </row>
    <row r="663" spans="1:23">
      <c r="A663" s="13" t="str">
        <f t="shared" ref="A663" si="2253">$B662&amp;"."&amp;F663&amp;"."&amp;V663</f>
        <v>2.2.12</v>
      </c>
      <c r="B663" s="17"/>
      <c r="C663" s="17"/>
      <c r="D663" s="17"/>
      <c r="E663" s="18" t="s">
        <v>40</v>
      </c>
      <c r="F663" s="18">
        <f t="shared" si="2075"/>
        <v>2</v>
      </c>
      <c r="G663" s="19">
        <v>4.1500000000000004</v>
      </c>
      <c r="H663" s="20">
        <v>1296.68</v>
      </c>
      <c r="I663" s="20"/>
      <c r="J663" s="20"/>
      <c r="K663" s="20"/>
      <c r="L663" s="20"/>
      <c r="M663" s="20"/>
      <c r="N663" s="20"/>
      <c r="O663" s="64"/>
      <c r="P663" s="64"/>
      <c r="Q663" s="64"/>
      <c r="R663" s="64"/>
      <c r="S663" s="64"/>
      <c r="T663" s="64"/>
      <c r="U663" s="64"/>
      <c r="V663" s="34">
        <f t="shared" si="2070"/>
        <v>12</v>
      </c>
    </row>
    <row r="664" spans="1:23">
      <c r="A664" s="13" t="str">
        <f t="shared" ref="A664" si="2254">$B662&amp;"."&amp;F664&amp;"."&amp;V664</f>
        <v>2.3.12</v>
      </c>
      <c r="B664" s="17"/>
      <c r="C664" s="17"/>
      <c r="D664" s="17"/>
      <c r="E664" s="30" t="s">
        <v>40</v>
      </c>
      <c r="F664" s="30">
        <f t="shared" si="2075"/>
        <v>3</v>
      </c>
      <c r="G664" s="31">
        <v>3.55</v>
      </c>
      <c r="H664" s="32">
        <v>1296.68</v>
      </c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34">
        <f t="shared" si="2070"/>
        <v>12</v>
      </c>
    </row>
    <row r="665" spans="1:23">
      <c r="A665" s="13" t="str">
        <f t="shared" ref="A665" si="2255">$B662&amp;"."&amp;F665&amp;"."&amp;V665</f>
        <v>2.4.12</v>
      </c>
      <c r="B665" s="22"/>
      <c r="C665" s="22"/>
      <c r="D665" s="22"/>
      <c r="E665" s="23" t="s">
        <v>40</v>
      </c>
      <c r="F665" s="23">
        <f t="shared" si="2075"/>
        <v>4</v>
      </c>
      <c r="G665" s="24">
        <v>2.9</v>
      </c>
      <c r="H665" s="25">
        <v>1297.33</v>
      </c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34">
        <f t="shared" si="2070"/>
        <v>12</v>
      </c>
    </row>
    <row r="666" spans="1:23">
      <c r="A666" s="13" t="str">
        <f t="shared" ref="A666" si="2256">$B666&amp;"."&amp;F666&amp;"."&amp;V666</f>
        <v>3.1.12</v>
      </c>
      <c r="B666" s="21">
        <f t="shared" si="2058"/>
        <v>3</v>
      </c>
      <c r="C666" s="21" t="s">
        <v>171</v>
      </c>
      <c r="D666" s="21" t="s">
        <v>172</v>
      </c>
      <c r="E666" s="14" t="s">
        <v>40</v>
      </c>
      <c r="F666" s="14">
        <f t="shared" si="2075"/>
        <v>1</v>
      </c>
      <c r="G666" s="15">
        <v>5.15</v>
      </c>
      <c r="H666" s="16">
        <v>1298.98</v>
      </c>
      <c r="I666" s="16">
        <f t="shared" ref="I666" si="2257">G669</f>
        <v>3.25</v>
      </c>
      <c r="J666" s="16">
        <f t="shared" ref="J666" si="2258">G668-G669</f>
        <v>0.64999999999999991</v>
      </c>
      <c r="K666" s="16">
        <f t="shared" ref="K666" si="2259">G667-G668</f>
        <v>0.60000000000000009</v>
      </c>
      <c r="L666" s="16">
        <f t="shared" ref="L666" si="2260">G666-G667</f>
        <v>0.65000000000000036</v>
      </c>
      <c r="M666" s="16">
        <f t="shared" ref="M666" si="2261">H667</f>
        <v>1298.33</v>
      </c>
      <c r="N666" s="16">
        <f t="shared" ref="N666" si="2262">H666-H667</f>
        <v>0.65000000000009095</v>
      </c>
      <c r="O666" s="60">
        <f t="shared" ref="O666" si="2263">I666</f>
        <v>3.25</v>
      </c>
      <c r="P666" s="60">
        <v>0.35</v>
      </c>
      <c r="Q666" s="60">
        <f t="shared" ref="Q666" si="2264">(G666-G669-P666-T666-R666)/2</f>
        <v>0.40000000000000008</v>
      </c>
      <c r="R666" s="60">
        <v>0.4</v>
      </c>
      <c r="S666" s="60">
        <f t="shared" ref="S666" si="2265">(G666-G669-P666-T666-R666)/2</f>
        <v>0.40000000000000008</v>
      </c>
      <c r="T666" s="60">
        <f t="shared" ref="T666" si="2266">P666</f>
        <v>0.35</v>
      </c>
      <c r="U666" s="60">
        <f t="shared" ref="U666" si="2267">M666+0.25</f>
        <v>1298.58</v>
      </c>
      <c r="V666" s="34">
        <f t="shared" si="2070"/>
        <v>12</v>
      </c>
    </row>
    <row r="667" spans="1:23">
      <c r="A667" s="13" t="str">
        <f t="shared" ref="A667" si="2268">$B666&amp;"."&amp;F667&amp;"."&amp;V667</f>
        <v>3.2.12</v>
      </c>
      <c r="B667" s="17"/>
      <c r="C667" s="17"/>
      <c r="D667" s="17"/>
      <c r="E667" s="18" t="s">
        <v>40</v>
      </c>
      <c r="F667" s="18">
        <f t="shared" si="2075"/>
        <v>2</v>
      </c>
      <c r="G667" s="19">
        <v>4.5</v>
      </c>
      <c r="H667" s="20">
        <v>1298.33</v>
      </c>
      <c r="I667" s="20"/>
      <c r="J667" s="20"/>
      <c r="K667" s="20"/>
      <c r="L667" s="20"/>
      <c r="M667" s="20"/>
      <c r="N667" s="20"/>
      <c r="O667" s="64"/>
      <c r="P667" s="64"/>
      <c r="Q667" s="64"/>
      <c r="R667" s="64"/>
      <c r="S667" s="64"/>
      <c r="T667" s="64"/>
      <c r="U667" s="64"/>
      <c r="V667" s="34">
        <f t="shared" si="2070"/>
        <v>12</v>
      </c>
    </row>
    <row r="668" spans="1:23">
      <c r="A668" s="13" t="str">
        <f t="shared" ref="A668" si="2269">$B666&amp;"."&amp;F668&amp;"."&amp;V668</f>
        <v>3.3.12</v>
      </c>
      <c r="B668" s="17"/>
      <c r="C668" s="17"/>
      <c r="D668" s="17"/>
      <c r="E668" s="30" t="s">
        <v>40</v>
      </c>
      <c r="F668" s="30">
        <f t="shared" si="2075"/>
        <v>3</v>
      </c>
      <c r="G668" s="31">
        <v>3.9</v>
      </c>
      <c r="H668" s="32">
        <v>1298.33</v>
      </c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34">
        <f t="shared" si="2070"/>
        <v>12</v>
      </c>
    </row>
    <row r="669" spans="1:23">
      <c r="A669" s="13" t="str">
        <f t="shared" ref="A669" si="2270">$B666&amp;"."&amp;F669&amp;"."&amp;V669</f>
        <v>3.4.12</v>
      </c>
      <c r="B669" s="22"/>
      <c r="C669" s="22"/>
      <c r="D669" s="22"/>
      <c r="E669" s="23" t="s">
        <v>40</v>
      </c>
      <c r="F669" s="23">
        <f t="shared" si="2075"/>
        <v>4</v>
      </c>
      <c r="G669" s="24">
        <v>3.25</v>
      </c>
      <c r="H669" s="25">
        <v>1298.98</v>
      </c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34">
        <f t="shared" si="2070"/>
        <v>12</v>
      </c>
    </row>
    <row r="670" spans="1:23">
      <c r="A670" s="13" t="str">
        <f t="shared" ref="A670" si="2271">$B670&amp;"."&amp;F670&amp;"."&amp;V670</f>
        <v>4.1.12</v>
      </c>
      <c r="B670" s="21">
        <f t="shared" si="2058"/>
        <v>4</v>
      </c>
      <c r="C670" s="21" t="s">
        <v>173</v>
      </c>
      <c r="D670" s="21" t="s">
        <v>174</v>
      </c>
      <c r="E670" s="14" t="s">
        <v>40</v>
      </c>
      <c r="F670" s="14">
        <f t="shared" si="2075"/>
        <v>1</v>
      </c>
      <c r="G670" s="15">
        <v>5.5</v>
      </c>
      <c r="H670" s="16">
        <v>1300.6099999999999</v>
      </c>
      <c r="I670" s="16">
        <f t="shared" ref="I670" si="2272">G673</f>
        <v>3.6</v>
      </c>
      <c r="J670" s="16">
        <f t="shared" ref="J670" si="2273">G672-G673</f>
        <v>0.64999999999999991</v>
      </c>
      <c r="K670" s="16">
        <f t="shared" ref="K670" si="2274">G671-G672</f>
        <v>0.59999999999999964</v>
      </c>
      <c r="L670" s="16">
        <f t="shared" ref="L670" si="2275">G670-G671</f>
        <v>0.65000000000000036</v>
      </c>
      <c r="M670" s="16">
        <f t="shared" ref="M670" si="2276">H671</f>
        <v>1299.96</v>
      </c>
      <c r="N670" s="16">
        <f t="shared" ref="N670" si="2277">H670-H671</f>
        <v>0.64999999999986358</v>
      </c>
      <c r="O670" s="60">
        <f t="shared" ref="O670" si="2278">I670</f>
        <v>3.6</v>
      </c>
      <c r="P670" s="60">
        <v>0.35</v>
      </c>
      <c r="Q670" s="60">
        <f t="shared" ref="Q670" si="2279">(G670-G673-P670-T670-R670)/2</f>
        <v>0.39999999999999986</v>
      </c>
      <c r="R670" s="60">
        <v>0.4</v>
      </c>
      <c r="S670" s="60">
        <f t="shared" ref="S670" si="2280">(G670-G673-P670-T670-R670)/2</f>
        <v>0.39999999999999986</v>
      </c>
      <c r="T670" s="60">
        <f t="shared" ref="T670" si="2281">P670</f>
        <v>0.35</v>
      </c>
      <c r="U670" s="60">
        <f t="shared" ref="U670" si="2282">M670+0.25</f>
        <v>1300.21</v>
      </c>
      <c r="V670" s="34">
        <f t="shared" si="2070"/>
        <v>12</v>
      </c>
    </row>
    <row r="671" spans="1:23">
      <c r="A671" s="13" t="str">
        <f t="shared" ref="A671" si="2283">$B670&amp;"."&amp;F671&amp;"."&amp;V671</f>
        <v>4.2.12</v>
      </c>
      <c r="B671" s="17"/>
      <c r="C671" s="17"/>
      <c r="D671" s="17"/>
      <c r="E671" s="18" t="s">
        <v>40</v>
      </c>
      <c r="F671" s="18">
        <f t="shared" si="2075"/>
        <v>2</v>
      </c>
      <c r="G671" s="19">
        <v>4.8499999999999996</v>
      </c>
      <c r="H671" s="20">
        <v>1299.96</v>
      </c>
      <c r="I671" s="20"/>
      <c r="J671" s="20"/>
      <c r="K671" s="20"/>
      <c r="L671" s="20"/>
      <c r="M671" s="20"/>
      <c r="N671" s="20"/>
      <c r="O671" s="64"/>
      <c r="P671" s="64"/>
      <c r="Q671" s="64"/>
      <c r="R671" s="64"/>
      <c r="S671" s="64"/>
      <c r="T671" s="64"/>
      <c r="U671" s="64"/>
      <c r="V671" s="34">
        <f t="shared" si="2070"/>
        <v>12</v>
      </c>
    </row>
    <row r="672" spans="1:23">
      <c r="A672" s="13" t="str">
        <f t="shared" ref="A672" si="2284">$B670&amp;"."&amp;F672&amp;"."&amp;V672</f>
        <v>4.3.12</v>
      </c>
      <c r="B672" s="17"/>
      <c r="C672" s="17"/>
      <c r="D672" s="17"/>
      <c r="E672" s="30" t="s">
        <v>40</v>
      </c>
      <c r="F672" s="30">
        <f t="shared" si="2075"/>
        <v>3</v>
      </c>
      <c r="G672" s="31">
        <v>4.25</v>
      </c>
      <c r="H672" s="32">
        <v>1299.96</v>
      </c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34">
        <f t="shared" si="2070"/>
        <v>12</v>
      </c>
    </row>
    <row r="673" spans="1:22">
      <c r="A673" s="13" t="str">
        <f t="shared" ref="A673" si="2285">$B670&amp;"."&amp;F673&amp;"."&amp;V673</f>
        <v>4.4.12</v>
      </c>
      <c r="B673" s="22"/>
      <c r="C673" s="22"/>
      <c r="D673" s="22"/>
      <c r="E673" s="23" t="s">
        <v>40</v>
      </c>
      <c r="F673" s="23">
        <f t="shared" si="2075"/>
        <v>4</v>
      </c>
      <c r="G673" s="24">
        <v>3.6</v>
      </c>
      <c r="H673" s="25">
        <v>1300.6099999999999</v>
      </c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34">
        <f t="shared" si="2070"/>
        <v>12</v>
      </c>
    </row>
    <row r="674" spans="1:22">
      <c r="A674" s="13" t="str">
        <f t="shared" ref="A674" si="2286">$B674&amp;"."&amp;F674&amp;"."&amp;V674</f>
        <v>5.1.12</v>
      </c>
      <c r="B674" s="21">
        <f t="shared" si="2058"/>
        <v>5</v>
      </c>
      <c r="C674" s="21" t="s">
        <v>58</v>
      </c>
      <c r="D674" s="21" t="s">
        <v>175</v>
      </c>
      <c r="E674" s="14" t="s">
        <v>40</v>
      </c>
      <c r="F674" s="14">
        <f t="shared" si="2075"/>
        <v>1</v>
      </c>
      <c r="G674" s="15">
        <v>5.15</v>
      </c>
      <c r="H674" s="16">
        <v>1302.33</v>
      </c>
      <c r="I674" s="16">
        <f t="shared" ref="I674" si="2287">G677</f>
        <v>3.25</v>
      </c>
      <c r="J674" s="16">
        <f t="shared" ref="J674" si="2288">G676-G677</f>
        <v>0.64999999999999991</v>
      </c>
      <c r="K674" s="16">
        <f t="shared" ref="K674" si="2289">G675-G676</f>
        <v>0.60000000000000009</v>
      </c>
      <c r="L674" s="16">
        <f t="shared" ref="L674" si="2290">G674-G675</f>
        <v>0.65000000000000036</v>
      </c>
      <c r="M674" s="16">
        <f t="shared" ref="M674" si="2291">H675</f>
        <v>1301.68</v>
      </c>
      <c r="N674" s="16">
        <f t="shared" ref="N674" si="2292">H674-H675</f>
        <v>0.64999999999986358</v>
      </c>
      <c r="O674" s="60">
        <f t="shared" ref="O674" si="2293">I674</f>
        <v>3.25</v>
      </c>
      <c r="P674" s="60">
        <v>0.35</v>
      </c>
      <c r="Q674" s="60">
        <f t="shared" ref="Q674" si="2294">(G674-G677-P674-T674-R674)/2</f>
        <v>0.40000000000000008</v>
      </c>
      <c r="R674" s="60">
        <v>0.4</v>
      </c>
      <c r="S674" s="60">
        <f t="shared" ref="S674" si="2295">(G674-G677-P674-T674-R674)/2</f>
        <v>0.40000000000000008</v>
      </c>
      <c r="T674" s="60">
        <f t="shared" ref="T674" si="2296">P674</f>
        <v>0.35</v>
      </c>
      <c r="U674" s="60">
        <f t="shared" ref="U674" si="2297">M674+0.25</f>
        <v>1301.93</v>
      </c>
      <c r="V674" s="34">
        <f t="shared" si="2070"/>
        <v>12</v>
      </c>
    </row>
    <row r="675" spans="1:22">
      <c r="A675" s="13" t="str">
        <f t="shared" ref="A675" si="2298">$B674&amp;"."&amp;F675&amp;"."&amp;V675</f>
        <v>5.2.12</v>
      </c>
      <c r="B675" s="17"/>
      <c r="C675" s="17"/>
      <c r="D675" s="17"/>
      <c r="E675" s="18" t="s">
        <v>40</v>
      </c>
      <c r="F675" s="18">
        <f t="shared" si="2075"/>
        <v>2</v>
      </c>
      <c r="G675" s="19">
        <v>4.5</v>
      </c>
      <c r="H675" s="20">
        <v>1301.68</v>
      </c>
      <c r="I675" s="20"/>
      <c r="J675" s="20"/>
      <c r="K675" s="20"/>
      <c r="L675" s="20"/>
      <c r="M675" s="20"/>
      <c r="N675" s="20"/>
      <c r="O675" s="64"/>
      <c r="P675" s="64"/>
      <c r="Q675" s="64"/>
      <c r="R675" s="64"/>
      <c r="S675" s="64"/>
      <c r="T675" s="64"/>
      <c r="U675" s="64"/>
      <c r="V675" s="34">
        <f t="shared" si="2070"/>
        <v>12</v>
      </c>
    </row>
    <row r="676" spans="1:22">
      <c r="A676" s="13" t="str">
        <f t="shared" ref="A676" si="2299">$B674&amp;"."&amp;F676&amp;"."&amp;V676</f>
        <v>5.3.12</v>
      </c>
      <c r="B676" s="17"/>
      <c r="C676" s="17"/>
      <c r="D676" s="17"/>
      <c r="E676" s="30" t="s">
        <v>40</v>
      </c>
      <c r="F676" s="30">
        <f t="shared" si="2075"/>
        <v>3</v>
      </c>
      <c r="G676" s="31">
        <v>3.9</v>
      </c>
      <c r="H676" s="32">
        <v>1301.68</v>
      </c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34">
        <f t="shared" si="2070"/>
        <v>12</v>
      </c>
    </row>
    <row r="677" spans="1:22">
      <c r="A677" s="13" t="str">
        <f t="shared" ref="A677" si="2300">$B674&amp;"."&amp;F677&amp;"."&amp;V677</f>
        <v>5.4.12</v>
      </c>
      <c r="B677" s="22"/>
      <c r="C677" s="22"/>
      <c r="D677" s="22"/>
      <c r="E677" s="23" t="s">
        <v>40</v>
      </c>
      <c r="F677" s="23">
        <f t="shared" si="2075"/>
        <v>4</v>
      </c>
      <c r="G677" s="24">
        <v>3.25</v>
      </c>
      <c r="H677" s="25">
        <v>1302.33</v>
      </c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34">
        <f t="shared" si="2070"/>
        <v>12</v>
      </c>
    </row>
    <row r="678" spans="1:22">
      <c r="A678" s="13" t="str">
        <f t="shared" ref="A678" si="2301">$B678&amp;"."&amp;F678&amp;"."&amp;V678</f>
        <v>6.1.12</v>
      </c>
      <c r="B678" s="21">
        <f t="shared" ref="B678:B738" si="2302">B674+1</f>
        <v>6</v>
      </c>
      <c r="C678" s="21">
        <v>49</v>
      </c>
      <c r="D678" s="21" t="s">
        <v>176</v>
      </c>
      <c r="E678" s="14" t="s">
        <v>40</v>
      </c>
      <c r="F678" s="14">
        <f t="shared" si="2075"/>
        <v>1</v>
      </c>
      <c r="G678" s="15">
        <v>4.96</v>
      </c>
      <c r="H678" s="16">
        <v>1303.22</v>
      </c>
      <c r="I678" s="16">
        <f t="shared" ref="I678" si="2303">G681</f>
        <v>3.06</v>
      </c>
      <c r="J678" s="16">
        <f t="shared" ref="J678" si="2304">G680-G681</f>
        <v>0.64999999999999991</v>
      </c>
      <c r="K678" s="16">
        <f t="shared" ref="K678" si="2305">G679-G680</f>
        <v>0.59999999999999964</v>
      </c>
      <c r="L678" s="16">
        <f t="shared" ref="L678" si="2306">G678-G679</f>
        <v>0.65000000000000036</v>
      </c>
      <c r="M678" s="16">
        <f t="shared" ref="M678" si="2307">H679</f>
        <v>1302.57</v>
      </c>
      <c r="N678" s="16">
        <f t="shared" ref="N678" si="2308">H678-H679</f>
        <v>0.65000000000009095</v>
      </c>
      <c r="O678" s="60">
        <f t="shared" ref="O678" si="2309">I678</f>
        <v>3.06</v>
      </c>
      <c r="P678" s="60">
        <v>0.35</v>
      </c>
      <c r="Q678" s="60">
        <f t="shared" ref="Q678" si="2310">(G678-G681-P678-T678-R678)/2</f>
        <v>0.39999999999999986</v>
      </c>
      <c r="R678" s="60">
        <v>0.4</v>
      </c>
      <c r="S678" s="60">
        <f t="shared" ref="S678" si="2311">(G678-G681-P678-T678-R678)/2</f>
        <v>0.39999999999999986</v>
      </c>
      <c r="T678" s="60">
        <f t="shared" ref="T678" si="2312">P678</f>
        <v>0.35</v>
      </c>
      <c r="U678" s="60">
        <f t="shared" ref="U678" si="2313">M678+0.25</f>
        <v>1302.82</v>
      </c>
      <c r="V678" s="34">
        <f t="shared" ref="V678:V741" si="2314">V677</f>
        <v>12</v>
      </c>
    </row>
    <row r="679" spans="1:22">
      <c r="A679" s="13" t="str">
        <f t="shared" ref="A679" si="2315">$B678&amp;"."&amp;F679&amp;"."&amp;V679</f>
        <v>6.2.12</v>
      </c>
      <c r="B679" s="17"/>
      <c r="C679" s="17"/>
      <c r="D679" s="17"/>
      <c r="E679" s="18" t="s">
        <v>40</v>
      </c>
      <c r="F679" s="18">
        <f t="shared" si="2075"/>
        <v>2</v>
      </c>
      <c r="G679" s="19">
        <v>4.3099999999999996</v>
      </c>
      <c r="H679" s="20">
        <v>1302.57</v>
      </c>
      <c r="I679" s="20"/>
      <c r="J679" s="20"/>
      <c r="K679" s="20"/>
      <c r="L679" s="20"/>
      <c r="M679" s="20"/>
      <c r="N679" s="20"/>
      <c r="O679" s="64"/>
      <c r="P679" s="64"/>
      <c r="Q679" s="64"/>
      <c r="R679" s="64"/>
      <c r="S679" s="64"/>
      <c r="T679" s="64"/>
      <c r="U679" s="64"/>
      <c r="V679" s="34">
        <f t="shared" si="2314"/>
        <v>12</v>
      </c>
    </row>
    <row r="680" spans="1:22">
      <c r="A680" s="13" t="str">
        <f t="shared" ref="A680" si="2316">$B678&amp;"."&amp;F680&amp;"."&amp;V680</f>
        <v>6.3.12</v>
      </c>
      <c r="B680" s="17"/>
      <c r="C680" s="17"/>
      <c r="D680" s="17"/>
      <c r="E680" s="30" t="s">
        <v>40</v>
      </c>
      <c r="F680" s="30">
        <f t="shared" si="2075"/>
        <v>3</v>
      </c>
      <c r="G680" s="31">
        <v>3.71</v>
      </c>
      <c r="H680" s="32">
        <v>1302.57</v>
      </c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34">
        <f t="shared" si="2314"/>
        <v>12</v>
      </c>
    </row>
    <row r="681" spans="1:22">
      <c r="A681" s="13" t="str">
        <f t="shared" ref="A681" si="2317">$B678&amp;"."&amp;F681&amp;"."&amp;V681</f>
        <v>6.4.12</v>
      </c>
      <c r="B681" s="22"/>
      <c r="C681" s="22"/>
      <c r="D681" s="22"/>
      <c r="E681" s="23" t="s">
        <v>40</v>
      </c>
      <c r="F681" s="23">
        <f t="shared" si="2075"/>
        <v>4</v>
      </c>
      <c r="G681" s="24">
        <v>3.06</v>
      </c>
      <c r="H681" s="25">
        <v>1303.22</v>
      </c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34">
        <f t="shared" si="2314"/>
        <v>12</v>
      </c>
    </row>
    <row r="682" spans="1:22">
      <c r="A682" s="13" t="str">
        <f t="shared" ref="A682" si="2318">$B682&amp;"."&amp;F682&amp;"."&amp;V682</f>
        <v>7.1.12</v>
      </c>
      <c r="B682" s="21">
        <f t="shared" si="2302"/>
        <v>7</v>
      </c>
      <c r="C682" s="21" t="s">
        <v>177</v>
      </c>
      <c r="D682" s="21" t="s">
        <v>178</v>
      </c>
      <c r="E682" s="14" t="s">
        <v>40</v>
      </c>
      <c r="F682" s="14">
        <f t="shared" ref="F682:F745" si="2319">F678</f>
        <v>1</v>
      </c>
      <c r="G682" s="15">
        <v>5.15</v>
      </c>
      <c r="H682" s="16">
        <v>1303.7</v>
      </c>
      <c r="I682" s="16">
        <f t="shared" ref="I682" si="2320">G685</f>
        <v>3.25</v>
      </c>
      <c r="J682" s="16">
        <f t="shared" ref="J682" si="2321">G684-G685</f>
        <v>0.64999999999999991</v>
      </c>
      <c r="K682" s="16">
        <f t="shared" ref="K682" si="2322">G683-G684</f>
        <v>0.60000000000000009</v>
      </c>
      <c r="L682" s="16">
        <f t="shared" ref="L682" si="2323">G682-G683</f>
        <v>0.65000000000000036</v>
      </c>
      <c r="M682" s="16">
        <f t="shared" ref="M682" si="2324">H683</f>
        <v>1303.05</v>
      </c>
      <c r="N682" s="16">
        <f t="shared" ref="N682" si="2325">H682-H683</f>
        <v>0.65000000000009095</v>
      </c>
      <c r="O682" s="60">
        <f t="shared" ref="O682" si="2326">I682</f>
        <v>3.25</v>
      </c>
      <c r="P682" s="60">
        <v>0.35</v>
      </c>
      <c r="Q682" s="60">
        <f t="shared" ref="Q682" si="2327">(G682-G685-P682-T682-R682)/2</f>
        <v>0.40000000000000008</v>
      </c>
      <c r="R682" s="60">
        <v>0.4</v>
      </c>
      <c r="S682" s="60">
        <f t="shared" ref="S682" si="2328">(G682-G685-P682-T682-R682)/2</f>
        <v>0.40000000000000008</v>
      </c>
      <c r="T682" s="60">
        <f t="shared" ref="T682" si="2329">P682</f>
        <v>0.35</v>
      </c>
      <c r="U682" s="60">
        <f t="shared" ref="U682" si="2330">M682+0.25</f>
        <v>1303.3</v>
      </c>
      <c r="V682" s="34">
        <f t="shared" si="2314"/>
        <v>12</v>
      </c>
    </row>
    <row r="683" spans="1:22">
      <c r="A683" s="13" t="str">
        <f t="shared" ref="A683" si="2331">$B682&amp;"."&amp;F683&amp;"."&amp;V683</f>
        <v>7.2.12</v>
      </c>
      <c r="B683" s="17"/>
      <c r="C683" s="17"/>
      <c r="D683" s="17"/>
      <c r="E683" s="18" t="s">
        <v>40</v>
      </c>
      <c r="F683" s="18">
        <f t="shared" si="2319"/>
        <v>2</v>
      </c>
      <c r="G683" s="19">
        <v>4.5</v>
      </c>
      <c r="H683" s="20">
        <v>1303.05</v>
      </c>
      <c r="I683" s="20"/>
      <c r="J683" s="20"/>
      <c r="K683" s="20"/>
      <c r="L683" s="20"/>
      <c r="M683" s="20"/>
      <c r="N683" s="20"/>
      <c r="O683" s="64"/>
      <c r="P683" s="64"/>
      <c r="Q683" s="64"/>
      <c r="R683" s="64"/>
      <c r="S683" s="64"/>
      <c r="T683" s="64"/>
      <c r="U683" s="64"/>
      <c r="V683" s="34">
        <f t="shared" si="2314"/>
        <v>12</v>
      </c>
    </row>
    <row r="684" spans="1:22">
      <c r="A684" s="13" t="str">
        <f t="shared" ref="A684" si="2332">$B682&amp;"."&amp;F684&amp;"."&amp;V684</f>
        <v>7.3.12</v>
      </c>
      <c r="B684" s="17"/>
      <c r="C684" s="17"/>
      <c r="D684" s="17"/>
      <c r="E684" s="30" t="s">
        <v>40</v>
      </c>
      <c r="F684" s="30">
        <f t="shared" si="2319"/>
        <v>3</v>
      </c>
      <c r="G684" s="31">
        <v>3.9</v>
      </c>
      <c r="H684" s="32">
        <v>1303.05</v>
      </c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34">
        <f t="shared" si="2314"/>
        <v>12</v>
      </c>
    </row>
    <row r="685" spans="1:22">
      <c r="A685" s="13" t="str">
        <f t="shared" ref="A685" si="2333">$B682&amp;"."&amp;F685&amp;"."&amp;V685</f>
        <v>7.4.12</v>
      </c>
      <c r="B685" s="22"/>
      <c r="C685" s="22"/>
      <c r="D685" s="22"/>
      <c r="E685" s="23" t="s">
        <v>40</v>
      </c>
      <c r="F685" s="23">
        <f t="shared" si="2319"/>
        <v>4</v>
      </c>
      <c r="G685" s="24">
        <v>3.25</v>
      </c>
      <c r="H685" s="25">
        <v>1303.7</v>
      </c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34">
        <f t="shared" si="2314"/>
        <v>12</v>
      </c>
    </row>
    <row r="686" spans="1:22">
      <c r="A686" s="13" t="str">
        <f t="shared" ref="A686" si="2334">$B686&amp;"."&amp;F686&amp;"."&amp;V686</f>
        <v>8.1.12</v>
      </c>
      <c r="B686" s="21">
        <f t="shared" si="2302"/>
        <v>8</v>
      </c>
      <c r="C686" s="21">
        <v>50</v>
      </c>
      <c r="D686" s="21" t="s">
        <v>179</v>
      </c>
      <c r="E686" s="14" t="s">
        <v>40</v>
      </c>
      <c r="F686" s="14">
        <f t="shared" si="2319"/>
        <v>1</v>
      </c>
      <c r="G686" s="15">
        <v>5.39</v>
      </c>
      <c r="H686" s="16">
        <v>1306.77</v>
      </c>
      <c r="I686" s="16">
        <f t="shared" ref="I686" si="2335">G689</f>
        <v>3.49</v>
      </c>
      <c r="J686" s="16">
        <f t="shared" ref="J686" si="2336">G688-G689</f>
        <v>0.64999999999999947</v>
      </c>
      <c r="K686" s="16">
        <f t="shared" ref="K686" si="2337">G687-G688</f>
        <v>0.60000000000000053</v>
      </c>
      <c r="L686" s="16">
        <f t="shared" ref="L686" si="2338">G686-G687</f>
        <v>0.64999999999999947</v>
      </c>
      <c r="M686" s="16">
        <f t="shared" ref="M686" si="2339">H687</f>
        <v>1306.1199999999999</v>
      </c>
      <c r="N686" s="16">
        <f t="shared" ref="N686" si="2340">H686-H687</f>
        <v>0.65000000000009095</v>
      </c>
      <c r="O686" s="60">
        <f t="shared" ref="O686" si="2341">I686</f>
        <v>3.49</v>
      </c>
      <c r="P686" s="60">
        <v>0.35</v>
      </c>
      <c r="Q686" s="60">
        <f t="shared" ref="Q686" si="2342">(G686-G689-P686-T686-R686)/2</f>
        <v>0.39999999999999963</v>
      </c>
      <c r="R686" s="60">
        <v>0.4</v>
      </c>
      <c r="S686" s="60">
        <f t="shared" ref="S686" si="2343">(G686-G689-P686-T686-R686)/2</f>
        <v>0.39999999999999963</v>
      </c>
      <c r="T686" s="60">
        <f t="shared" ref="T686" si="2344">P686</f>
        <v>0.35</v>
      </c>
      <c r="U686" s="60">
        <f t="shared" ref="U686" si="2345">M686+0.25</f>
        <v>1306.3699999999999</v>
      </c>
      <c r="V686" s="34">
        <f t="shared" si="2314"/>
        <v>12</v>
      </c>
    </row>
    <row r="687" spans="1:22">
      <c r="A687" s="13" t="str">
        <f t="shared" ref="A687" si="2346">$B686&amp;"."&amp;F687&amp;"."&amp;V687</f>
        <v>8.2.12</v>
      </c>
      <c r="B687" s="17"/>
      <c r="C687" s="17"/>
      <c r="D687" s="17"/>
      <c r="E687" s="18" t="s">
        <v>40</v>
      </c>
      <c r="F687" s="18">
        <f t="shared" si="2319"/>
        <v>2</v>
      </c>
      <c r="G687" s="19">
        <v>4.74</v>
      </c>
      <c r="H687" s="20">
        <v>1306.1199999999999</v>
      </c>
      <c r="I687" s="20"/>
      <c r="J687" s="20"/>
      <c r="K687" s="20"/>
      <c r="L687" s="20"/>
      <c r="M687" s="20"/>
      <c r="N687" s="20"/>
      <c r="O687" s="64"/>
      <c r="P687" s="64"/>
      <c r="Q687" s="64"/>
      <c r="R687" s="64"/>
      <c r="S687" s="64"/>
      <c r="T687" s="64"/>
      <c r="U687" s="64"/>
      <c r="V687" s="34">
        <f t="shared" si="2314"/>
        <v>12</v>
      </c>
    </row>
    <row r="688" spans="1:22">
      <c r="A688" s="13" t="str">
        <f t="shared" ref="A688" si="2347">$B686&amp;"."&amp;F688&amp;"."&amp;V688</f>
        <v>8.3.12</v>
      </c>
      <c r="B688" s="17"/>
      <c r="C688" s="17"/>
      <c r="D688" s="17"/>
      <c r="E688" s="30" t="s">
        <v>40</v>
      </c>
      <c r="F688" s="30">
        <f t="shared" si="2319"/>
        <v>3</v>
      </c>
      <c r="G688" s="31">
        <v>4.1399999999999997</v>
      </c>
      <c r="H688" s="32">
        <v>1306.1199999999999</v>
      </c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34">
        <f t="shared" si="2314"/>
        <v>12</v>
      </c>
    </row>
    <row r="689" spans="1:22">
      <c r="A689" s="13" t="str">
        <f t="shared" ref="A689" si="2348">$B686&amp;"."&amp;F689&amp;"."&amp;V689</f>
        <v>8.4.12</v>
      </c>
      <c r="B689" s="22"/>
      <c r="C689" s="22"/>
      <c r="D689" s="22"/>
      <c r="E689" s="23" t="s">
        <v>40</v>
      </c>
      <c r="F689" s="23">
        <f t="shared" si="2319"/>
        <v>4</v>
      </c>
      <c r="G689" s="24">
        <v>3.49</v>
      </c>
      <c r="H689" s="25">
        <v>1306.77</v>
      </c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34">
        <f t="shared" si="2314"/>
        <v>12</v>
      </c>
    </row>
    <row r="690" spans="1:22">
      <c r="A690" s="13" t="str">
        <f t="shared" ref="A690" si="2349">$B690&amp;"."&amp;F690&amp;"."&amp;V690</f>
        <v>9.1.12</v>
      </c>
      <c r="B690" s="21">
        <f t="shared" si="2302"/>
        <v>9</v>
      </c>
      <c r="C690" s="21" t="s">
        <v>180</v>
      </c>
      <c r="D690" s="21" t="s">
        <v>181</v>
      </c>
      <c r="E690" s="14" t="s">
        <v>40</v>
      </c>
      <c r="F690" s="14">
        <f t="shared" si="2319"/>
        <v>1</v>
      </c>
      <c r="G690" s="15">
        <v>5.5</v>
      </c>
      <c r="H690" s="16">
        <v>1307.97</v>
      </c>
      <c r="I690" s="16">
        <f t="shared" ref="I690" si="2350">G693</f>
        <v>3.6</v>
      </c>
      <c r="J690" s="16">
        <f t="shared" ref="J690" si="2351">G692-G693</f>
        <v>0.64999999999999991</v>
      </c>
      <c r="K690" s="16">
        <f t="shared" ref="K690" si="2352">G691-G692</f>
        <v>0.59999999999999964</v>
      </c>
      <c r="L690" s="16">
        <f t="shared" ref="L690" si="2353">G690-G691</f>
        <v>0.65000000000000036</v>
      </c>
      <c r="M690" s="16">
        <f t="shared" ref="M690" si="2354">H691</f>
        <v>1307.32</v>
      </c>
      <c r="N690" s="16">
        <f t="shared" ref="N690" si="2355">H690-H691</f>
        <v>0.65000000000009095</v>
      </c>
      <c r="O690" s="60">
        <f t="shared" ref="O690" si="2356">I690</f>
        <v>3.6</v>
      </c>
      <c r="P690" s="60">
        <v>0.35</v>
      </c>
      <c r="Q690" s="60">
        <f t="shared" ref="Q690" si="2357">(G690-G693-P690-T690-R690)/2</f>
        <v>0.39999999999999986</v>
      </c>
      <c r="R690" s="60">
        <v>0.4</v>
      </c>
      <c r="S690" s="60">
        <f t="shared" ref="S690" si="2358">(G690-G693-P690-T690-R690)/2</f>
        <v>0.39999999999999986</v>
      </c>
      <c r="T690" s="60">
        <f t="shared" ref="T690" si="2359">P690</f>
        <v>0.35</v>
      </c>
      <c r="U690" s="60">
        <f t="shared" ref="U690" si="2360">M690+0.25</f>
        <v>1307.57</v>
      </c>
      <c r="V690" s="34">
        <f t="shared" si="2314"/>
        <v>12</v>
      </c>
    </row>
    <row r="691" spans="1:22">
      <c r="A691" s="13" t="str">
        <f t="shared" ref="A691" si="2361">$B690&amp;"."&amp;F691&amp;"."&amp;V691</f>
        <v>9.2.12</v>
      </c>
      <c r="B691" s="17"/>
      <c r="C691" s="17"/>
      <c r="D691" s="17"/>
      <c r="E691" s="18" t="s">
        <v>40</v>
      </c>
      <c r="F691" s="18">
        <f t="shared" si="2319"/>
        <v>2</v>
      </c>
      <c r="G691" s="19">
        <v>4.8499999999999996</v>
      </c>
      <c r="H691" s="20">
        <v>1307.32</v>
      </c>
      <c r="I691" s="20"/>
      <c r="J691" s="20"/>
      <c r="K691" s="20"/>
      <c r="L691" s="20"/>
      <c r="M691" s="20"/>
      <c r="N691" s="20"/>
      <c r="O691" s="64"/>
      <c r="P691" s="64"/>
      <c r="Q691" s="64"/>
      <c r="R691" s="64"/>
      <c r="S691" s="64"/>
      <c r="T691" s="64"/>
      <c r="U691" s="64"/>
      <c r="V691" s="34">
        <f t="shared" si="2314"/>
        <v>12</v>
      </c>
    </row>
    <row r="692" spans="1:22">
      <c r="A692" s="13" t="str">
        <f t="shared" ref="A692" si="2362">$B690&amp;"."&amp;F692&amp;"."&amp;V692</f>
        <v>9.3.12</v>
      </c>
      <c r="B692" s="17"/>
      <c r="C692" s="17"/>
      <c r="D692" s="17"/>
      <c r="E692" s="30" t="s">
        <v>40</v>
      </c>
      <c r="F692" s="30">
        <f t="shared" si="2319"/>
        <v>3</v>
      </c>
      <c r="G692" s="31">
        <v>4.25</v>
      </c>
      <c r="H692" s="32">
        <v>1307.32</v>
      </c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34">
        <f t="shared" si="2314"/>
        <v>12</v>
      </c>
    </row>
    <row r="693" spans="1:22">
      <c r="A693" s="13" t="str">
        <f t="shared" ref="A693" si="2363">$B690&amp;"."&amp;F693&amp;"."&amp;V693</f>
        <v>9.4.12</v>
      </c>
      <c r="B693" s="22"/>
      <c r="C693" s="22"/>
      <c r="D693" s="22"/>
      <c r="E693" s="23" t="s">
        <v>40</v>
      </c>
      <c r="F693" s="23">
        <f t="shared" si="2319"/>
        <v>4</v>
      </c>
      <c r="G693" s="24">
        <v>3.6</v>
      </c>
      <c r="H693" s="25">
        <v>1307.97</v>
      </c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34">
        <f t="shared" si="2314"/>
        <v>12</v>
      </c>
    </row>
    <row r="694" spans="1:22">
      <c r="A694" s="13" t="str">
        <f t="shared" ref="A694" si="2364">$B694&amp;"."&amp;F694&amp;"."&amp;V694</f>
        <v>10.1.12</v>
      </c>
      <c r="B694" s="21">
        <f t="shared" si="2302"/>
        <v>10</v>
      </c>
      <c r="C694" s="21">
        <v>51</v>
      </c>
      <c r="D694" s="21" t="s">
        <v>182</v>
      </c>
      <c r="E694" s="14" t="s">
        <v>40</v>
      </c>
      <c r="F694" s="14">
        <f t="shared" si="2319"/>
        <v>1</v>
      </c>
      <c r="G694" s="15">
        <v>5.45</v>
      </c>
      <c r="H694" s="16">
        <v>1308.77</v>
      </c>
      <c r="I694" s="16">
        <f t="shared" ref="I694" si="2365">G697</f>
        <v>3.55</v>
      </c>
      <c r="J694" s="16">
        <f t="shared" ref="J694" si="2366">G696-G697</f>
        <v>0.65000000000000036</v>
      </c>
      <c r="K694" s="16">
        <f t="shared" ref="K694" si="2367">G695-G696</f>
        <v>0.59999999999999964</v>
      </c>
      <c r="L694" s="16">
        <f t="shared" ref="L694" si="2368">G694-G695</f>
        <v>0.65000000000000036</v>
      </c>
      <c r="M694" s="16">
        <f t="shared" ref="M694" si="2369">H695</f>
        <v>1308.1199999999999</v>
      </c>
      <c r="N694" s="16">
        <f t="shared" ref="N694" si="2370">H694-H695</f>
        <v>0.65000000000009095</v>
      </c>
      <c r="O694" s="60">
        <f t="shared" ref="O694" si="2371">I694</f>
        <v>3.55</v>
      </c>
      <c r="P694" s="60">
        <v>0.35</v>
      </c>
      <c r="Q694" s="60">
        <f t="shared" ref="Q694" si="2372">(G694-G697-P694-T694-R694)/2</f>
        <v>0.40000000000000008</v>
      </c>
      <c r="R694" s="60">
        <v>0.4</v>
      </c>
      <c r="S694" s="60">
        <f t="shared" ref="S694" si="2373">(G694-G697-P694-T694-R694)/2</f>
        <v>0.40000000000000008</v>
      </c>
      <c r="T694" s="60">
        <f t="shared" ref="T694" si="2374">P694</f>
        <v>0.35</v>
      </c>
      <c r="U694" s="60">
        <f t="shared" ref="U694" si="2375">M694+0.25</f>
        <v>1308.3699999999999</v>
      </c>
      <c r="V694" s="34">
        <f t="shared" si="2314"/>
        <v>12</v>
      </c>
    </row>
    <row r="695" spans="1:22">
      <c r="A695" s="13" t="str">
        <f t="shared" ref="A695" si="2376">$B694&amp;"."&amp;F695&amp;"."&amp;V695</f>
        <v>10.2.12</v>
      </c>
      <c r="B695" s="17"/>
      <c r="C695" s="17"/>
      <c r="D695" s="17"/>
      <c r="E695" s="18" t="s">
        <v>40</v>
      </c>
      <c r="F695" s="18">
        <f t="shared" si="2319"/>
        <v>2</v>
      </c>
      <c r="G695" s="19">
        <v>4.8</v>
      </c>
      <c r="H695" s="20">
        <v>1308.1199999999999</v>
      </c>
      <c r="I695" s="20"/>
      <c r="J695" s="20"/>
      <c r="K695" s="20"/>
      <c r="L695" s="20"/>
      <c r="M695" s="20"/>
      <c r="N695" s="20"/>
      <c r="O695" s="64"/>
      <c r="P695" s="64"/>
      <c r="Q695" s="64"/>
      <c r="R695" s="64"/>
      <c r="S695" s="64"/>
      <c r="T695" s="64"/>
      <c r="U695" s="64"/>
      <c r="V695" s="34">
        <f t="shared" si="2314"/>
        <v>12</v>
      </c>
    </row>
    <row r="696" spans="1:22">
      <c r="A696" s="13" t="str">
        <f t="shared" ref="A696" si="2377">$B694&amp;"."&amp;F696&amp;"."&amp;V696</f>
        <v>10.3.12</v>
      </c>
      <c r="B696" s="17"/>
      <c r="C696" s="17"/>
      <c r="D696" s="17"/>
      <c r="E696" s="30" t="s">
        <v>40</v>
      </c>
      <c r="F696" s="30">
        <f t="shared" si="2319"/>
        <v>3</v>
      </c>
      <c r="G696" s="31">
        <v>4.2</v>
      </c>
      <c r="H696" s="32">
        <v>1308.1199999999999</v>
      </c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34">
        <f t="shared" si="2314"/>
        <v>12</v>
      </c>
    </row>
    <row r="697" spans="1:22">
      <c r="A697" s="13" t="str">
        <f t="shared" ref="A697" si="2378">$B694&amp;"."&amp;F697&amp;"."&amp;V697</f>
        <v>10.4.12</v>
      </c>
      <c r="B697" s="22"/>
      <c r="C697" s="22"/>
      <c r="D697" s="22"/>
      <c r="E697" s="23" t="s">
        <v>40</v>
      </c>
      <c r="F697" s="23">
        <f t="shared" si="2319"/>
        <v>4</v>
      </c>
      <c r="G697" s="24">
        <v>3.55</v>
      </c>
      <c r="H697" s="25">
        <v>1308.77</v>
      </c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34">
        <f t="shared" si="2314"/>
        <v>12</v>
      </c>
    </row>
    <row r="698" spans="1:22">
      <c r="A698" s="13" t="str">
        <f t="shared" ref="A698" si="2379">$B698&amp;"."&amp;F698&amp;"."&amp;V698</f>
        <v>11.1.12</v>
      </c>
      <c r="B698" s="21">
        <f t="shared" si="2302"/>
        <v>11</v>
      </c>
      <c r="C698" s="21" t="s">
        <v>59</v>
      </c>
      <c r="D698" s="21" t="s">
        <v>183</v>
      </c>
      <c r="E698" s="14" t="s">
        <v>40</v>
      </c>
      <c r="F698" s="14">
        <f t="shared" si="2319"/>
        <v>1</v>
      </c>
      <c r="G698" s="15">
        <v>5.5</v>
      </c>
      <c r="H698" s="16">
        <v>1310.3599999999999</v>
      </c>
      <c r="I698" s="16">
        <f t="shared" ref="I698" si="2380">G701</f>
        <v>3.6</v>
      </c>
      <c r="J698" s="16">
        <f t="shared" ref="J698" si="2381">G700-G701</f>
        <v>0.64999999999999991</v>
      </c>
      <c r="K698" s="16">
        <f t="shared" ref="K698" si="2382">G699-G700</f>
        <v>0.59999999999999964</v>
      </c>
      <c r="L698" s="16">
        <f t="shared" ref="L698" si="2383">G698-G699</f>
        <v>0.65000000000000036</v>
      </c>
      <c r="M698" s="16">
        <f t="shared" ref="M698" si="2384">H699</f>
        <v>1309.71</v>
      </c>
      <c r="N698" s="16">
        <f t="shared" ref="N698" si="2385">H698-H699</f>
        <v>0.64999999999986358</v>
      </c>
      <c r="O698" s="60">
        <f t="shared" ref="O698" si="2386">I698</f>
        <v>3.6</v>
      </c>
      <c r="P698" s="60">
        <v>0.35</v>
      </c>
      <c r="Q698" s="60">
        <f t="shared" ref="Q698" si="2387">(G698-G701-P698-T698-R698)/2</f>
        <v>0.39999999999999986</v>
      </c>
      <c r="R698" s="60">
        <v>0.4</v>
      </c>
      <c r="S698" s="60">
        <f t="shared" ref="S698" si="2388">(G698-G701-P698-T698-R698)/2</f>
        <v>0.39999999999999986</v>
      </c>
      <c r="T698" s="60">
        <f t="shared" ref="T698" si="2389">P698</f>
        <v>0.35</v>
      </c>
      <c r="U698" s="60">
        <f t="shared" ref="U698" si="2390">M698+0.25</f>
        <v>1309.96</v>
      </c>
      <c r="V698" s="34">
        <f t="shared" si="2314"/>
        <v>12</v>
      </c>
    </row>
    <row r="699" spans="1:22">
      <c r="A699" s="13" t="str">
        <f t="shared" ref="A699" si="2391">$B698&amp;"."&amp;F699&amp;"."&amp;V699</f>
        <v>11.2.12</v>
      </c>
      <c r="B699" s="17"/>
      <c r="C699" s="17"/>
      <c r="D699" s="17"/>
      <c r="E699" s="18" t="s">
        <v>40</v>
      </c>
      <c r="F699" s="18">
        <f t="shared" si="2319"/>
        <v>2</v>
      </c>
      <c r="G699" s="19">
        <v>4.8499999999999996</v>
      </c>
      <c r="H699" s="20">
        <v>1309.71</v>
      </c>
      <c r="I699" s="20"/>
      <c r="J699" s="20"/>
      <c r="K699" s="20"/>
      <c r="L699" s="20"/>
      <c r="M699" s="20"/>
      <c r="N699" s="20"/>
      <c r="O699" s="64"/>
      <c r="P699" s="64"/>
      <c r="Q699" s="64"/>
      <c r="R699" s="64"/>
      <c r="S699" s="64"/>
      <c r="T699" s="64"/>
      <c r="U699" s="64"/>
      <c r="V699" s="34">
        <f t="shared" si="2314"/>
        <v>12</v>
      </c>
    </row>
    <row r="700" spans="1:22">
      <c r="A700" s="13" t="str">
        <f t="shared" ref="A700" si="2392">$B698&amp;"."&amp;F700&amp;"."&amp;V700</f>
        <v>11.3.12</v>
      </c>
      <c r="B700" s="17"/>
      <c r="C700" s="17"/>
      <c r="D700" s="17"/>
      <c r="E700" s="30" t="s">
        <v>40</v>
      </c>
      <c r="F700" s="30">
        <f t="shared" si="2319"/>
        <v>3</v>
      </c>
      <c r="G700" s="31">
        <v>4.25</v>
      </c>
      <c r="H700" s="32">
        <v>1309.71</v>
      </c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34">
        <f t="shared" si="2314"/>
        <v>12</v>
      </c>
    </row>
    <row r="701" spans="1:22">
      <c r="A701" s="13" t="str">
        <f t="shared" ref="A701" si="2393">$B698&amp;"."&amp;F701&amp;"."&amp;V701</f>
        <v>11.4.12</v>
      </c>
      <c r="B701" s="22"/>
      <c r="C701" s="22"/>
      <c r="D701" s="22"/>
      <c r="E701" s="23" t="s">
        <v>40</v>
      </c>
      <c r="F701" s="23">
        <f t="shared" si="2319"/>
        <v>4</v>
      </c>
      <c r="G701" s="24">
        <v>3.6</v>
      </c>
      <c r="H701" s="25">
        <v>1310.3599999999999</v>
      </c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34">
        <f t="shared" si="2314"/>
        <v>12</v>
      </c>
    </row>
    <row r="702" spans="1:22">
      <c r="A702" s="13" t="str">
        <f t="shared" ref="A702" si="2394">$B702&amp;"."&amp;F702&amp;"."&amp;V702</f>
        <v>12.1.12</v>
      </c>
      <c r="B702" s="21">
        <f t="shared" si="2302"/>
        <v>12</v>
      </c>
      <c r="C702" s="21" t="s">
        <v>184</v>
      </c>
      <c r="D702" s="21" t="s">
        <v>185</v>
      </c>
      <c r="E702" s="14" t="s">
        <v>40</v>
      </c>
      <c r="F702" s="14">
        <f t="shared" si="2319"/>
        <v>1</v>
      </c>
      <c r="G702" s="15">
        <v>5.5</v>
      </c>
      <c r="H702" s="16">
        <v>1312.03</v>
      </c>
      <c r="I702" s="16">
        <f t="shared" ref="I702" si="2395">G705</f>
        <v>3.6</v>
      </c>
      <c r="J702" s="16">
        <f t="shared" ref="J702" si="2396">G704-G705</f>
        <v>0.64999999999999991</v>
      </c>
      <c r="K702" s="16">
        <f t="shared" ref="K702" si="2397">G703-G704</f>
        <v>0.59999999999999964</v>
      </c>
      <c r="L702" s="16">
        <f t="shared" ref="L702" si="2398">G702-G703</f>
        <v>0.65000000000000036</v>
      </c>
      <c r="M702" s="16">
        <f t="shared" ref="M702" si="2399">H703</f>
        <v>1311.38</v>
      </c>
      <c r="N702" s="16">
        <f t="shared" ref="N702" si="2400">H702-H703</f>
        <v>0.64999999999986358</v>
      </c>
      <c r="O702" s="60">
        <f t="shared" ref="O702" si="2401">I702</f>
        <v>3.6</v>
      </c>
      <c r="P702" s="60">
        <v>0.35</v>
      </c>
      <c r="Q702" s="60">
        <f t="shared" ref="Q702" si="2402">(G702-G705-P702-T702-R702)/2</f>
        <v>0.39999999999999986</v>
      </c>
      <c r="R702" s="60">
        <v>0.4</v>
      </c>
      <c r="S702" s="60">
        <f t="shared" ref="S702" si="2403">(G702-G705-P702-T702-R702)/2</f>
        <v>0.39999999999999986</v>
      </c>
      <c r="T702" s="60">
        <f t="shared" ref="T702" si="2404">P702</f>
        <v>0.35</v>
      </c>
      <c r="U702" s="60">
        <f t="shared" ref="U702" si="2405">M702+0.25</f>
        <v>1311.63</v>
      </c>
      <c r="V702" s="34">
        <f t="shared" si="2314"/>
        <v>12</v>
      </c>
    </row>
    <row r="703" spans="1:22">
      <c r="A703" s="13" t="str">
        <f t="shared" ref="A703" si="2406">$B702&amp;"."&amp;F703&amp;"."&amp;V703</f>
        <v>12.2.12</v>
      </c>
      <c r="B703" s="17"/>
      <c r="C703" s="17"/>
      <c r="D703" s="17"/>
      <c r="E703" s="18" t="s">
        <v>40</v>
      </c>
      <c r="F703" s="18">
        <f t="shared" si="2319"/>
        <v>2</v>
      </c>
      <c r="G703" s="19">
        <v>4.8499999999999996</v>
      </c>
      <c r="H703" s="20">
        <v>1311.38</v>
      </c>
      <c r="I703" s="20"/>
      <c r="J703" s="20"/>
      <c r="K703" s="20"/>
      <c r="L703" s="20"/>
      <c r="M703" s="20"/>
      <c r="N703" s="20"/>
      <c r="O703" s="64"/>
      <c r="P703" s="64"/>
      <c r="Q703" s="64"/>
      <c r="R703" s="64"/>
      <c r="S703" s="64"/>
      <c r="T703" s="64"/>
      <c r="U703" s="64"/>
      <c r="V703" s="34">
        <f t="shared" si="2314"/>
        <v>12</v>
      </c>
    </row>
    <row r="704" spans="1:22">
      <c r="A704" s="13" t="str">
        <f t="shared" ref="A704" si="2407">$B702&amp;"."&amp;F704&amp;"."&amp;V704</f>
        <v>12.3.12</v>
      </c>
      <c r="B704" s="17"/>
      <c r="C704" s="17"/>
      <c r="D704" s="17"/>
      <c r="E704" s="30" t="s">
        <v>40</v>
      </c>
      <c r="F704" s="30">
        <f t="shared" si="2319"/>
        <v>3</v>
      </c>
      <c r="G704" s="31">
        <v>4.25</v>
      </c>
      <c r="H704" s="32">
        <v>1311.38</v>
      </c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34">
        <f t="shared" si="2314"/>
        <v>12</v>
      </c>
    </row>
    <row r="705" spans="1:22">
      <c r="A705" s="13" t="str">
        <f t="shared" ref="A705" si="2408">$B702&amp;"."&amp;F705&amp;"."&amp;V705</f>
        <v>12.4.12</v>
      </c>
      <c r="B705" s="22"/>
      <c r="C705" s="22"/>
      <c r="D705" s="22"/>
      <c r="E705" s="23" t="s">
        <v>40</v>
      </c>
      <c r="F705" s="23">
        <f t="shared" si="2319"/>
        <v>4</v>
      </c>
      <c r="G705" s="24">
        <v>3.6</v>
      </c>
      <c r="H705" s="25">
        <v>1312.03</v>
      </c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34">
        <f t="shared" si="2314"/>
        <v>12</v>
      </c>
    </row>
    <row r="706" spans="1:22">
      <c r="A706" s="13" t="str">
        <f t="shared" ref="A706" si="2409">$B706&amp;"."&amp;F706&amp;"."&amp;V706</f>
        <v>13.1.12</v>
      </c>
      <c r="B706" s="21">
        <f t="shared" si="2302"/>
        <v>13</v>
      </c>
      <c r="C706" s="21">
        <v>53</v>
      </c>
      <c r="D706" s="21" t="s">
        <v>186</v>
      </c>
      <c r="E706" s="14" t="s">
        <v>40</v>
      </c>
      <c r="F706" s="14">
        <f t="shared" si="2319"/>
        <v>1</v>
      </c>
      <c r="G706" s="15">
        <v>5.43</v>
      </c>
      <c r="H706" s="16">
        <v>1313.04</v>
      </c>
      <c r="I706" s="16">
        <f t="shared" ref="I706" si="2410">G709</f>
        <v>3.53</v>
      </c>
      <c r="J706" s="16">
        <f t="shared" ref="J706" si="2411">G708-G709</f>
        <v>0.64999999999999991</v>
      </c>
      <c r="K706" s="16">
        <f t="shared" ref="K706" si="2412">G707-G708</f>
        <v>0.60000000000000053</v>
      </c>
      <c r="L706" s="16">
        <f t="shared" ref="L706" si="2413">G706-G707</f>
        <v>0.64999999999999947</v>
      </c>
      <c r="M706" s="16">
        <f t="shared" ref="M706" si="2414">H707</f>
        <v>1312.39</v>
      </c>
      <c r="N706" s="16">
        <f t="shared" ref="N706" si="2415">H706-H707</f>
        <v>0.64999999999986358</v>
      </c>
      <c r="O706" s="60">
        <f t="shared" ref="O706" si="2416">I706</f>
        <v>3.53</v>
      </c>
      <c r="P706" s="60">
        <v>0.35</v>
      </c>
      <c r="Q706" s="60">
        <f t="shared" ref="Q706" si="2417">(G706-G709-P706-T706-R706)/2</f>
        <v>0.39999999999999986</v>
      </c>
      <c r="R706" s="60">
        <v>0.4</v>
      </c>
      <c r="S706" s="60">
        <f t="shared" ref="S706" si="2418">(G706-G709-P706-T706-R706)/2</f>
        <v>0.39999999999999986</v>
      </c>
      <c r="T706" s="60">
        <f t="shared" ref="T706" si="2419">P706</f>
        <v>0.35</v>
      </c>
      <c r="U706" s="60">
        <f t="shared" ref="U706" si="2420">M706+0.25</f>
        <v>1312.64</v>
      </c>
      <c r="V706" s="34">
        <f t="shared" si="2314"/>
        <v>12</v>
      </c>
    </row>
    <row r="707" spans="1:22">
      <c r="A707" s="13" t="str">
        <f t="shared" ref="A707" si="2421">$B706&amp;"."&amp;F707&amp;"."&amp;V707</f>
        <v>13.2.12</v>
      </c>
      <c r="B707" s="17"/>
      <c r="C707" s="17"/>
      <c r="D707" s="17"/>
      <c r="E707" s="18" t="s">
        <v>40</v>
      </c>
      <c r="F707" s="18">
        <f t="shared" si="2319"/>
        <v>2</v>
      </c>
      <c r="G707" s="19">
        <v>4.78</v>
      </c>
      <c r="H707" s="20">
        <v>1312.39</v>
      </c>
      <c r="I707" s="20"/>
      <c r="J707" s="20"/>
      <c r="K707" s="20"/>
      <c r="L707" s="20"/>
      <c r="M707" s="20"/>
      <c r="N707" s="20"/>
      <c r="O707" s="64"/>
      <c r="P707" s="64"/>
      <c r="Q707" s="64"/>
      <c r="R707" s="64"/>
      <c r="S707" s="64"/>
      <c r="T707" s="64"/>
      <c r="U707" s="64"/>
      <c r="V707" s="34">
        <f t="shared" si="2314"/>
        <v>12</v>
      </c>
    </row>
    <row r="708" spans="1:22">
      <c r="A708" s="13" t="str">
        <f t="shared" ref="A708" si="2422">$B706&amp;"."&amp;F708&amp;"."&amp;V708</f>
        <v>13.3.12</v>
      </c>
      <c r="B708" s="17"/>
      <c r="C708" s="17"/>
      <c r="D708" s="17"/>
      <c r="E708" s="30" t="s">
        <v>40</v>
      </c>
      <c r="F708" s="30">
        <f t="shared" si="2319"/>
        <v>3</v>
      </c>
      <c r="G708" s="31">
        <v>4.18</v>
      </c>
      <c r="H708" s="32">
        <v>1312.39</v>
      </c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34">
        <f t="shared" si="2314"/>
        <v>12</v>
      </c>
    </row>
    <row r="709" spans="1:22">
      <c r="A709" s="13" t="str">
        <f t="shared" ref="A709" si="2423">$B706&amp;"."&amp;F709&amp;"."&amp;V709</f>
        <v>13.4.12</v>
      </c>
      <c r="B709" s="22"/>
      <c r="C709" s="22"/>
      <c r="D709" s="22"/>
      <c r="E709" s="23" t="s">
        <v>40</v>
      </c>
      <c r="F709" s="23">
        <f t="shared" si="2319"/>
        <v>4</v>
      </c>
      <c r="G709" s="24">
        <v>3.53</v>
      </c>
      <c r="H709" s="25">
        <v>1313.04</v>
      </c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34">
        <f t="shared" si="2314"/>
        <v>12</v>
      </c>
    </row>
    <row r="710" spans="1:22">
      <c r="A710" s="13" t="str">
        <f t="shared" ref="A710" si="2424">$B710&amp;"."&amp;F710&amp;"."&amp;V710</f>
        <v>14.1.12</v>
      </c>
      <c r="B710" s="21">
        <f t="shared" si="2302"/>
        <v>14</v>
      </c>
      <c r="C710" s="21" t="s">
        <v>66</v>
      </c>
      <c r="D710" s="21" t="s">
        <v>187</v>
      </c>
      <c r="E710" s="14" t="s">
        <v>40</v>
      </c>
      <c r="F710" s="14">
        <f t="shared" si="2319"/>
        <v>1</v>
      </c>
      <c r="G710" s="15">
        <v>5.5</v>
      </c>
      <c r="H710" s="16">
        <v>1314.46</v>
      </c>
      <c r="I710" s="16">
        <f t="shared" ref="I710" si="2425">G713</f>
        <v>3.6</v>
      </c>
      <c r="J710" s="16">
        <f t="shared" ref="J710" si="2426">G712-G713</f>
        <v>0.64999999999999991</v>
      </c>
      <c r="K710" s="16">
        <f t="shared" ref="K710" si="2427">G711-G712</f>
        <v>0.59999999999999964</v>
      </c>
      <c r="L710" s="16">
        <f t="shared" ref="L710" si="2428">G710-G711</f>
        <v>0.65000000000000036</v>
      </c>
      <c r="M710" s="16">
        <f t="shared" ref="M710" si="2429">H711</f>
        <v>1313.81</v>
      </c>
      <c r="N710" s="16">
        <f t="shared" ref="N710" si="2430">H710-H711</f>
        <v>0.65000000000009095</v>
      </c>
      <c r="O710" s="60">
        <f t="shared" ref="O710" si="2431">I710</f>
        <v>3.6</v>
      </c>
      <c r="P710" s="60">
        <v>0.35</v>
      </c>
      <c r="Q710" s="60">
        <f t="shared" ref="Q710" si="2432">(G710-G713-P710-T710-R710)/2</f>
        <v>0.39999999999999986</v>
      </c>
      <c r="R710" s="60">
        <v>0.4</v>
      </c>
      <c r="S710" s="60">
        <f t="shared" ref="S710" si="2433">(G710-G713-P710-T710-R710)/2</f>
        <v>0.39999999999999986</v>
      </c>
      <c r="T710" s="60">
        <f t="shared" ref="T710" si="2434">P710</f>
        <v>0.35</v>
      </c>
      <c r="U710" s="60">
        <f t="shared" ref="U710" si="2435">M710+0.25</f>
        <v>1314.06</v>
      </c>
      <c r="V710" s="34">
        <f t="shared" si="2314"/>
        <v>12</v>
      </c>
    </row>
    <row r="711" spans="1:22">
      <c r="A711" s="13" t="str">
        <f t="shared" ref="A711" si="2436">$B710&amp;"."&amp;F711&amp;"."&amp;V711</f>
        <v>14.2.12</v>
      </c>
      <c r="B711" s="17"/>
      <c r="C711" s="17"/>
      <c r="D711" s="17"/>
      <c r="E711" s="18" t="s">
        <v>40</v>
      </c>
      <c r="F711" s="18">
        <f t="shared" si="2319"/>
        <v>2</v>
      </c>
      <c r="G711" s="19">
        <v>4.8499999999999996</v>
      </c>
      <c r="H711" s="20">
        <v>1313.81</v>
      </c>
      <c r="I711" s="20"/>
      <c r="J711" s="20"/>
      <c r="K711" s="20"/>
      <c r="L711" s="20"/>
      <c r="M711" s="20"/>
      <c r="N711" s="20"/>
      <c r="O711" s="64"/>
      <c r="P711" s="64"/>
      <c r="Q711" s="64"/>
      <c r="R711" s="64"/>
      <c r="S711" s="64"/>
      <c r="T711" s="64"/>
      <c r="U711" s="64"/>
      <c r="V711" s="34">
        <f t="shared" si="2314"/>
        <v>12</v>
      </c>
    </row>
    <row r="712" spans="1:22">
      <c r="A712" s="13" t="str">
        <f t="shared" ref="A712" si="2437">$B710&amp;"."&amp;F712&amp;"."&amp;V712</f>
        <v>14.3.12</v>
      </c>
      <c r="B712" s="17"/>
      <c r="C712" s="17"/>
      <c r="D712" s="17"/>
      <c r="E712" s="30" t="s">
        <v>40</v>
      </c>
      <c r="F712" s="30">
        <f t="shared" si="2319"/>
        <v>3</v>
      </c>
      <c r="G712" s="31">
        <v>4.25</v>
      </c>
      <c r="H712" s="32">
        <v>1313.81</v>
      </c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34">
        <f t="shared" si="2314"/>
        <v>12</v>
      </c>
    </row>
    <row r="713" spans="1:22">
      <c r="A713" s="13" t="str">
        <f t="shared" ref="A713" si="2438">$B710&amp;"."&amp;F713&amp;"."&amp;V713</f>
        <v>14.4.12</v>
      </c>
      <c r="B713" s="22"/>
      <c r="C713" s="22"/>
      <c r="D713" s="22"/>
      <c r="E713" s="23" t="s">
        <v>40</v>
      </c>
      <c r="F713" s="23">
        <f t="shared" si="2319"/>
        <v>4</v>
      </c>
      <c r="G713" s="24">
        <v>3.6</v>
      </c>
      <c r="H713" s="25">
        <v>1314.46</v>
      </c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34">
        <f t="shared" si="2314"/>
        <v>12</v>
      </c>
    </row>
    <row r="714" spans="1:22">
      <c r="A714" s="13" t="str">
        <f t="shared" ref="A714" si="2439">$B714&amp;"."&amp;F714&amp;"."&amp;V714</f>
        <v>15.1.12</v>
      </c>
      <c r="B714" s="21">
        <f t="shared" si="2302"/>
        <v>15</v>
      </c>
      <c r="C714" s="21">
        <v>54</v>
      </c>
      <c r="D714" s="21" t="s">
        <v>188</v>
      </c>
      <c r="E714" s="14" t="s">
        <v>40</v>
      </c>
      <c r="F714" s="14">
        <f t="shared" si="2319"/>
        <v>1</v>
      </c>
      <c r="G714" s="15">
        <v>5.43</v>
      </c>
      <c r="H714" s="16">
        <v>1315.95</v>
      </c>
      <c r="I714" s="16">
        <f t="shared" ref="I714" si="2440">G717</f>
        <v>3.53</v>
      </c>
      <c r="J714" s="16">
        <f t="shared" ref="J714" si="2441">G716-G717</f>
        <v>0.64999999999999991</v>
      </c>
      <c r="K714" s="16">
        <f t="shared" ref="K714" si="2442">G715-G716</f>
        <v>0.60000000000000053</v>
      </c>
      <c r="L714" s="16">
        <f t="shared" ref="L714" si="2443">G714-G715</f>
        <v>0.64999999999999947</v>
      </c>
      <c r="M714" s="16">
        <f t="shared" ref="M714" si="2444">H715</f>
        <v>1315.3</v>
      </c>
      <c r="N714" s="16">
        <f t="shared" ref="N714" si="2445">H714-H715</f>
        <v>0.65000000000009095</v>
      </c>
      <c r="O714" s="60">
        <f t="shared" ref="O714" si="2446">I714</f>
        <v>3.53</v>
      </c>
      <c r="P714" s="60">
        <v>0.35</v>
      </c>
      <c r="Q714" s="60">
        <f t="shared" ref="Q714" si="2447">(G714-G717-P714-T714-R714)/2</f>
        <v>0.39999999999999986</v>
      </c>
      <c r="R714" s="60">
        <v>0.4</v>
      </c>
      <c r="S714" s="60">
        <f t="shared" ref="S714" si="2448">(G714-G717-P714-T714-R714)/2</f>
        <v>0.39999999999999986</v>
      </c>
      <c r="T714" s="60">
        <f t="shared" ref="T714" si="2449">P714</f>
        <v>0.35</v>
      </c>
      <c r="U714" s="60">
        <f t="shared" ref="U714" si="2450">M714+0.25</f>
        <v>1315.55</v>
      </c>
      <c r="V714" s="34">
        <f t="shared" si="2314"/>
        <v>12</v>
      </c>
    </row>
    <row r="715" spans="1:22">
      <c r="A715" s="13" t="str">
        <f t="shared" ref="A715" si="2451">$B714&amp;"."&amp;F715&amp;"."&amp;V715</f>
        <v>15.2.12</v>
      </c>
      <c r="B715" s="17"/>
      <c r="C715" s="17"/>
      <c r="D715" s="17"/>
      <c r="E715" s="18" t="s">
        <v>40</v>
      </c>
      <c r="F715" s="18">
        <f t="shared" si="2319"/>
        <v>2</v>
      </c>
      <c r="G715" s="19">
        <v>4.78</v>
      </c>
      <c r="H715" s="20">
        <v>1315.3</v>
      </c>
      <c r="I715" s="20"/>
      <c r="J715" s="20"/>
      <c r="K715" s="20"/>
      <c r="L715" s="20"/>
      <c r="M715" s="20"/>
      <c r="N715" s="20"/>
      <c r="O715" s="64"/>
      <c r="P715" s="64"/>
      <c r="Q715" s="64"/>
      <c r="R715" s="64"/>
      <c r="S715" s="64"/>
      <c r="T715" s="64"/>
      <c r="U715" s="64"/>
      <c r="V715" s="34">
        <f t="shared" si="2314"/>
        <v>12</v>
      </c>
    </row>
    <row r="716" spans="1:22">
      <c r="A716" s="13" t="str">
        <f t="shared" ref="A716" si="2452">$B714&amp;"."&amp;F716&amp;"."&amp;V716</f>
        <v>15.3.12</v>
      </c>
      <c r="B716" s="17"/>
      <c r="C716" s="17"/>
      <c r="D716" s="17"/>
      <c r="E716" s="30" t="s">
        <v>40</v>
      </c>
      <c r="F716" s="30">
        <f t="shared" si="2319"/>
        <v>3</v>
      </c>
      <c r="G716" s="31">
        <v>4.18</v>
      </c>
      <c r="H716" s="32">
        <v>1315.3</v>
      </c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34">
        <f t="shared" si="2314"/>
        <v>12</v>
      </c>
    </row>
    <row r="717" spans="1:22">
      <c r="A717" s="13" t="str">
        <f t="shared" ref="A717" si="2453">$B714&amp;"."&amp;F717&amp;"."&amp;V717</f>
        <v>15.4.12</v>
      </c>
      <c r="B717" s="22"/>
      <c r="C717" s="22"/>
      <c r="D717" s="22"/>
      <c r="E717" s="23" t="s">
        <v>40</v>
      </c>
      <c r="F717" s="23">
        <f t="shared" si="2319"/>
        <v>4</v>
      </c>
      <c r="G717" s="24">
        <v>3.53</v>
      </c>
      <c r="H717" s="25">
        <v>1315.95</v>
      </c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34">
        <f t="shared" si="2314"/>
        <v>12</v>
      </c>
    </row>
    <row r="718" spans="1:22">
      <c r="A718" s="13" t="str">
        <f t="shared" ref="A718" si="2454">$B718&amp;"."&amp;F718&amp;"."&amp;V718</f>
        <v>16.1.12</v>
      </c>
      <c r="B718" s="21">
        <f t="shared" si="2302"/>
        <v>16</v>
      </c>
      <c r="C718" s="21" t="s">
        <v>189</v>
      </c>
      <c r="D718" s="21" t="s">
        <v>190</v>
      </c>
      <c r="E718" s="14" t="s">
        <v>40</v>
      </c>
      <c r="F718" s="14">
        <f t="shared" si="2319"/>
        <v>1</v>
      </c>
      <c r="G718" s="15">
        <v>5.15</v>
      </c>
      <c r="H718" s="16">
        <v>1317.5</v>
      </c>
      <c r="I718" s="16">
        <f t="shared" ref="I718" si="2455">G721</f>
        <v>3.25</v>
      </c>
      <c r="J718" s="16">
        <f t="shared" ref="J718" si="2456">G720-G721</f>
        <v>0.64999999999999991</v>
      </c>
      <c r="K718" s="16">
        <f t="shared" ref="K718" si="2457">G719-G720</f>
        <v>0.60000000000000009</v>
      </c>
      <c r="L718" s="16">
        <f t="shared" ref="L718" si="2458">G718-G719</f>
        <v>0.65000000000000036</v>
      </c>
      <c r="M718" s="16">
        <f t="shared" ref="M718" si="2459">H719</f>
        <v>1316.85</v>
      </c>
      <c r="N718" s="16">
        <f t="shared" ref="N718" si="2460">H718-H719</f>
        <v>0.65000000000009095</v>
      </c>
      <c r="O718" s="60">
        <f t="shared" ref="O718" si="2461">I718</f>
        <v>3.25</v>
      </c>
      <c r="P718" s="60">
        <v>0.35</v>
      </c>
      <c r="Q718" s="60">
        <f t="shared" ref="Q718" si="2462">(G718-G721-P718-T718-R718)/2</f>
        <v>0.40000000000000008</v>
      </c>
      <c r="R718" s="60">
        <v>0.4</v>
      </c>
      <c r="S718" s="60">
        <f t="shared" ref="S718" si="2463">(G718-G721-P718-T718-R718)/2</f>
        <v>0.40000000000000008</v>
      </c>
      <c r="T718" s="60">
        <f t="shared" ref="T718" si="2464">P718</f>
        <v>0.35</v>
      </c>
      <c r="U718" s="60">
        <f t="shared" ref="U718" si="2465">M718+0.25</f>
        <v>1317.1</v>
      </c>
      <c r="V718" s="34">
        <f t="shared" si="2314"/>
        <v>12</v>
      </c>
    </row>
    <row r="719" spans="1:22">
      <c r="A719" s="13" t="str">
        <f t="shared" ref="A719" si="2466">$B718&amp;"."&amp;F719&amp;"."&amp;V719</f>
        <v>16.2.12</v>
      </c>
      <c r="B719" s="17"/>
      <c r="C719" s="17"/>
      <c r="D719" s="17"/>
      <c r="E719" s="18" t="s">
        <v>40</v>
      </c>
      <c r="F719" s="18">
        <f t="shared" si="2319"/>
        <v>2</v>
      </c>
      <c r="G719" s="19">
        <v>4.5</v>
      </c>
      <c r="H719" s="20">
        <v>1316.85</v>
      </c>
      <c r="I719" s="20"/>
      <c r="J719" s="20"/>
      <c r="K719" s="20"/>
      <c r="L719" s="20"/>
      <c r="M719" s="20"/>
      <c r="N719" s="20"/>
      <c r="O719" s="64"/>
      <c r="P719" s="64"/>
      <c r="Q719" s="64"/>
      <c r="R719" s="64"/>
      <c r="S719" s="64"/>
      <c r="T719" s="64"/>
      <c r="U719" s="64"/>
      <c r="V719" s="34">
        <f t="shared" si="2314"/>
        <v>12</v>
      </c>
    </row>
    <row r="720" spans="1:22">
      <c r="A720" s="13" t="str">
        <f t="shared" ref="A720" si="2467">$B718&amp;"."&amp;F720&amp;"."&amp;V720</f>
        <v>16.3.12</v>
      </c>
      <c r="B720" s="17"/>
      <c r="C720" s="17"/>
      <c r="D720" s="17"/>
      <c r="E720" s="30" t="s">
        <v>40</v>
      </c>
      <c r="F720" s="30">
        <f t="shared" si="2319"/>
        <v>3</v>
      </c>
      <c r="G720" s="31">
        <v>3.9</v>
      </c>
      <c r="H720" s="32">
        <v>1316.85</v>
      </c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34">
        <f t="shared" si="2314"/>
        <v>12</v>
      </c>
    </row>
    <row r="721" spans="1:22">
      <c r="A721" s="13" t="str">
        <f t="shared" ref="A721" si="2468">$B718&amp;"."&amp;F721&amp;"."&amp;V721</f>
        <v>16.4.12</v>
      </c>
      <c r="B721" s="22"/>
      <c r="C721" s="22"/>
      <c r="D721" s="22"/>
      <c r="E721" s="23" t="s">
        <v>40</v>
      </c>
      <c r="F721" s="23">
        <f t="shared" si="2319"/>
        <v>4</v>
      </c>
      <c r="G721" s="24">
        <v>3.25</v>
      </c>
      <c r="H721" s="25">
        <v>1317.5</v>
      </c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34">
        <f t="shared" si="2314"/>
        <v>12</v>
      </c>
    </row>
    <row r="722" spans="1:22">
      <c r="A722" s="13" t="str">
        <f t="shared" ref="A722" si="2469">$B722&amp;"."&amp;F722&amp;"."&amp;V722</f>
        <v>17.1.12</v>
      </c>
      <c r="B722" s="21">
        <f t="shared" si="2302"/>
        <v>17</v>
      </c>
      <c r="C722" s="21">
        <v>55</v>
      </c>
      <c r="D722" s="21" t="s">
        <v>191</v>
      </c>
      <c r="E722" s="14" t="s">
        <v>40</v>
      </c>
      <c r="F722" s="14">
        <f t="shared" si="2319"/>
        <v>1</v>
      </c>
      <c r="G722" s="15">
        <v>4.9400000000000004</v>
      </c>
      <c r="H722" s="16">
        <v>1318.59</v>
      </c>
      <c r="I722" s="16">
        <f t="shared" ref="I722" si="2470">G725</f>
        <v>3.04</v>
      </c>
      <c r="J722" s="16">
        <f t="shared" ref="J722" si="2471">G724-G725</f>
        <v>0.64999999999999991</v>
      </c>
      <c r="K722" s="16">
        <f t="shared" ref="K722" si="2472">G723-G724</f>
        <v>0.60000000000000009</v>
      </c>
      <c r="L722" s="16">
        <f t="shared" ref="L722" si="2473">G722-G723</f>
        <v>0.65000000000000036</v>
      </c>
      <c r="M722" s="16">
        <f t="shared" ref="M722" si="2474">H723</f>
        <v>1317.94</v>
      </c>
      <c r="N722" s="16">
        <f t="shared" ref="N722" si="2475">H722-H723</f>
        <v>0.64999999999986358</v>
      </c>
      <c r="O722" s="60">
        <f t="shared" ref="O722" si="2476">I722</f>
        <v>3.04</v>
      </c>
      <c r="P722" s="60">
        <v>0.35</v>
      </c>
      <c r="Q722" s="60">
        <f t="shared" ref="Q722" si="2477">(G722-G725-P722-T722-R722)/2</f>
        <v>0.40000000000000008</v>
      </c>
      <c r="R722" s="60">
        <v>0.4</v>
      </c>
      <c r="S722" s="60">
        <f t="shared" ref="S722" si="2478">(G722-G725-P722-T722-R722)/2</f>
        <v>0.40000000000000008</v>
      </c>
      <c r="T722" s="60">
        <f t="shared" ref="T722" si="2479">P722</f>
        <v>0.35</v>
      </c>
      <c r="U722" s="60">
        <f t="shared" ref="U722" si="2480">M722+0.25</f>
        <v>1318.19</v>
      </c>
      <c r="V722" s="34">
        <f t="shared" si="2314"/>
        <v>12</v>
      </c>
    </row>
    <row r="723" spans="1:22">
      <c r="A723" s="13" t="str">
        <f t="shared" ref="A723" si="2481">$B722&amp;"."&amp;F723&amp;"."&amp;V723</f>
        <v>17.2.12</v>
      </c>
      <c r="B723" s="17"/>
      <c r="C723" s="17"/>
      <c r="D723" s="17"/>
      <c r="E723" s="18" t="s">
        <v>40</v>
      </c>
      <c r="F723" s="18">
        <f t="shared" si="2319"/>
        <v>2</v>
      </c>
      <c r="G723" s="19">
        <v>4.29</v>
      </c>
      <c r="H723" s="20">
        <v>1317.94</v>
      </c>
      <c r="I723" s="20"/>
      <c r="J723" s="20"/>
      <c r="K723" s="20"/>
      <c r="L723" s="20"/>
      <c r="M723" s="20"/>
      <c r="N723" s="20"/>
      <c r="O723" s="64"/>
      <c r="P723" s="64"/>
      <c r="Q723" s="64"/>
      <c r="R723" s="64"/>
      <c r="S723" s="64"/>
      <c r="T723" s="64"/>
      <c r="U723" s="64"/>
      <c r="V723" s="34">
        <f t="shared" si="2314"/>
        <v>12</v>
      </c>
    </row>
    <row r="724" spans="1:22">
      <c r="A724" s="13" t="str">
        <f t="shared" ref="A724" si="2482">$B722&amp;"."&amp;F724&amp;"."&amp;V724</f>
        <v>17.3.12</v>
      </c>
      <c r="B724" s="17"/>
      <c r="C724" s="17"/>
      <c r="D724" s="17"/>
      <c r="E724" s="30" t="s">
        <v>40</v>
      </c>
      <c r="F724" s="30">
        <f t="shared" si="2319"/>
        <v>3</v>
      </c>
      <c r="G724" s="31">
        <v>3.69</v>
      </c>
      <c r="H724" s="32">
        <v>1317.94</v>
      </c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34">
        <f t="shared" si="2314"/>
        <v>12</v>
      </c>
    </row>
    <row r="725" spans="1:22">
      <c r="A725" s="13" t="str">
        <f t="shared" ref="A725" si="2483">$B722&amp;"."&amp;F725&amp;"."&amp;V725</f>
        <v>17.4.12</v>
      </c>
      <c r="B725" s="22"/>
      <c r="C725" s="22"/>
      <c r="D725" s="22"/>
      <c r="E725" s="23" t="s">
        <v>40</v>
      </c>
      <c r="F725" s="23">
        <f t="shared" si="2319"/>
        <v>4</v>
      </c>
      <c r="G725" s="24">
        <v>3.04</v>
      </c>
      <c r="H725" s="25">
        <v>1318.59</v>
      </c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34">
        <f t="shared" si="2314"/>
        <v>12</v>
      </c>
    </row>
    <row r="726" spans="1:22">
      <c r="A726" s="13" t="str">
        <f t="shared" ref="A726" si="2484">$B726&amp;"."&amp;F726&amp;"."&amp;V726</f>
        <v>18.1.12</v>
      </c>
      <c r="B726" s="21">
        <f t="shared" si="2302"/>
        <v>18</v>
      </c>
      <c r="C726" s="21" t="s">
        <v>192</v>
      </c>
      <c r="D726" s="21" t="s">
        <v>193</v>
      </c>
      <c r="E726" s="14" t="s">
        <v>40</v>
      </c>
      <c r="F726" s="14">
        <f t="shared" si="2319"/>
        <v>1</v>
      </c>
      <c r="G726" s="15">
        <v>5.0999999999999996</v>
      </c>
      <c r="H726" s="16">
        <v>1320.56</v>
      </c>
      <c r="I726" s="16">
        <f t="shared" ref="I726" si="2485">G729</f>
        <v>3.2</v>
      </c>
      <c r="J726" s="16">
        <f t="shared" ref="J726" si="2486">G728-G729</f>
        <v>0.64999999999999991</v>
      </c>
      <c r="K726" s="16">
        <f t="shared" ref="K726" si="2487">G727-G728</f>
        <v>0.60000000000000009</v>
      </c>
      <c r="L726" s="16">
        <f t="shared" ref="L726" si="2488">G726-G727</f>
        <v>0.64999999999999947</v>
      </c>
      <c r="M726" s="16">
        <f t="shared" ref="M726" si="2489">H727</f>
        <v>1319.91</v>
      </c>
      <c r="N726" s="16">
        <f t="shared" ref="N726" si="2490">H726-H727</f>
        <v>0.64999999999986358</v>
      </c>
      <c r="O726" s="60">
        <f t="shared" ref="O726" si="2491">I726</f>
        <v>3.2</v>
      </c>
      <c r="P726" s="60">
        <v>0.35</v>
      </c>
      <c r="Q726" s="60">
        <f t="shared" ref="Q726" si="2492">(G726-G729-P726-T726-R726)/2</f>
        <v>0.39999999999999963</v>
      </c>
      <c r="R726" s="60">
        <v>0.4</v>
      </c>
      <c r="S726" s="60">
        <f t="shared" ref="S726" si="2493">(G726-G729-P726-T726-R726)/2</f>
        <v>0.39999999999999963</v>
      </c>
      <c r="T726" s="60">
        <f t="shared" ref="T726" si="2494">P726</f>
        <v>0.35</v>
      </c>
      <c r="U726" s="60">
        <f t="shared" ref="U726" si="2495">M726+0.25</f>
        <v>1320.16</v>
      </c>
      <c r="V726" s="34">
        <f t="shared" si="2314"/>
        <v>12</v>
      </c>
    </row>
    <row r="727" spans="1:22">
      <c r="A727" s="13" t="str">
        <f t="shared" ref="A727" si="2496">$B726&amp;"."&amp;F727&amp;"."&amp;V727</f>
        <v>18.2.12</v>
      </c>
      <c r="B727" s="17"/>
      <c r="C727" s="17"/>
      <c r="D727" s="17"/>
      <c r="E727" s="18" t="s">
        <v>40</v>
      </c>
      <c r="F727" s="18">
        <f t="shared" si="2319"/>
        <v>2</v>
      </c>
      <c r="G727" s="19">
        <v>4.45</v>
      </c>
      <c r="H727" s="20">
        <v>1319.91</v>
      </c>
      <c r="I727" s="20"/>
      <c r="J727" s="20"/>
      <c r="K727" s="20"/>
      <c r="L727" s="20"/>
      <c r="M727" s="20"/>
      <c r="N727" s="20"/>
      <c r="O727" s="64"/>
      <c r="P727" s="64"/>
      <c r="Q727" s="64"/>
      <c r="R727" s="64"/>
      <c r="S727" s="64"/>
      <c r="T727" s="64"/>
      <c r="U727" s="64"/>
      <c r="V727" s="34">
        <f t="shared" si="2314"/>
        <v>12</v>
      </c>
    </row>
    <row r="728" spans="1:22">
      <c r="A728" s="13" t="str">
        <f t="shared" ref="A728" si="2497">$B726&amp;"."&amp;F728&amp;"."&amp;V728</f>
        <v>18.3.12</v>
      </c>
      <c r="B728" s="17"/>
      <c r="C728" s="17"/>
      <c r="D728" s="17"/>
      <c r="E728" s="30" t="s">
        <v>40</v>
      </c>
      <c r="F728" s="30">
        <f t="shared" si="2319"/>
        <v>3</v>
      </c>
      <c r="G728" s="31">
        <v>3.85</v>
      </c>
      <c r="H728" s="32">
        <v>1319.91</v>
      </c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34">
        <f t="shared" si="2314"/>
        <v>12</v>
      </c>
    </row>
    <row r="729" spans="1:22">
      <c r="A729" s="13" t="str">
        <f t="shared" ref="A729" si="2498">$B726&amp;"."&amp;F729&amp;"."&amp;V729</f>
        <v>18.4.12</v>
      </c>
      <c r="B729" s="22"/>
      <c r="C729" s="22"/>
      <c r="D729" s="22"/>
      <c r="E729" s="23" t="s">
        <v>40</v>
      </c>
      <c r="F729" s="23">
        <f t="shared" si="2319"/>
        <v>4</v>
      </c>
      <c r="G729" s="24">
        <v>3.2</v>
      </c>
      <c r="H729" s="25">
        <v>1320.56</v>
      </c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34">
        <f t="shared" si="2314"/>
        <v>12</v>
      </c>
    </row>
    <row r="730" spans="1:22">
      <c r="A730" s="13" t="str">
        <f t="shared" ref="A730" si="2499">$B730&amp;"."&amp;F730&amp;"."&amp;V730</f>
        <v>19.1.12</v>
      </c>
      <c r="B730" s="21">
        <f t="shared" si="2302"/>
        <v>19</v>
      </c>
      <c r="C730" s="21" t="s">
        <v>194</v>
      </c>
      <c r="D730" s="21" t="s">
        <v>195</v>
      </c>
      <c r="E730" s="14" t="s">
        <v>40</v>
      </c>
      <c r="F730" s="14">
        <f t="shared" si="2319"/>
        <v>1</v>
      </c>
      <c r="G730" s="15">
        <v>5.4</v>
      </c>
      <c r="H730" s="16">
        <v>1322.21</v>
      </c>
      <c r="I730" s="16">
        <f t="shared" ref="I730" si="2500">G733</f>
        <v>3.5</v>
      </c>
      <c r="J730" s="16">
        <f t="shared" ref="J730" si="2501">G732-G733</f>
        <v>0.65000000000000036</v>
      </c>
      <c r="K730" s="16">
        <f t="shared" ref="K730" si="2502">G731-G732</f>
        <v>0.59999999999999964</v>
      </c>
      <c r="L730" s="16">
        <f t="shared" ref="L730" si="2503">G730-G731</f>
        <v>0.65000000000000036</v>
      </c>
      <c r="M730" s="16">
        <f t="shared" ref="M730" si="2504">H731</f>
        <v>1321.56</v>
      </c>
      <c r="N730" s="16">
        <f t="shared" ref="N730" si="2505">H730-H731</f>
        <v>0.65000000000009095</v>
      </c>
      <c r="O730" s="60">
        <f t="shared" ref="O730" si="2506">I730</f>
        <v>3.5</v>
      </c>
      <c r="P730" s="60">
        <v>0.35</v>
      </c>
      <c r="Q730" s="60">
        <f t="shared" ref="Q730" si="2507">(G730-G733-P730-T730-R730)/2</f>
        <v>0.40000000000000008</v>
      </c>
      <c r="R730" s="60">
        <v>0.4</v>
      </c>
      <c r="S730" s="60">
        <f t="shared" ref="S730" si="2508">(G730-G733-P730-T730-R730)/2</f>
        <v>0.40000000000000008</v>
      </c>
      <c r="T730" s="60">
        <f t="shared" ref="T730" si="2509">P730</f>
        <v>0.35</v>
      </c>
      <c r="U730" s="60">
        <f t="shared" ref="U730" si="2510">M730+0.25</f>
        <v>1321.81</v>
      </c>
      <c r="V730" s="34">
        <f t="shared" si="2314"/>
        <v>12</v>
      </c>
    </row>
    <row r="731" spans="1:22">
      <c r="A731" s="13" t="str">
        <f t="shared" ref="A731" si="2511">$B730&amp;"."&amp;F731&amp;"."&amp;V731</f>
        <v>19.2.12</v>
      </c>
      <c r="B731" s="17"/>
      <c r="C731" s="17"/>
      <c r="D731" s="17"/>
      <c r="E731" s="18" t="s">
        <v>40</v>
      </c>
      <c r="F731" s="18">
        <f t="shared" si="2319"/>
        <v>2</v>
      </c>
      <c r="G731" s="19">
        <v>4.75</v>
      </c>
      <c r="H731" s="20">
        <v>1321.56</v>
      </c>
      <c r="I731" s="20"/>
      <c r="J731" s="20"/>
      <c r="K731" s="20"/>
      <c r="L731" s="20"/>
      <c r="M731" s="20"/>
      <c r="N731" s="20"/>
      <c r="O731" s="64"/>
      <c r="P731" s="64"/>
      <c r="Q731" s="64"/>
      <c r="R731" s="64"/>
      <c r="S731" s="64"/>
      <c r="T731" s="64"/>
      <c r="U731" s="64"/>
      <c r="V731" s="34">
        <f t="shared" si="2314"/>
        <v>12</v>
      </c>
    </row>
    <row r="732" spans="1:22">
      <c r="A732" s="13" t="str">
        <f t="shared" ref="A732" si="2512">$B730&amp;"."&amp;F732&amp;"."&amp;V732</f>
        <v>19.3.12</v>
      </c>
      <c r="B732" s="17"/>
      <c r="C732" s="17"/>
      <c r="D732" s="17"/>
      <c r="E732" s="30" t="s">
        <v>40</v>
      </c>
      <c r="F732" s="30">
        <f t="shared" si="2319"/>
        <v>3</v>
      </c>
      <c r="G732" s="31">
        <v>4.1500000000000004</v>
      </c>
      <c r="H732" s="32">
        <v>1321.56</v>
      </c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34">
        <f t="shared" si="2314"/>
        <v>12</v>
      </c>
    </row>
    <row r="733" spans="1:22">
      <c r="A733" s="13" t="str">
        <f t="shared" ref="A733" si="2513">$B730&amp;"."&amp;F733&amp;"."&amp;V733</f>
        <v>19.4.12</v>
      </c>
      <c r="B733" s="22"/>
      <c r="C733" s="22"/>
      <c r="D733" s="22"/>
      <c r="E733" s="23" t="s">
        <v>40</v>
      </c>
      <c r="F733" s="23">
        <f t="shared" si="2319"/>
        <v>4</v>
      </c>
      <c r="G733" s="24">
        <v>3.5</v>
      </c>
      <c r="H733" s="25">
        <v>1322.21</v>
      </c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34">
        <f t="shared" si="2314"/>
        <v>12</v>
      </c>
    </row>
    <row r="734" spans="1:22">
      <c r="A734" s="13" t="str">
        <f t="shared" ref="A734" si="2514">$B734&amp;"."&amp;F734&amp;"."&amp;V734</f>
        <v>20.1.12</v>
      </c>
      <c r="B734" s="21">
        <f t="shared" si="2302"/>
        <v>20</v>
      </c>
      <c r="C734" s="21" t="s">
        <v>196</v>
      </c>
      <c r="D734" s="21" t="s">
        <v>197</v>
      </c>
      <c r="E734" s="14" t="s">
        <v>40</v>
      </c>
      <c r="F734" s="14">
        <f t="shared" si="2319"/>
        <v>1</v>
      </c>
      <c r="G734" s="15">
        <v>5.0999999999999996</v>
      </c>
      <c r="H734" s="16">
        <v>1323.64</v>
      </c>
      <c r="I734" s="16">
        <f t="shared" ref="I734" si="2515">G737</f>
        <v>3.2</v>
      </c>
      <c r="J734" s="16">
        <f t="shared" ref="J734" si="2516">G736-G737</f>
        <v>0.64999999999999991</v>
      </c>
      <c r="K734" s="16">
        <f t="shared" ref="K734" si="2517">G735-G736</f>
        <v>0.60000000000000009</v>
      </c>
      <c r="L734" s="16">
        <f t="shared" ref="L734" si="2518">G734-G735</f>
        <v>0.64999999999999947</v>
      </c>
      <c r="M734" s="16">
        <f t="shared" ref="M734" si="2519">H735</f>
        <v>1322.99</v>
      </c>
      <c r="N734" s="16">
        <f t="shared" ref="N734" si="2520">H734-H735</f>
        <v>0.65000000000009095</v>
      </c>
      <c r="O734" s="60">
        <f t="shared" ref="O734" si="2521">I734</f>
        <v>3.2</v>
      </c>
      <c r="P734" s="60">
        <v>0.35</v>
      </c>
      <c r="Q734" s="60">
        <f t="shared" ref="Q734" si="2522">(G734-G737-P734-T734-R734)/2</f>
        <v>0.39999999999999963</v>
      </c>
      <c r="R734" s="60">
        <v>0.4</v>
      </c>
      <c r="S734" s="60">
        <f t="shared" ref="S734" si="2523">(G734-G737-P734-T734-R734)/2</f>
        <v>0.39999999999999963</v>
      </c>
      <c r="T734" s="60">
        <f t="shared" ref="T734" si="2524">P734</f>
        <v>0.35</v>
      </c>
      <c r="U734" s="60">
        <f t="shared" ref="U734" si="2525">M734+0.25</f>
        <v>1323.24</v>
      </c>
      <c r="V734" s="34">
        <f t="shared" si="2314"/>
        <v>12</v>
      </c>
    </row>
    <row r="735" spans="1:22">
      <c r="A735" s="13" t="str">
        <f t="shared" ref="A735" si="2526">$B734&amp;"."&amp;F735&amp;"."&amp;V735</f>
        <v>20.2.12</v>
      </c>
      <c r="B735" s="17"/>
      <c r="C735" s="17"/>
      <c r="D735" s="17"/>
      <c r="E735" s="18" t="s">
        <v>40</v>
      </c>
      <c r="F735" s="18">
        <f t="shared" si="2319"/>
        <v>2</v>
      </c>
      <c r="G735" s="19">
        <v>4.45</v>
      </c>
      <c r="H735" s="20">
        <v>1322.99</v>
      </c>
      <c r="I735" s="20"/>
      <c r="J735" s="20"/>
      <c r="K735" s="20"/>
      <c r="L735" s="20"/>
      <c r="M735" s="20"/>
      <c r="N735" s="20"/>
      <c r="O735" s="64"/>
      <c r="P735" s="64"/>
      <c r="Q735" s="64"/>
      <c r="R735" s="64"/>
      <c r="S735" s="64"/>
      <c r="T735" s="64"/>
      <c r="U735" s="64"/>
      <c r="V735" s="34">
        <f t="shared" si="2314"/>
        <v>12</v>
      </c>
    </row>
    <row r="736" spans="1:22">
      <c r="A736" s="13" t="str">
        <f t="shared" ref="A736" si="2527">$B734&amp;"."&amp;F736&amp;"."&amp;V736</f>
        <v>20.3.12</v>
      </c>
      <c r="B736" s="17"/>
      <c r="C736" s="17"/>
      <c r="D736" s="17"/>
      <c r="E736" s="30" t="s">
        <v>40</v>
      </c>
      <c r="F736" s="30">
        <f t="shared" si="2319"/>
        <v>3</v>
      </c>
      <c r="G736" s="31">
        <v>3.85</v>
      </c>
      <c r="H736" s="32">
        <v>1322.99</v>
      </c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34">
        <f t="shared" si="2314"/>
        <v>12</v>
      </c>
    </row>
    <row r="737" spans="1:22">
      <c r="A737" s="13" t="str">
        <f t="shared" ref="A737" si="2528">$B734&amp;"."&amp;F737&amp;"."&amp;V737</f>
        <v>20.4.12</v>
      </c>
      <c r="B737" s="22"/>
      <c r="C737" s="22"/>
      <c r="D737" s="22"/>
      <c r="E737" s="23" t="s">
        <v>40</v>
      </c>
      <c r="F737" s="23">
        <f t="shared" si="2319"/>
        <v>4</v>
      </c>
      <c r="G737" s="24">
        <v>3.2</v>
      </c>
      <c r="H737" s="25">
        <v>1323.64</v>
      </c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34">
        <f t="shared" si="2314"/>
        <v>12</v>
      </c>
    </row>
    <row r="738" spans="1:22">
      <c r="A738" s="13" t="str">
        <f t="shared" ref="A738" si="2529">$B738&amp;"."&amp;F738&amp;"."&amp;V738</f>
        <v>21.1.12</v>
      </c>
      <c r="B738" s="21">
        <f t="shared" si="2302"/>
        <v>21</v>
      </c>
      <c r="C738" s="21">
        <v>56</v>
      </c>
      <c r="D738" s="21" t="s">
        <v>198</v>
      </c>
      <c r="E738" s="14" t="s">
        <v>40</v>
      </c>
      <c r="F738" s="14">
        <f t="shared" si="2319"/>
        <v>1</v>
      </c>
      <c r="G738" s="15">
        <v>4.8</v>
      </c>
      <c r="H738" s="16">
        <v>1325.75</v>
      </c>
      <c r="I738" s="16">
        <f t="shared" ref="I738" si="2530">G741</f>
        <v>2.9</v>
      </c>
      <c r="J738" s="16">
        <f t="shared" ref="J738" si="2531">G740-G741</f>
        <v>0.64999999999999991</v>
      </c>
      <c r="K738" s="16">
        <f t="shared" ref="K738" si="2532">G739-G740</f>
        <v>0.60000000000000053</v>
      </c>
      <c r="L738" s="16">
        <f t="shared" ref="L738" si="2533">G738-G739</f>
        <v>0.64999999999999947</v>
      </c>
      <c r="M738" s="16">
        <f t="shared" ref="M738" si="2534">H739</f>
        <v>1325.1</v>
      </c>
      <c r="N738" s="16">
        <f t="shared" ref="N738" si="2535">H738-H739</f>
        <v>0.65000000000009095</v>
      </c>
      <c r="O738" s="60">
        <f t="shared" ref="O738" si="2536">I738</f>
        <v>2.9</v>
      </c>
      <c r="P738" s="60">
        <v>0.35</v>
      </c>
      <c r="Q738" s="60">
        <f t="shared" ref="Q738" si="2537">(G738-G741-P738-T738-R738)/2</f>
        <v>0.39999999999999986</v>
      </c>
      <c r="R738" s="60">
        <v>0.4</v>
      </c>
      <c r="S738" s="60">
        <f t="shared" ref="S738" si="2538">(G738-G741-P738-T738-R738)/2</f>
        <v>0.39999999999999986</v>
      </c>
      <c r="T738" s="60">
        <f t="shared" ref="T738" si="2539">P738</f>
        <v>0.35</v>
      </c>
      <c r="U738" s="60">
        <f t="shared" ref="U738" si="2540">M738+0.25</f>
        <v>1325.35</v>
      </c>
      <c r="V738" s="34">
        <f t="shared" si="2314"/>
        <v>12</v>
      </c>
    </row>
    <row r="739" spans="1:22">
      <c r="A739" s="13" t="str">
        <f t="shared" ref="A739" si="2541">$B738&amp;"."&amp;F739&amp;"."&amp;V739</f>
        <v>21.2.12</v>
      </c>
      <c r="B739" s="17"/>
      <c r="C739" s="17"/>
      <c r="D739" s="17"/>
      <c r="E739" s="18" t="s">
        <v>40</v>
      </c>
      <c r="F739" s="18">
        <f t="shared" si="2319"/>
        <v>2</v>
      </c>
      <c r="G739" s="19">
        <v>4.1500000000000004</v>
      </c>
      <c r="H739" s="20">
        <v>1325.1</v>
      </c>
      <c r="I739" s="20"/>
      <c r="J739" s="20"/>
      <c r="K739" s="20"/>
      <c r="L739" s="20"/>
      <c r="M739" s="20"/>
      <c r="N739" s="20"/>
      <c r="O739" s="64"/>
      <c r="P739" s="64"/>
      <c r="Q739" s="64"/>
      <c r="R739" s="64"/>
      <c r="S739" s="64"/>
      <c r="T739" s="64"/>
      <c r="U739" s="64"/>
      <c r="V739" s="34">
        <f t="shared" si="2314"/>
        <v>12</v>
      </c>
    </row>
    <row r="740" spans="1:22">
      <c r="A740" s="13" t="str">
        <f t="shared" ref="A740" si="2542">$B738&amp;"."&amp;F740&amp;"."&amp;V740</f>
        <v>21.3.12</v>
      </c>
      <c r="B740" s="17"/>
      <c r="C740" s="17"/>
      <c r="D740" s="17"/>
      <c r="E740" s="30" t="s">
        <v>40</v>
      </c>
      <c r="F740" s="30">
        <f t="shared" si="2319"/>
        <v>3</v>
      </c>
      <c r="G740" s="31">
        <v>3.55</v>
      </c>
      <c r="H740" s="32">
        <v>1325.1</v>
      </c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34">
        <f t="shared" si="2314"/>
        <v>12</v>
      </c>
    </row>
    <row r="741" spans="1:22">
      <c r="A741" s="13" t="str">
        <f t="shared" ref="A741" si="2543">$B738&amp;"."&amp;F741&amp;"."&amp;V741</f>
        <v>21.4.12</v>
      </c>
      <c r="B741" s="22"/>
      <c r="C741" s="22"/>
      <c r="D741" s="22"/>
      <c r="E741" s="23" t="s">
        <v>40</v>
      </c>
      <c r="F741" s="23">
        <f t="shared" si="2319"/>
        <v>4</v>
      </c>
      <c r="G741" s="24">
        <v>2.9</v>
      </c>
      <c r="H741" s="25">
        <v>1325.75</v>
      </c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34">
        <f t="shared" si="2314"/>
        <v>12</v>
      </c>
    </row>
    <row r="742" spans="1:22">
      <c r="A742" s="13" t="str">
        <f t="shared" ref="A742" si="2544">$B742&amp;"."&amp;F742&amp;"."&amp;V742</f>
        <v>22.1.12</v>
      </c>
      <c r="B742" s="21">
        <f t="shared" ref="B742:B798" si="2545">B738+1</f>
        <v>22</v>
      </c>
      <c r="C742" s="21">
        <v>57</v>
      </c>
      <c r="D742" s="21" t="s">
        <v>199</v>
      </c>
      <c r="E742" s="14" t="s">
        <v>40</v>
      </c>
      <c r="F742" s="14">
        <f t="shared" si="2319"/>
        <v>1</v>
      </c>
      <c r="G742" s="15">
        <v>4.8</v>
      </c>
      <c r="H742" s="16">
        <v>1326.38</v>
      </c>
      <c r="I742" s="16">
        <f t="shared" ref="I742" si="2546">G745</f>
        <v>2.9</v>
      </c>
      <c r="J742" s="16">
        <f t="shared" ref="J742" si="2547">G744-G745</f>
        <v>0.64999999999999991</v>
      </c>
      <c r="K742" s="16">
        <f t="shared" ref="K742" si="2548">G743-G744</f>
        <v>0.60000000000000053</v>
      </c>
      <c r="L742" s="16">
        <f t="shared" ref="L742" si="2549">G742-G743</f>
        <v>0.64999999999999947</v>
      </c>
      <c r="M742" s="16">
        <f t="shared" ref="M742" si="2550">H743</f>
        <v>1325.73</v>
      </c>
      <c r="N742" s="16">
        <f t="shared" ref="N742" si="2551">H742-H743</f>
        <v>0.65000000000009095</v>
      </c>
      <c r="O742" s="60">
        <f t="shared" ref="O742" si="2552">I742</f>
        <v>2.9</v>
      </c>
      <c r="P742" s="60">
        <v>0.35</v>
      </c>
      <c r="Q742" s="60">
        <f t="shared" ref="Q742" si="2553">(G742-G745-P742-T742-R742)/2</f>
        <v>0.39999999999999986</v>
      </c>
      <c r="R742" s="60">
        <v>0.4</v>
      </c>
      <c r="S742" s="60">
        <f t="shared" ref="S742" si="2554">(G742-G745-P742-T742-R742)/2</f>
        <v>0.39999999999999986</v>
      </c>
      <c r="T742" s="60">
        <f t="shared" ref="T742" si="2555">P742</f>
        <v>0.35</v>
      </c>
      <c r="U742" s="60">
        <f t="shared" ref="U742" si="2556">M742+0.25</f>
        <v>1325.98</v>
      </c>
      <c r="V742" s="34">
        <f t="shared" ref="V742:V805" si="2557">V741</f>
        <v>12</v>
      </c>
    </row>
    <row r="743" spans="1:22">
      <c r="A743" s="13" t="str">
        <f t="shared" ref="A743" si="2558">$B742&amp;"."&amp;F743&amp;"."&amp;V743</f>
        <v>22.2.12</v>
      </c>
      <c r="B743" s="17"/>
      <c r="C743" s="17"/>
      <c r="D743" s="17"/>
      <c r="E743" s="18" t="s">
        <v>40</v>
      </c>
      <c r="F743" s="18">
        <f t="shared" si="2319"/>
        <v>2</v>
      </c>
      <c r="G743" s="19">
        <v>4.1500000000000004</v>
      </c>
      <c r="H743" s="20">
        <v>1325.73</v>
      </c>
      <c r="I743" s="20"/>
      <c r="J743" s="20"/>
      <c r="K743" s="20"/>
      <c r="L743" s="20"/>
      <c r="M743" s="20"/>
      <c r="N743" s="20"/>
      <c r="O743" s="64"/>
      <c r="P743" s="64"/>
      <c r="Q743" s="64"/>
      <c r="R743" s="64"/>
      <c r="S743" s="64"/>
      <c r="T743" s="64"/>
      <c r="U743" s="64"/>
      <c r="V743" s="34">
        <f t="shared" si="2557"/>
        <v>12</v>
      </c>
    </row>
    <row r="744" spans="1:22">
      <c r="A744" s="13" t="str">
        <f t="shared" ref="A744" si="2559">$B742&amp;"."&amp;F744&amp;"."&amp;V744</f>
        <v>22.3.12</v>
      </c>
      <c r="B744" s="17"/>
      <c r="C744" s="17"/>
      <c r="D744" s="17"/>
      <c r="E744" s="30" t="s">
        <v>40</v>
      </c>
      <c r="F744" s="30">
        <f t="shared" si="2319"/>
        <v>3</v>
      </c>
      <c r="G744" s="31">
        <v>3.55</v>
      </c>
      <c r="H744" s="32">
        <v>1325.73</v>
      </c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34">
        <f t="shared" si="2557"/>
        <v>12</v>
      </c>
    </row>
    <row r="745" spans="1:22">
      <c r="A745" s="13" t="str">
        <f t="shared" ref="A745" si="2560">$B742&amp;"."&amp;F745&amp;"."&amp;V745</f>
        <v>22.4.12</v>
      </c>
      <c r="B745" s="22"/>
      <c r="C745" s="22"/>
      <c r="D745" s="22"/>
      <c r="E745" s="23" t="s">
        <v>40</v>
      </c>
      <c r="F745" s="23">
        <f t="shared" si="2319"/>
        <v>4</v>
      </c>
      <c r="G745" s="24">
        <v>2.9</v>
      </c>
      <c r="H745" s="25">
        <v>1326.38</v>
      </c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34">
        <f t="shared" si="2557"/>
        <v>12</v>
      </c>
    </row>
    <row r="746" spans="1:22">
      <c r="A746" s="13" t="str">
        <f t="shared" ref="A746" si="2561">$B746&amp;"."&amp;F746&amp;"."&amp;V746</f>
        <v>23.1.12</v>
      </c>
      <c r="B746" s="21">
        <f t="shared" si="2545"/>
        <v>23</v>
      </c>
      <c r="C746" s="21">
        <v>58</v>
      </c>
      <c r="D746" s="21" t="s">
        <v>200</v>
      </c>
      <c r="E746" s="14" t="s">
        <v>40</v>
      </c>
      <c r="F746" s="14">
        <f t="shared" ref="F746:F793" si="2562">F742</f>
        <v>1</v>
      </c>
      <c r="G746" s="15">
        <v>4.8</v>
      </c>
      <c r="H746" s="16">
        <v>1327.64</v>
      </c>
      <c r="I746" s="16">
        <f t="shared" ref="I746" si="2563">G749</f>
        <v>2.9</v>
      </c>
      <c r="J746" s="16">
        <f t="shared" ref="J746" si="2564">G748-G749</f>
        <v>0.64999999999999991</v>
      </c>
      <c r="K746" s="16">
        <f t="shared" ref="K746" si="2565">G747-G748</f>
        <v>0.60000000000000053</v>
      </c>
      <c r="L746" s="16">
        <f t="shared" ref="L746" si="2566">G746-G747</f>
        <v>0.64999999999999947</v>
      </c>
      <c r="M746" s="16">
        <f t="shared" ref="M746" si="2567">H747</f>
        <v>1326.99</v>
      </c>
      <c r="N746" s="16">
        <f t="shared" ref="N746" si="2568">H746-H747</f>
        <v>0.65000000000009095</v>
      </c>
      <c r="O746" s="60">
        <f t="shared" ref="O746" si="2569">I746</f>
        <v>2.9</v>
      </c>
      <c r="P746" s="60">
        <v>0.35</v>
      </c>
      <c r="Q746" s="60">
        <f t="shared" ref="Q746" si="2570">(G746-G749-P746-T746-R746)/2</f>
        <v>0.39999999999999986</v>
      </c>
      <c r="R746" s="60">
        <v>0.4</v>
      </c>
      <c r="S746" s="60">
        <f t="shared" ref="S746" si="2571">(G746-G749-P746-T746-R746)/2</f>
        <v>0.39999999999999986</v>
      </c>
      <c r="T746" s="60">
        <f t="shared" ref="T746" si="2572">P746</f>
        <v>0.35</v>
      </c>
      <c r="U746" s="60">
        <f t="shared" ref="U746" si="2573">M746+0.25</f>
        <v>1327.24</v>
      </c>
      <c r="V746" s="34">
        <f t="shared" si="2557"/>
        <v>12</v>
      </c>
    </row>
    <row r="747" spans="1:22">
      <c r="A747" s="13" t="str">
        <f t="shared" ref="A747" si="2574">$B746&amp;"."&amp;F747&amp;"."&amp;V747</f>
        <v>23.2.12</v>
      </c>
      <c r="B747" s="17"/>
      <c r="C747" s="17"/>
      <c r="D747" s="17"/>
      <c r="E747" s="18" t="s">
        <v>40</v>
      </c>
      <c r="F747" s="18">
        <f t="shared" si="2562"/>
        <v>2</v>
      </c>
      <c r="G747" s="19">
        <v>4.1500000000000004</v>
      </c>
      <c r="H747" s="20">
        <v>1326.99</v>
      </c>
      <c r="I747" s="20"/>
      <c r="J747" s="20"/>
      <c r="K747" s="20"/>
      <c r="L747" s="20"/>
      <c r="M747" s="20"/>
      <c r="N747" s="20"/>
      <c r="O747" s="64"/>
      <c r="P747" s="64"/>
      <c r="Q747" s="64"/>
      <c r="R747" s="64"/>
      <c r="S747" s="64"/>
      <c r="T747" s="64"/>
      <c r="U747" s="64"/>
      <c r="V747" s="34">
        <f t="shared" si="2557"/>
        <v>12</v>
      </c>
    </row>
    <row r="748" spans="1:22">
      <c r="A748" s="13" t="str">
        <f t="shared" ref="A748" si="2575">$B746&amp;"."&amp;F748&amp;"."&amp;V748</f>
        <v>23.3.12</v>
      </c>
      <c r="B748" s="17"/>
      <c r="C748" s="17"/>
      <c r="D748" s="17"/>
      <c r="E748" s="30" t="s">
        <v>40</v>
      </c>
      <c r="F748" s="30">
        <f t="shared" si="2562"/>
        <v>3</v>
      </c>
      <c r="G748" s="31">
        <v>3.55</v>
      </c>
      <c r="H748" s="32">
        <v>1326.99</v>
      </c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34">
        <f t="shared" si="2557"/>
        <v>12</v>
      </c>
    </row>
    <row r="749" spans="1:22">
      <c r="A749" s="13" t="str">
        <f t="shared" ref="A749" si="2576">$B746&amp;"."&amp;F749&amp;"."&amp;V749</f>
        <v>23.4.12</v>
      </c>
      <c r="B749" s="22"/>
      <c r="C749" s="22"/>
      <c r="D749" s="22"/>
      <c r="E749" s="23" t="s">
        <v>40</v>
      </c>
      <c r="F749" s="23">
        <f t="shared" si="2562"/>
        <v>4</v>
      </c>
      <c r="G749" s="24">
        <v>2.9</v>
      </c>
      <c r="H749" s="25">
        <v>1327.64</v>
      </c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34">
        <f t="shared" si="2557"/>
        <v>12</v>
      </c>
    </row>
    <row r="750" spans="1:22">
      <c r="A750" s="13" t="str">
        <f t="shared" ref="A750" si="2577">$B750&amp;"."&amp;F750&amp;"."&amp;V750</f>
        <v>24.1.12</v>
      </c>
      <c r="B750" s="21">
        <f t="shared" si="2545"/>
        <v>24</v>
      </c>
      <c r="C750" s="21">
        <v>59</v>
      </c>
      <c r="D750" s="21" t="s">
        <v>201</v>
      </c>
      <c r="E750" s="14" t="s">
        <v>40</v>
      </c>
      <c r="F750" s="14">
        <f t="shared" si="2562"/>
        <v>1</v>
      </c>
      <c r="G750" s="15">
        <v>4.8</v>
      </c>
      <c r="H750" s="16">
        <v>1328.64</v>
      </c>
      <c r="I750" s="16">
        <f t="shared" ref="I750" si="2578">G753</f>
        <v>2.9</v>
      </c>
      <c r="J750" s="16">
        <f t="shared" ref="J750" si="2579">G752-G753</f>
        <v>0.64999999999999991</v>
      </c>
      <c r="K750" s="16">
        <f t="shared" ref="K750" si="2580">G751-G752</f>
        <v>0.60000000000000053</v>
      </c>
      <c r="L750" s="16">
        <f t="shared" ref="L750" si="2581">G750-G751</f>
        <v>0.64999999999999947</v>
      </c>
      <c r="M750" s="16">
        <f t="shared" ref="M750" si="2582">H751</f>
        <v>1327.99</v>
      </c>
      <c r="N750" s="16">
        <f t="shared" ref="N750" si="2583">H750-H751</f>
        <v>0.65000000000009095</v>
      </c>
      <c r="O750" s="60">
        <f t="shared" ref="O750" si="2584">I750</f>
        <v>2.9</v>
      </c>
      <c r="P750" s="60">
        <v>0.35</v>
      </c>
      <c r="Q750" s="60">
        <f t="shared" ref="Q750" si="2585">(G750-G753-P750-T750-R750)/2</f>
        <v>0.39999999999999986</v>
      </c>
      <c r="R750" s="60">
        <v>0.4</v>
      </c>
      <c r="S750" s="60">
        <f t="shared" ref="S750" si="2586">(G750-G753-P750-T750-R750)/2</f>
        <v>0.39999999999999986</v>
      </c>
      <c r="T750" s="60">
        <f t="shared" ref="T750" si="2587">P750</f>
        <v>0.35</v>
      </c>
      <c r="U750" s="60">
        <f t="shared" ref="U750" si="2588">M750+0.25</f>
        <v>1328.24</v>
      </c>
      <c r="V750" s="34">
        <f t="shared" si="2557"/>
        <v>12</v>
      </c>
    </row>
    <row r="751" spans="1:22">
      <c r="A751" s="13" t="str">
        <f t="shared" ref="A751" si="2589">$B750&amp;"."&amp;F751&amp;"."&amp;V751</f>
        <v>24.2.12</v>
      </c>
      <c r="B751" s="17"/>
      <c r="C751" s="17"/>
      <c r="D751" s="17"/>
      <c r="E751" s="18" t="s">
        <v>40</v>
      </c>
      <c r="F751" s="18">
        <f t="shared" si="2562"/>
        <v>2</v>
      </c>
      <c r="G751" s="19">
        <v>4.1500000000000004</v>
      </c>
      <c r="H751" s="20">
        <v>1327.99</v>
      </c>
      <c r="I751" s="20"/>
      <c r="J751" s="20"/>
      <c r="K751" s="20"/>
      <c r="L751" s="20"/>
      <c r="M751" s="20"/>
      <c r="N751" s="20"/>
      <c r="O751" s="64"/>
      <c r="P751" s="64"/>
      <c r="Q751" s="64"/>
      <c r="R751" s="64"/>
      <c r="S751" s="64"/>
      <c r="T751" s="64"/>
      <c r="U751" s="64"/>
      <c r="V751" s="34">
        <f t="shared" si="2557"/>
        <v>12</v>
      </c>
    </row>
    <row r="752" spans="1:22">
      <c r="A752" s="13" t="str">
        <f t="shared" ref="A752" si="2590">$B750&amp;"."&amp;F752&amp;"."&amp;V752</f>
        <v>24.3.12</v>
      </c>
      <c r="B752" s="17"/>
      <c r="C752" s="17"/>
      <c r="D752" s="17"/>
      <c r="E752" s="30" t="s">
        <v>40</v>
      </c>
      <c r="F752" s="30">
        <f t="shared" si="2562"/>
        <v>3</v>
      </c>
      <c r="G752" s="31">
        <v>3.55</v>
      </c>
      <c r="H752" s="32">
        <v>1327.99</v>
      </c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34">
        <f t="shared" si="2557"/>
        <v>12</v>
      </c>
    </row>
    <row r="753" spans="1:23">
      <c r="A753" s="13" t="str">
        <f t="shared" ref="A753" si="2591">$B750&amp;"."&amp;F753&amp;"."&amp;V753</f>
        <v>24.4.12</v>
      </c>
      <c r="B753" s="22"/>
      <c r="C753" s="22"/>
      <c r="D753" s="22"/>
      <c r="E753" s="23" t="s">
        <v>40</v>
      </c>
      <c r="F753" s="23">
        <f t="shared" si="2562"/>
        <v>4</v>
      </c>
      <c r="G753" s="24">
        <v>2.9</v>
      </c>
      <c r="H753" s="25">
        <v>1328.64</v>
      </c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34">
        <f t="shared" si="2557"/>
        <v>12</v>
      </c>
    </row>
    <row r="754" spans="1:23">
      <c r="A754" s="13" t="str">
        <f t="shared" ref="A754" si="2592">$B754&amp;"."&amp;F754&amp;"."&amp;V754</f>
        <v>25.1.12</v>
      </c>
      <c r="B754" s="57">
        <f>B750+1</f>
        <v>25</v>
      </c>
      <c r="C754" s="61">
        <v>60</v>
      </c>
      <c r="D754" s="61" t="s">
        <v>452</v>
      </c>
      <c r="E754" s="14" t="s">
        <v>40</v>
      </c>
      <c r="F754" s="14">
        <f t="shared" si="2562"/>
        <v>1</v>
      </c>
      <c r="G754" s="15">
        <v>4.8</v>
      </c>
      <c r="H754" s="16">
        <v>1329.58</v>
      </c>
      <c r="I754" s="16">
        <f t="shared" ref="I754" si="2593">G757</f>
        <v>2.9</v>
      </c>
      <c r="J754" s="16">
        <f t="shared" ref="J754" si="2594">G756-G757</f>
        <v>0.64999999999999991</v>
      </c>
      <c r="K754" s="16">
        <f t="shared" ref="K754" si="2595">G755-G756</f>
        <v>0.60000000000000053</v>
      </c>
      <c r="L754" s="16">
        <f t="shared" ref="L754" si="2596">G754-G755</f>
        <v>0.64999999999999947</v>
      </c>
      <c r="M754" s="16">
        <f t="shared" ref="M754" si="2597">H755</f>
        <v>1328.93</v>
      </c>
      <c r="N754" s="16">
        <f t="shared" ref="N754" si="2598">H754-H755</f>
        <v>0.64999999999986358</v>
      </c>
      <c r="O754" s="60">
        <f t="shared" ref="O754" si="2599">I754</f>
        <v>2.9</v>
      </c>
      <c r="P754" s="60">
        <v>0.35</v>
      </c>
      <c r="Q754" s="60">
        <f t="shared" ref="Q754" si="2600">(G754-G757-P754-T754-R754)/2</f>
        <v>0.39999999999999986</v>
      </c>
      <c r="R754" s="60">
        <v>0.4</v>
      </c>
      <c r="S754" s="60">
        <f t="shared" ref="S754" si="2601">(G754-G757-P754-T754-R754)/2</f>
        <v>0.39999999999999986</v>
      </c>
      <c r="T754" s="60">
        <f t="shared" ref="T754" si="2602">P754</f>
        <v>0.35</v>
      </c>
      <c r="U754" s="60">
        <f t="shared" ref="U754" si="2603">M754+0.25</f>
        <v>1329.18</v>
      </c>
      <c r="V754" s="202">
        <f>V753</f>
        <v>12</v>
      </c>
    </row>
    <row r="755" spans="1:23">
      <c r="A755" s="13" t="str">
        <f t="shared" ref="A755" si="2604">$B754&amp;"."&amp;F755&amp;"."&amp;V755</f>
        <v>25.2.12</v>
      </c>
      <c r="B755" s="61"/>
      <c r="C755" s="61"/>
      <c r="D755" s="61"/>
      <c r="E755" s="18" t="s">
        <v>40</v>
      </c>
      <c r="F755" s="18">
        <f t="shared" si="2562"/>
        <v>2</v>
      </c>
      <c r="G755" s="19">
        <v>4.1500000000000004</v>
      </c>
      <c r="H755" s="20">
        <v>1328.93</v>
      </c>
      <c r="I755" s="20"/>
      <c r="J755" s="20"/>
      <c r="K755" s="20"/>
      <c r="L755" s="20"/>
      <c r="M755" s="20"/>
      <c r="N755" s="20"/>
      <c r="O755" s="64"/>
      <c r="P755" s="64"/>
      <c r="Q755" s="64"/>
      <c r="R755" s="64"/>
      <c r="S755" s="64"/>
      <c r="T755" s="64"/>
      <c r="U755" s="64"/>
      <c r="V755" s="34">
        <f t="shared" si="2557"/>
        <v>12</v>
      </c>
    </row>
    <row r="756" spans="1:23">
      <c r="A756" s="13" t="str">
        <f t="shared" ref="A756" si="2605">$B754&amp;"."&amp;F756&amp;"."&amp;V756</f>
        <v>25.3.12</v>
      </c>
      <c r="B756" s="61"/>
      <c r="C756" s="61"/>
      <c r="D756" s="61"/>
      <c r="E756" s="30" t="s">
        <v>40</v>
      </c>
      <c r="F756" s="30">
        <f t="shared" si="2562"/>
        <v>3</v>
      </c>
      <c r="G756" s="31">
        <v>3.55</v>
      </c>
      <c r="H756" s="32">
        <v>1328.93</v>
      </c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34">
        <f t="shared" si="2557"/>
        <v>12</v>
      </c>
    </row>
    <row r="757" spans="1:23">
      <c r="A757" s="13" t="str">
        <f t="shared" ref="A757" si="2606">$B754&amp;"."&amp;F757&amp;"."&amp;V757</f>
        <v>25.4.12</v>
      </c>
      <c r="B757" s="180"/>
      <c r="C757" s="61"/>
      <c r="D757" s="61"/>
      <c r="E757" s="23" t="s">
        <v>40</v>
      </c>
      <c r="F757" s="23">
        <f t="shared" si="2562"/>
        <v>4</v>
      </c>
      <c r="G757" s="24">
        <v>2.9</v>
      </c>
      <c r="H757" s="25">
        <v>1329.58</v>
      </c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34">
        <f t="shared" si="2557"/>
        <v>12</v>
      </c>
    </row>
    <row r="758" spans="1:23">
      <c r="A758" s="13" t="str">
        <f t="shared" ref="A758" si="2607">$B758&amp;"."&amp;F758&amp;"."&amp;V758</f>
        <v>1.1.13</v>
      </c>
      <c r="B758" s="37">
        <v>1</v>
      </c>
      <c r="C758" s="37" t="s">
        <v>454</v>
      </c>
      <c r="D758" s="37" t="s">
        <v>455</v>
      </c>
      <c r="E758" s="38" t="s">
        <v>41</v>
      </c>
      <c r="F758" s="38">
        <f t="shared" ref="F758:F765" si="2608">F746</f>
        <v>1</v>
      </c>
      <c r="G758" s="39">
        <v>0.38499999999999901</v>
      </c>
      <c r="H758" s="40">
        <v>1331.0550000000001</v>
      </c>
      <c r="I758" s="40">
        <f>G758</f>
        <v>0.38499999999999901</v>
      </c>
      <c r="J758" s="40">
        <f>G759-G758</f>
        <v>0.63000000000000089</v>
      </c>
      <c r="K758" s="40">
        <f>G760-G759</f>
        <v>0.63000000000000012</v>
      </c>
      <c r="L758" s="40">
        <f>G761-G760</f>
        <v>0.62999999999999989</v>
      </c>
      <c r="M758" s="40">
        <f>H759</f>
        <v>1331.0550000000001</v>
      </c>
      <c r="N758" s="40">
        <f>H758-H759</f>
        <v>0</v>
      </c>
      <c r="O758" s="40">
        <f t="shared" ref="O758" si="2609">I758</f>
        <v>0.38499999999999901</v>
      </c>
      <c r="P758" s="40">
        <v>0.35</v>
      </c>
      <c r="Q758" s="40">
        <f t="shared" ref="Q758" si="2610">(G761-G758-R758-P758-T758)/2</f>
        <v>0.39500000000000052</v>
      </c>
      <c r="R758" s="40">
        <v>0.4</v>
      </c>
      <c r="S758" s="40">
        <f t="shared" ref="S758" si="2611">(G761-G758-R758-P758-T758)/2</f>
        <v>0.39500000000000052</v>
      </c>
      <c r="T758" s="40">
        <f t="shared" ref="T758" si="2612">P758</f>
        <v>0.35</v>
      </c>
      <c r="U758" s="40">
        <f t="shared" ref="U758" si="2613">M758+0.25</f>
        <v>1331.3050000000001</v>
      </c>
      <c r="V758" s="45">
        <v>13</v>
      </c>
      <c r="W758" s="29" t="s">
        <v>456</v>
      </c>
    </row>
    <row r="759" spans="1:23">
      <c r="A759" s="13" t="str">
        <f t="shared" ref="A759" si="2614">$B758&amp;"."&amp;F759&amp;"."&amp;V759</f>
        <v>1.2.13</v>
      </c>
      <c r="B759" s="41"/>
      <c r="C759" s="41"/>
      <c r="D759" s="41"/>
      <c r="E759" s="42" t="s">
        <v>41</v>
      </c>
      <c r="F759" s="42">
        <f t="shared" si="2608"/>
        <v>2</v>
      </c>
      <c r="G759" s="43">
        <v>1.0149999999999999</v>
      </c>
      <c r="H759" s="44">
        <v>1331.0550000000001</v>
      </c>
      <c r="I759" s="44"/>
      <c r="J759" s="44"/>
      <c r="K759" s="44"/>
      <c r="L759" s="44"/>
      <c r="M759" s="44"/>
      <c r="N759" s="44"/>
      <c r="O759" s="44"/>
      <c r="P759" s="44"/>
      <c r="Q759" s="44"/>
      <c r="R759" s="44"/>
      <c r="S759" s="44"/>
      <c r="T759" s="44"/>
      <c r="U759" s="44"/>
      <c r="V759" s="45">
        <f t="shared" si="2557"/>
        <v>13</v>
      </c>
    </row>
    <row r="760" spans="1:23">
      <c r="A760" s="13" t="str">
        <f t="shared" ref="A760" si="2615">$B758&amp;"."&amp;F760&amp;"."&amp;V760</f>
        <v>1.3.13</v>
      </c>
      <c r="B760" s="41"/>
      <c r="C760" s="41"/>
      <c r="D760" s="41"/>
      <c r="E760" s="189" t="s">
        <v>41</v>
      </c>
      <c r="F760" s="189">
        <f t="shared" si="2608"/>
        <v>3</v>
      </c>
      <c r="G760" s="190">
        <v>1.645</v>
      </c>
      <c r="H760" s="191">
        <v>1331.0550000000001</v>
      </c>
      <c r="I760" s="44"/>
      <c r="J760" s="44"/>
      <c r="K760" s="44"/>
      <c r="L760" s="44"/>
      <c r="M760" s="44"/>
      <c r="N760" s="44"/>
      <c r="O760" s="44"/>
      <c r="P760" s="44"/>
      <c r="Q760" s="44"/>
      <c r="R760" s="44"/>
      <c r="S760" s="44"/>
      <c r="T760" s="44"/>
      <c r="U760" s="44"/>
      <c r="V760" s="45">
        <f t="shared" si="2557"/>
        <v>13</v>
      </c>
    </row>
    <row r="761" spans="1:23">
      <c r="A761" s="13" t="str">
        <f t="shared" ref="A761" si="2616">$B758&amp;"."&amp;F761&amp;"."&amp;V761</f>
        <v>1.4.13</v>
      </c>
      <c r="B761" s="192"/>
      <c r="C761" s="192"/>
      <c r="D761" s="192"/>
      <c r="E761" s="193" t="s">
        <v>41</v>
      </c>
      <c r="F761" s="193">
        <f t="shared" si="2608"/>
        <v>4</v>
      </c>
      <c r="G761" s="194">
        <v>2.2749999999999999</v>
      </c>
      <c r="H761" s="195">
        <v>1331.0550000000001</v>
      </c>
      <c r="I761" s="195"/>
      <c r="J761" s="195"/>
      <c r="K761" s="195"/>
      <c r="L761" s="195"/>
      <c r="M761" s="195"/>
      <c r="N761" s="195"/>
      <c r="O761" s="195"/>
      <c r="P761" s="195"/>
      <c r="Q761" s="195"/>
      <c r="R761" s="195"/>
      <c r="S761" s="195"/>
      <c r="T761" s="195"/>
      <c r="U761" s="195"/>
      <c r="V761" s="45">
        <f t="shared" si="2557"/>
        <v>13</v>
      </c>
    </row>
    <row r="762" spans="1:23">
      <c r="A762" s="13" t="str">
        <f t="shared" ref="A762" si="2617">$B762&amp;"."&amp;F762&amp;"."&amp;V762</f>
        <v>2.1.13</v>
      </c>
      <c r="B762" s="57">
        <f>B758+1</f>
        <v>2</v>
      </c>
      <c r="C762" s="57">
        <v>75</v>
      </c>
      <c r="D762" s="57" t="s">
        <v>202</v>
      </c>
      <c r="E762" s="58" t="s">
        <v>41</v>
      </c>
      <c r="F762" s="58">
        <f t="shared" si="2608"/>
        <v>1</v>
      </c>
      <c r="G762" s="59">
        <v>2.9</v>
      </c>
      <c r="H762" s="60">
        <v>1331.38</v>
      </c>
      <c r="I762" s="60">
        <f>G762</f>
        <v>2.9</v>
      </c>
      <c r="J762" s="60">
        <f>G763-G762</f>
        <v>0.64999999999999991</v>
      </c>
      <c r="K762" s="60">
        <f>G764-G763</f>
        <v>0.60000000000000053</v>
      </c>
      <c r="L762" s="60">
        <f>G765-G764</f>
        <v>0.64999999999999947</v>
      </c>
      <c r="M762" s="60">
        <f>H763</f>
        <v>1330.73</v>
      </c>
      <c r="N762" s="60">
        <f>H762-H763</f>
        <v>0.65000000000009095</v>
      </c>
      <c r="O762" s="60">
        <f t="shared" ref="O762:O798" si="2618">I762</f>
        <v>2.9</v>
      </c>
      <c r="P762" s="60">
        <v>0.35</v>
      </c>
      <c r="Q762" s="60">
        <f t="shared" ref="Q762:Q798" si="2619">(G765-G762-R762-P762-T762)/2</f>
        <v>0.39999999999999997</v>
      </c>
      <c r="R762" s="60">
        <v>0.4</v>
      </c>
      <c r="S762" s="60">
        <f t="shared" ref="S762:S798" si="2620">(G765-G762-R762-P762-T762)/2</f>
        <v>0.39999999999999997</v>
      </c>
      <c r="T762" s="60">
        <f t="shared" ref="T762" si="2621">P762</f>
        <v>0.35</v>
      </c>
      <c r="U762" s="60">
        <f t="shared" ref="U762" si="2622">M762+0.25</f>
        <v>1330.98</v>
      </c>
      <c r="V762" s="34">
        <f t="shared" si="2557"/>
        <v>13</v>
      </c>
    </row>
    <row r="763" spans="1:23">
      <c r="A763" s="13" t="str">
        <f t="shared" ref="A763" si="2623">$B762&amp;"."&amp;F763&amp;"."&amp;V763</f>
        <v>2.2.13</v>
      </c>
      <c r="B763" s="61"/>
      <c r="C763" s="61"/>
      <c r="D763" s="61"/>
      <c r="E763" s="62" t="s">
        <v>41</v>
      </c>
      <c r="F763" s="62">
        <f t="shared" si="2608"/>
        <v>2</v>
      </c>
      <c r="G763" s="63">
        <v>3.55</v>
      </c>
      <c r="H763" s="64">
        <v>1330.73</v>
      </c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34">
        <f t="shared" si="2557"/>
        <v>13</v>
      </c>
    </row>
    <row r="764" spans="1:23">
      <c r="A764" s="13" t="str">
        <f t="shared" ref="A764" si="2624">$B762&amp;"."&amp;F764&amp;"."&amp;V764</f>
        <v>2.3.13</v>
      </c>
      <c r="B764" s="61"/>
      <c r="C764" s="61"/>
      <c r="D764" s="61"/>
      <c r="E764" s="177" t="s">
        <v>41</v>
      </c>
      <c r="F764" s="177">
        <f t="shared" si="2608"/>
        <v>3</v>
      </c>
      <c r="G764" s="178">
        <v>4.1500000000000004</v>
      </c>
      <c r="H764" s="179">
        <v>1330.73</v>
      </c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34">
        <f t="shared" si="2557"/>
        <v>13</v>
      </c>
    </row>
    <row r="765" spans="1:23">
      <c r="A765" s="13" t="str">
        <f t="shared" ref="A765" si="2625">$B762&amp;"."&amp;F765&amp;"."&amp;V765</f>
        <v>2.4.13</v>
      </c>
      <c r="B765" s="180"/>
      <c r="C765" s="180"/>
      <c r="D765" s="180"/>
      <c r="E765" s="181" t="s">
        <v>41</v>
      </c>
      <c r="F765" s="181">
        <f t="shared" si="2608"/>
        <v>4</v>
      </c>
      <c r="G765" s="182">
        <v>4.8</v>
      </c>
      <c r="H765" s="183">
        <v>1331.38</v>
      </c>
      <c r="I765" s="183"/>
      <c r="J765" s="183"/>
      <c r="K765" s="183"/>
      <c r="L765" s="183"/>
      <c r="M765" s="183"/>
      <c r="N765" s="183"/>
      <c r="O765" s="183"/>
      <c r="P765" s="183"/>
      <c r="Q765" s="183"/>
      <c r="R765" s="183"/>
      <c r="S765" s="183"/>
      <c r="T765" s="183"/>
      <c r="U765" s="183"/>
      <c r="V765" s="34">
        <f t="shared" si="2557"/>
        <v>13</v>
      </c>
    </row>
    <row r="766" spans="1:23">
      <c r="A766" s="13" t="str">
        <f t="shared" ref="A766" si="2626">$B766&amp;"."&amp;F766&amp;"."&amp;V766</f>
        <v>3.1.13</v>
      </c>
      <c r="B766" s="21">
        <f t="shared" si="2545"/>
        <v>3</v>
      </c>
      <c r="C766" s="21">
        <v>76</v>
      </c>
      <c r="D766" s="21" t="s">
        <v>203</v>
      </c>
      <c r="E766" s="14" t="s">
        <v>41</v>
      </c>
      <c r="F766" s="14">
        <f t="shared" si="2562"/>
        <v>1</v>
      </c>
      <c r="G766" s="15">
        <v>2.9</v>
      </c>
      <c r="H766" s="16">
        <v>1330.1</v>
      </c>
      <c r="I766" s="16">
        <f t="shared" ref="I766" si="2627">G766</f>
        <v>2.9</v>
      </c>
      <c r="J766" s="16">
        <f t="shared" ref="J766" si="2628">G767-G766</f>
        <v>0.64999999999999991</v>
      </c>
      <c r="K766" s="16">
        <f t="shared" ref="K766" si="2629">G768-G767</f>
        <v>0.60000000000000053</v>
      </c>
      <c r="L766" s="16">
        <f t="shared" ref="L766" si="2630">G769-G768</f>
        <v>0.64999999999999947</v>
      </c>
      <c r="M766" s="16">
        <f t="shared" ref="M766" si="2631">H767</f>
        <v>1329.45</v>
      </c>
      <c r="N766" s="16">
        <f t="shared" ref="N766" si="2632">H766-H767</f>
        <v>0.64999999999986358</v>
      </c>
      <c r="O766" s="16">
        <f t="shared" si="2618"/>
        <v>2.9</v>
      </c>
      <c r="P766" s="16">
        <v>0.35</v>
      </c>
      <c r="Q766" s="16">
        <f t="shared" si="2619"/>
        <v>0.39999999999999997</v>
      </c>
      <c r="R766" s="16">
        <v>0.4</v>
      </c>
      <c r="S766" s="16">
        <f t="shared" si="2620"/>
        <v>0.39999999999999997</v>
      </c>
      <c r="T766" s="16">
        <f t="shared" ref="T766" si="2633">P766</f>
        <v>0.35</v>
      </c>
      <c r="U766" s="16">
        <f t="shared" ref="U766" si="2634">M766+0.25</f>
        <v>1329.7</v>
      </c>
      <c r="V766" s="34">
        <f t="shared" si="2557"/>
        <v>13</v>
      </c>
    </row>
    <row r="767" spans="1:23">
      <c r="A767" s="13" t="str">
        <f t="shared" ref="A767" si="2635">$B766&amp;"."&amp;F767&amp;"."&amp;V767</f>
        <v>3.2.13</v>
      </c>
      <c r="B767" s="17"/>
      <c r="C767" s="17"/>
      <c r="D767" s="17"/>
      <c r="E767" s="18" t="s">
        <v>41</v>
      </c>
      <c r="F767" s="18">
        <f t="shared" si="2562"/>
        <v>2</v>
      </c>
      <c r="G767" s="19">
        <v>3.55</v>
      </c>
      <c r="H767" s="20">
        <v>1329.45</v>
      </c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34">
        <f t="shared" si="2557"/>
        <v>13</v>
      </c>
    </row>
    <row r="768" spans="1:23">
      <c r="A768" s="13" t="str">
        <f t="shared" ref="A768" si="2636">$B766&amp;"."&amp;F768&amp;"."&amp;V768</f>
        <v>3.3.13</v>
      </c>
      <c r="B768" s="17"/>
      <c r="C768" s="17"/>
      <c r="D768" s="17"/>
      <c r="E768" s="30" t="s">
        <v>41</v>
      </c>
      <c r="F768" s="30">
        <f t="shared" si="2562"/>
        <v>3</v>
      </c>
      <c r="G768" s="31">
        <v>4.1500000000000004</v>
      </c>
      <c r="H768" s="32">
        <v>1329.45</v>
      </c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34">
        <f t="shared" si="2557"/>
        <v>13</v>
      </c>
    </row>
    <row r="769" spans="1:22">
      <c r="A769" s="13" t="str">
        <f t="shared" ref="A769" si="2637">$B766&amp;"."&amp;F769&amp;"."&amp;V769</f>
        <v>3.4.13</v>
      </c>
      <c r="B769" s="22"/>
      <c r="C769" s="22"/>
      <c r="D769" s="22"/>
      <c r="E769" s="23" t="s">
        <v>41</v>
      </c>
      <c r="F769" s="23">
        <f t="shared" si="2562"/>
        <v>4</v>
      </c>
      <c r="G769" s="24">
        <v>4.8</v>
      </c>
      <c r="H769" s="25">
        <v>1330.1</v>
      </c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34">
        <f t="shared" si="2557"/>
        <v>13</v>
      </c>
    </row>
    <row r="770" spans="1:22">
      <c r="A770" s="13" t="str">
        <f t="shared" ref="A770" si="2638">$B770&amp;"."&amp;F770&amp;"."&amp;V770</f>
        <v>4.1.13</v>
      </c>
      <c r="B770" s="21">
        <f t="shared" si="2545"/>
        <v>4</v>
      </c>
      <c r="C770" s="21" t="s">
        <v>204</v>
      </c>
      <c r="D770" s="21" t="s">
        <v>205</v>
      </c>
      <c r="E770" s="14" t="s">
        <v>41</v>
      </c>
      <c r="F770" s="14">
        <f t="shared" si="2562"/>
        <v>1</v>
      </c>
      <c r="G770" s="15">
        <v>3.15</v>
      </c>
      <c r="H770" s="16">
        <v>1328.64</v>
      </c>
      <c r="I770" s="16">
        <f t="shared" ref="I770" si="2639">G770</f>
        <v>3.15</v>
      </c>
      <c r="J770" s="16">
        <f t="shared" ref="J770" si="2640">G771-G770</f>
        <v>0.64999999999999991</v>
      </c>
      <c r="K770" s="16">
        <f t="shared" ref="K770" si="2641">G772-G771</f>
        <v>0.60000000000000053</v>
      </c>
      <c r="L770" s="16">
        <f t="shared" ref="L770" si="2642">G773-G772</f>
        <v>0.64999999999999947</v>
      </c>
      <c r="M770" s="16">
        <f t="shared" ref="M770" si="2643">H771</f>
        <v>1327.99</v>
      </c>
      <c r="N770" s="16">
        <f t="shared" ref="N770" si="2644">H770-H771</f>
        <v>0.65000000000009095</v>
      </c>
      <c r="O770" s="16">
        <f t="shared" si="2618"/>
        <v>3.15</v>
      </c>
      <c r="P770" s="16">
        <v>0.35</v>
      </c>
      <c r="Q770" s="16">
        <f t="shared" si="2619"/>
        <v>0.39999999999999997</v>
      </c>
      <c r="R770" s="16">
        <v>0.4</v>
      </c>
      <c r="S770" s="16">
        <f t="shared" si="2620"/>
        <v>0.39999999999999997</v>
      </c>
      <c r="T770" s="16">
        <f t="shared" ref="T770" si="2645">P770</f>
        <v>0.35</v>
      </c>
      <c r="U770" s="16">
        <f t="shared" ref="U770" si="2646">M770+0.25</f>
        <v>1328.24</v>
      </c>
      <c r="V770" s="34">
        <f t="shared" si="2557"/>
        <v>13</v>
      </c>
    </row>
    <row r="771" spans="1:22">
      <c r="A771" s="13" t="str">
        <f t="shared" ref="A771" si="2647">$B770&amp;"."&amp;F771&amp;"."&amp;V771</f>
        <v>4.2.13</v>
      </c>
      <c r="B771" s="17"/>
      <c r="C771" s="17"/>
      <c r="D771" s="17"/>
      <c r="E771" s="18" t="s">
        <v>41</v>
      </c>
      <c r="F771" s="18">
        <f t="shared" si="2562"/>
        <v>2</v>
      </c>
      <c r="G771" s="19">
        <v>3.8</v>
      </c>
      <c r="H771" s="20">
        <v>1327.99</v>
      </c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34">
        <f t="shared" si="2557"/>
        <v>13</v>
      </c>
    </row>
    <row r="772" spans="1:22">
      <c r="A772" s="13" t="str">
        <f t="shared" ref="A772" si="2648">$B770&amp;"."&amp;F772&amp;"."&amp;V772</f>
        <v>4.3.13</v>
      </c>
      <c r="B772" s="17"/>
      <c r="C772" s="17"/>
      <c r="D772" s="17"/>
      <c r="E772" s="30" t="s">
        <v>41</v>
      </c>
      <c r="F772" s="30">
        <f t="shared" si="2562"/>
        <v>3</v>
      </c>
      <c r="G772" s="31">
        <v>4.4000000000000004</v>
      </c>
      <c r="H772" s="32">
        <v>1327.99</v>
      </c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34">
        <f t="shared" si="2557"/>
        <v>13</v>
      </c>
    </row>
    <row r="773" spans="1:22">
      <c r="A773" s="13" t="str">
        <f t="shared" ref="A773" si="2649">$B770&amp;"."&amp;F773&amp;"."&amp;V773</f>
        <v>4.4.13</v>
      </c>
      <c r="B773" s="22"/>
      <c r="C773" s="22"/>
      <c r="D773" s="22"/>
      <c r="E773" s="23" t="s">
        <v>41</v>
      </c>
      <c r="F773" s="23">
        <f t="shared" si="2562"/>
        <v>4</v>
      </c>
      <c r="G773" s="24">
        <v>5.05</v>
      </c>
      <c r="H773" s="25">
        <v>1328.64</v>
      </c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34">
        <f t="shared" si="2557"/>
        <v>13</v>
      </c>
    </row>
    <row r="774" spans="1:22">
      <c r="A774" s="13" t="str">
        <f t="shared" ref="A774" si="2650">$B774&amp;"."&amp;F774&amp;"."&amp;V774</f>
        <v>5.1.13</v>
      </c>
      <c r="B774" s="21">
        <f t="shared" si="2545"/>
        <v>5</v>
      </c>
      <c r="C774" s="21" t="s">
        <v>206</v>
      </c>
      <c r="D774" s="21" t="s">
        <v>207</v>
      </c>
      <c r="E774" s="14" t="s">
        <v>41</v>
      </c>
      <c r="F774" s="14">
        <f t="shared" si="2562"/>
        <v>1</v>
      </c>
      <c r="G774" s="15">
        <v>3.4</v>
      </c>
      <c r="H774" s="16">
        <v>1327.59</v>
      </c>
      <c r="I774" s="16">
        <f t="shared" ref="I774" si="2651">G774</f>
        <v>3.4</v>
      </c>
      <c r="J774" s="16">
        <f t="shared" ref="J774" si="2652">G775-G774</f>
        <v>0.64999999999999991</v>
      </c>
      <c r="K774" s="16">
        <f t="shared" ref="K774" si="2653">G776-G775</f>
        <v>0.60000000000000053</v>
      </c>
      <c r="L774" s="16">
        <f t="shared" ref="L774" si="2654">G777-G776</f>
        <v>0.64999999999999947</v>
      </c>
      <c r="M774" s="16">
        <f t="shared" ref="M774" si="2655">H775</f>
        <v>1326.94</v>
      </c>
      <c r="N774" s="16">
        <f t="shared" ref="N774" si="2656">H774-H775</f>
        <v>0.64999999999986358</v>
      </c>
      <c r="O774" s="16">
        <f t="shared" si="2618"/>
        <v>3.4</v>
      </c>
      <c r="P774" s="16">
        <v>0.35</v>
      </c>
      <c r="Q774" s="16">
        <f t="shared" si="2619"/>
        <v>0.39999999999999997</v>
      </c>
      <c r="R774" s="16">
        <v>0.4</v>
      </c>
      <c r="S774" s="16">
        <f t="shared" si="2620"/>
        <v>0.39999999999999997</v>
      </c>
      <c r="T774" s="16">
        <f t="shared" ref="T774" si="2657">P774</f>
        <v>0.35</v>
      </c>
      <c r="U774" s="16">
        <f t="shared" ref="U774" si="2658">M774+0.25</f>
        <v>1327.19</v>
      </c>
      <c r="V774" s="34">
        <f t="shared" si="2557"/>
        <v>13</v>
      </c>
    </row>
    <row r="775" spans="1:22">
      <c r="A775" s="13" t="str">
        <f t="shared" ref="A775" si="2659">$B774&amp;"."&amp;F775&amp;"."&amp;V775</f>
        <v>5.2.13</v>
      </c>
      <c r="B775" s="17"/>
      <c r="C775" s="17"/>
      <c r="D775" s="17"/>
      <c r="E775" s="18" t="s">
        <v>41</v>
      </c>
      <c r="F775" s="18">
        <f t="shared" si="2562"/>
        <v>2</v>
      </c>
      <c r="G775" s="19">
        <v>4.05</v>
      </c>
      <c r="H775" s="20">
        <v>1326.94</v>
      </c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34">
        <f t="shared" si="2557"/>
        <v>13</v>
      </c>
    </row>
    <row r="776" spans="1:22">
      <c r="A776" s="13" t="str">
        <f t="shared" ref="A776" si="2660">$B774&amp;"."&amp;F776&amp;"."&amp;V776</f>
        <v>5.3.13</v>
      </c>
      <c r="B776" s="17"/>
      <c r="C776" s="17"/>
      <c r="D776" s="17"/>
      <c r="E776" s="30" t="s">
        <v>41</v>
      </c>
      <c r="F776" s="30">
        <f t="shared" si="2562"/>
        <v>3</v>
      </c>
      <c r="G776" s="31">
        <v>4.6500000000000004</v>
      </c>
      <c r="H776" s="32">
        <v>1326.94</v>
      </c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34">
        <f t="shared" si="2557"/>
        <v>13</v>
      </c>
    </row>
    <row r="777" spans="1:22">
      <c r="A777" s="13" t="str">
        <f t="shared" ref="A777" si="2661">$B774&amp;"."&amp;F777&amp;"."&amp;V777</f>
        <v>5.4.13</v>
      </c>
      <c r="B777" s="22"/>
      <c r="C777" s="22"/>
      <c r="D777" s="22"/>
      <c r="E777" s="23" t="s">
        <v>41</v>
      </c>
      <c r="F777" s="23">
        <f t="shared" si="2562"/>
        <v>4</v>
      </c>
      <c r="G777" s="24">
        <v>5.3</v>
      </c>
      <c r="H777" s="25">
        <v>1327.59</v>
      </c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34">
        <f t="shared" si="2557"/>
        <v>13</v>
      </c>
    </row>
    <row r="778" spans="1:22">
      <c r="A778" s="13" t="str">
        <f t="shared" ref="A778" si="2662">$B778&amp;"."&amp;F778&amp;"."&amp;V778</f>
        <v>6.1.13</v>
      </c>
      <c r="B778" s="21">
        <f t="shared" si="2545"/>
        <v>6</v>
      </c>
      <c r="C778" s="21" t="s">
        <v>208</v>
      </c>
      <c r="D778" s="21" t="s">
        <v>209</v>
      </c>
      <c r="E778" s="14" t="s">
        <v>41</v>
      </c>
      <c r="F778" s="14">
        <f t="shared" si="2562"/>
        <v>1</v>
      </c>
      <c r="G778" s="15">
        <v>3.15</v>
      </c>
      <c r="H778" s="16">
        <v>1326.76</v>
      </c>
      <c r="I778" s="16">
        <f t="shared" ref="I778" si="2663">G778</f>
        <v>3.15</v>
      </c>
      <c r="J778" s="16">
        <f t="shared" ref="J778" si="2664">G779-G778</f>
        <v>0.64999999999999991</v>
      </c>
      <c r="K778" s="16">
        <f t="shared" ref="K778" si="2665">G780-G779</f>
        <v>0.60000000000000053</v>
      </c>
      <c r="L778" s="16">
        <f t="shared" ref="L778" si="2666">G781-G780</f>
        <v>0.64999999999999947</v>
      </c>
      <c r="M778" s="16">
        <f t="shared" ref="M778" si="2667">H779</f>
        <v>1326.11</v>
      </c>
      <c r="N778" s="16">
        <f t="shared" ref="N778" si="2668">H778-H779</f>
        <v>0.65000000000009095</v>
      </c>
      <c r="O778" s="16">
        <f t="shared" si="2618"/>
        <v>3.15</v>
      </c>
      <c r="P778" s="16">
        <v>0.35</v>
      </c>
      <c r="Q778" s="16">
        <f t="shared" si="2619"/>
        <v>0.39999999999999997</v>
      </c>
      <c r="R778" s="16">
        <v>0.4</v>
      </c>
      <c r="S778" s="16">
        <f t="shared" si="2620"/>
        <v>0.39999999999999997</v>
      </c>
      <c r="T778" s="16">
        <f t="shared" ref="T778" si="2669">P778</f>
        <v>0.35</v>
      </c>
      <c r="U778" s="16">
        <f t="shared" ref="U778" si="2670">M778+0.25</f>
        <v>1326.36</v>
      </c>
      <c r="V778" s="34">
        <f t="shared" si="2557"/>
        <v>13</v>
      </c>
    </row>
    <row r="779" spans="1:22">
      <c r="A779" s="13" t="str">
        <f t="shared" ref="A779" si="2671">$B778&amp;"."&amp;F779&amp;"."&amp;V779</f>
        <v>6.2.13</v>
      </c>
      <c r="B779" s="17"/>
      <c r="C779" s="17"/>
      <c r="D779" s="17"/>
      <c r="E779" s="18" t="s">
        <v>41</v>
      </c>
      <c r="F779" s="18">
        <f t="shared" si="2562"/>
        <v>2</v>
      </c>
      <c r="G779" s="19">
        <v>3.8</v>
      </c>
      <c r="H779" s="20">
        <v>1326.11</v>
      </c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34">
        <f t="shared" si="2557"/>
        <v>13</v>
      </c>
    </row>
    <row r="780" spans="1:22">
      <c r="A780" s="13" t="str">
        <f t="shared" ref="A780" si="2672">$B778&amp;"."&amp;F780&amp;"."&amp;V780</f>
        <v>6.3.13</v>
      </c>
      <c r="B780" s="17"/>
      <c r="C780" s="17"/>
      <c r="D780" s="17"/>
      <c r="E780" s="30" t="s">
        <v>41</v>
      </c>
      <c r="F780" s="30">
        <f t="shared" si="2562"/>
        <v>3</v>
      </c>
      <c r="G780" s="31">
        <v>4.4000000000000004</v>
      </c>
      <c r="H780" s="32">
        <v>1326.11</v>
      </c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34">
        <f t="shared" si="2557"/>
        <v>13</v>
      </c>
    </row>
    <row r="781" spans="1:22">
      <c r="A781" s="13" t="str">
        <f t="shared" ref="A781" si="2673">$B778&amp;"."&amp;F781&amp;"."&amp;V781</f>
        <v>6.4.13</v>
      </c>
      <c r="B781" s="22"/>
      <c r="C781" s="22"/>
      <c r="D781" s="22"/>
      <c r="E781" s="23" t="s">
        <v>41</v>
      </c>
      <c r="F781" s="23">
        <f t="shared" si="2562"/>
        <v>4</v>
      </c>
      <c r="G781" s="24">
        <v>5.05</v>
      </c>
      <c r="H781" s="25">
        <v>1326.76</v>
      </c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34">
        <f t="shared" si="2557"/>
        <v>13</v>
      </c>
    </row>
    <row r="782" spans="1:22">
      <c r="A782" s="13" t="str">
        <f t="shared" ref="A782" si="2674">$B782&amp;"."&amp;F782&amp;"."&amp;V782</f>
        <v>7.1.13</v>
      </c>
      <c r="B782" s="21">
        <f t="shared" si="2545"/>
        <v>7</v>
      </c>
      <c r="C782" s="21" t="s">
        <v>210</v>
      </c>
      <c r="D782" s="21" t="s">
        <v>211</v>
      </c>
      <c r="E782" s="14" t="s">
        <v>41</v>
      </c>
      <c r="F782" s="14">
        <f t="shared" si="2562"/>
        <v>1</v>
      </c>
      <c r="G782" s="15">
        <v>3.25</v>
      </c>
      <c r="H782" s="16">
        <v>1326</v>
      </c>
      <c r="I782" s="16">
        <f t="shared" ref="I782" si="2675">G782</f>
        <v>3.25</v>
      </c>
      <c r="J782" s="16">
        <f t="shared" ref="J782" si="2676">G783-G782</f>
        <v>0.64999999999999991</v>
      </c>
      <c r="K782" s="16">
        <f t="shared" ref="K782" si="2677">G784-G783</f>
        <v>0.60000000000000009</v>
      </c>
      <c r="L782" s="16">
        <f t="shared" ref="L782" si="2678">G785-G784</f>
        <v>0.65000000000000036</v>
      </c>
      <c r="M782" s="16">
        <f t="shared" ref="M782" si="2679">H783</f>
        <v>1325.35</v>
      </c>
      <c r="N782" s="16">
        <f t="shared" ref="N782" si="2680">H782-H783</f>
        <v>0.65000000000009095</v>
      </c>
      <c r="O782" s="16">
        <f t="shared" si="2618"/>
        <v>3.25</v>
      </c>
      <c r="P782" s="16">
        <v>0.35</v>
      </c>
      <c r="Q782" s="16">
        <f t="shared" si="2619"/>
        <v>0.40000000000000019</v>
      </c>
      <c r="R782" s="16">
        <v>0.4</v>
      </c>
      <c r="S782" s="16">
        <f t="shared" si="2620"/>
        <v>0.40000000000000019</v>
      </c>
      <c r="T782" s="16">
        <f t="shared" ref="T782" si="2681">P782</f>
        <v>0.35</v>
      </c>
      <c r="U782" s="16">
        <f t="shared" ref="U782" si="2682">M782+0.25</f>
        <v>1325.6</v>
      </c>
      <c r="V782" s="34">
        <f t="shared" si="2557"/>
        <v>13</v>
      </c>
    </row>
    <row r="783" spans="1:22">
      <c r="A783" s="13" t="str">
        <f t="shared" ref="A783" si="2683">$B782&amp;"."&amp;F783&amp;"."&amp;V783</f>
        <v>7.2.13</v>
      </c>
      <c r="B783" s="17"/>
      <c r="C783" s="17"/>
      <c r="D783" s="17"/>
      <c r="E783" s="18" t="s">
        <v>41</v>
      </c>
      <c r="F783" s="18">
        <f t="shared" si="2562"/>
        <v>2</v>
      </c>
      <c r="G783" s="19">
        <v>3.9</v>
      </c>
      <c r="H783" s="20">
        <v>1325.35</v>
      </c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34">
        <f t="shared" si="2557"/>
        <v>13</v>
      </c>
    </row>
    <row r="784" spans="1:22">
      <c r="A784" s="13" t="str">
        <f t="shared" ref="A784" si="2684">$B782&amp;"."&amp;F784&amp;"."&amp;V784</f>
        <v>7.3.13</v>
      </c>
      <c r="B784" s="17"/>
      <c r="C784" s="17"/>
      <c r="D784" s="17"/>
      <c r="E784" s="30" t="s">
        <v>41</v>
      </c>
      <c r="F784" s="30">
        <f t="shared" si="2562"/>
        <v>3</v>
      </c>
      <c r="G784" s="31">
        <v>4.5</v>
      </c>
      <c r="H784" s="32">
        <v>1325.35</v>
      </c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34">
        <f t="shared" si="2557"/>
        <v>13</v>
      </c>
    </row>
    <row r="785" spans="1:23">
      <c r="A785" s="13" t="str">
        <f t="shared" ref="A785" si="2685">$B782&amp;"."&amp;F785&amp;"."&amp;V785</f>
        <v>7.4.13</v>
      </c>
      <c r="B785" s="22"/>
      <c r="C785" s="22"/>
      <c r="D785" s="22"/>
      <c r="E785" s="23" t="s">
        <v>41</v>
      </c>
      <c r="F785" s="23">
        <f t="shared" si="2562"/>
        <v>4</v>
      </c>
      <c r="G785" s="24">
        <v>5.15</v>
      </c>
      <c r="H785" s="25">
        <v>1326</v>
      </c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34">
        <f t="shared" si="2557"/>
        <v>13</v>
      </c>
    </row>
    <row r="786" spans="1:23">
      <c r="A786" s="13" t="str">
        <f t="shared" ref="A786" si="2686">$B786&amp;"."&amp;F786&amp;"."&amp;V786</f>
        <v>8.1.13</v>
      </c>
      <c r="B786" s="21">
        <f t="shared" si="2545"/>
        <v>8</v>
      </c>
      <c r="C786" s="21" t="s">
        <v>212</v>
      </c>
      <c r="D786" s="21" t="s">
        <v>213</v>
      </c>
      <c r="E786" s="14" t="s">
        <v>41</v>
      </c>
      <c r="F786" s="14">
        <f t="shared" si="2562"/>
        <v>1</v>
      </c>
      <c r="G786" s="15">
        <v>3.6</v>
      </c>
      <c r="H786" s="16">
        <v>1325.53</v>
      </c>
      <c r="I786" s="16">
        <f t="shared" ref="I786" si="2687">G786</f>
        <v>3.6</v>
      </c>
      <c r="J786" s="16">
        <f t="shared" ref="J786" si="2688">G787-G786</f>
        <v>0.64999999999999991</v>
      </c>
      <c r="K786" s="16">
        <f t="shared" ref="K786" si="2689">G788-G787</f>
        <v>0.59999999999999964</v>
      </c>
      <c r="L786" s="16">
        <f t="shared" ref="L786" si="2690">G789-G788</f>
        <v>0.65000000000000036</v>
      </c>
      <c r="M786" s="16">
        <f t="shared" ref="M786" si="2691">H787</f>
        <v>1324.88</v>
      </c>
      <c r="N786" s="16">
        <f t="shared" ref="N786" si="2692">H786-H787</f>
        <v>0.64999999999986358</v>
      </c>
      <c r="O786" s="16">
        <f t="shared" si="2618"/>
        <v>3.6</v>
      </c>
      <c r="P786" s="16">
        <v>0.35</v>
      </c>
      <c r="Q786" s="16">
        <f t="shared" si="2619"/>
        <v>0.39999999999999997</v>
      </c>
      <c r="R786" s="16">
        <v>0.4</v>
      </c>
      <c r="S786" s="16">
        <f t="shared" si="2620"/>
        <v>0.39999999999999997</v>
      </c>
      <c r="T786" s="16">
        <f t="shared" ref="T786" si="2693">P786</f>
        <v>0.35</v>
      </c>
      <c r="U786" s="16">
        <f t="shared" ref="U786" si="2694">M786+0.25</f>
        <v>1325.13</v>
      </c>
      <c r="V786" s="34">
        <f t="shared" si="2557"/>
        <v>13</v>
      </c>
    </row>
    <row r="787" spans="1:23">
      <c r="A787" s="13" t="str">
        <f t="shared" ref="A787" si="2695">$B786&amp;"."&amp;F787&amp;"."&amp;V787</f>
        <v>8.2.13</v>
      </c>
      <c r="B787" s="17"/>
      <c r="C787" s="17"/>
      <c r="D787" s="17"/>
      <c r="E787" s="18" t="s">
        <v>41</v>
      </c>
      <c r="F787" s="18">
        <f t="shared" si="2562"/>
        <v>2</v>
      </c>
      <c r="G787" s="19">
        <v>4.25</v>
      </c>
      <c r="H787" s="20">
        <v>1324.88</v>
      </c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34">
        <f t="shared" si="2557"/>
        <v>13</v>
      </c>
    </row>
    <row r="788" spans="1:23">
      <c r="A788" s="13" t="str">
        <f t="shared" ref="A788" si="2696">$B786&amp;"."&amp;F788&amp;"."&amp;V788</f>
        <v>8.3.13</v>
      </c>
      <c r="B788" s="17"/>
      <c r="C788" s="17"/>
      <c r="D788" s="17"/>
      <c r="E788" s="30" t="s">
        <v>41</v>
      </c>
      <c r="F788" s="30">
        <f t="shared" si="2562"/>
        <v>3</v>
      </c>
      <c r="G788" s="31">
        <v>4.8499999999999996</v>
      </c>
      <c r="H788" s="32">
        <v>1324.88</v>
      </c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34">
        <f t="shared" si="2557"/>
        <v>13</v>
      </c>
    </row>
    <row r="789" spans="1:23">
      <c r="A789" s="13" t="str">
        <f t="shared" ref="A789" si="2697">$B786&amp;"."&amp;F789&amp;"."&amp;V789</f>
        <v>8.4.13</v>
      </c>
      <c r="B789" s="22"/>
      <c r="C789" s="22"/>
      <c r="D789" s="22"/>
      <c r="E789" s="23" t="s">
        <v>41</v>
      </c>
      <c r="F789" s="23">
        <f t="shared" si="2562"/>
        <v>4</v>
      </c>
      <c r="G789" s="24">
        <v>5.5</v>
      </c>
      <c r="H789" s="25">
        <v>1325.53</v>
      </c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34">
        <f t="shared" si="2557"/>
        <v>13</v>
      </c>
    </row>
    <row r="790" spans="1:23" s="67" customFormat="1">
      <c r="A790" s="13" t="str">
        <f t="shared" ref="A790" si="2698">$B790&amp;"."&amp;F790&amp;"."&amp;V790</f>
        <v>1.1.14</v>
      </c>
      <c r="B790" s="37">
        <v>1</v>
      </c>
      <c r="C790" s="37">
        <v>80</v>
      </c>
      <c r="D790" s="37" t="s">
        <v>458</v>
      </c>
      <c r="E790" s="38" t="s">
        <v>41</v>
      </c>
      <c r="F790" s="38">
        <f t="shared" si="2562"/>
        <v>1</v>
      </c>
      <c r="G790" s="39">
        <v>2.9</v>
      </c>
      <c r="H790" s="40">
        <v>1324.81</v>
      </c>
      <c r="I790" s="40">
        <f t="shared" ref="I790" si="2699">G790</f>
        <v>2.9</v>
      </c>
      <c r="J790" s="40">
        <f t="shared" ref="J790" si="2700">G791-G790</f>
        <v>0.64999999999999991</v>
      </c>
      <c r="K790" s="40">
        <f t="shared" ref="K790" si="2701">G792-G791</f>
        <v>0.60000000000000053</v>
      </c>
      <c r="L790" s="40">
        <f t="shared" ref="L790" si="2702">G793-G792</f>
        <v>0.64999999999999947</v>
      </c>
      <c r="M790" s="40">
        <f t="shared" ref="M790" si="2703">H791</f>
        <v>1324.16</v>
      </c>
      <c r="N790" s="40">
        <f t="shared" ref="N790" si="2704">H790-H791</f>
        <v>0.64999999999986358</v>
      </c>
      <c r="O790" s="40">
        <f t="shared" si="2618"/>
        <v>2.9</v>
      </c>
      <c r="P790" s="40">
        <v>0.35</v>
      </c>
      <c r="Q790" s="40">
        <f t="shared" si="2619"/>
        <v>0.39999999999999997</v>
      </c>
      <c r="R790" s="40">
        <v>0.4</v>
      </c>
      <c r="S790" s="40">
        <f t="shared" si="2620"/>
        <v>0.39999999999999997</v>
      </c>
      <c r="T790" s="40">
        <f t="shared" ref="T790" si="2705">P790</f>
        <v>0.35</v>
      </c>
      <c r="U790" s="40">
        <f t="shared" ref="U790" si="2706">M790+0.25</f>
        <v>1324.41</v>
      </c>
      <c r="V790" s="45">
        <v>14</v>
      </c>
      <c r="W790" s="67" t="s">
        <v>457</v>
      </c>
    </row>
    <row r="791" spans="1:23" s="67" customFormat="1">
      <c r="A791" s="13" t="str">
        <f t="shared" ref="A791" si="2707">$B790&amp;"."&amp;F791&amp;"."&amp;V791</f>
        <v>1.2.14</v>
      </c>
      <c r="B791" s="41"/>
      <c r="C791" s="41"/>
      <c r="D791" s="41"/>
      <c r="E791" s="42" t="s">
        <v>41</v>
      </c>
      <c r="F791" s="42">
        <f t="shared" si="2562"/>
        <v>2</v>
      </c>
      <c r="G791" s="43">
        <v>3.55</v>
      </c>
      <c r="H791" s="44">
        <v>1324.16</v>
      </c>
      <c r="I791" s="44"/>
      <c r="J791" s="44"/>
      <c r="K791" s="44"/>
      <c r="L791" s="44"/>
      <c r="M791" s="44"/>
      <c r="N791" s="44"/>
      <c r="O791" s="44"/>
      <c r="P791" s="44"/>
      <c r="Q791" s="44"/>
      <c r="R791" s="44"/>
      <c r="S791" s="44"/>
      <c r="T791" s="44"/>
      <c r="U791" s="44"/>
      <c r="V791" s="45">
        <f t="shared" si="2557"/>
        <v>14</v>
      </c>
    </row>
    <row r="792" spans="1:23" s="67" customFormat="1">
      <c r="A792" s="13" t="str">
        <f t="shared" ref="A792" si="2708">$B790&amp;"."&amp;F792&amp;"."&amp;V792</f>
        <v>1.3.14</v>
      </c>
      <c r="B792" s="41"/>
      <c r="C792" s="41"/>
      <c r="D792" s="41"/>
      <c r="E792" s="189" t="s">
        <v>41</v>
      </c>
      <c r="F792" s="189">
        <f t="shared" si="2562"/>
        <v>3</v>
      </c>
      <c r="G792" s="190">
        <v>4.1500000000000004</v>
      </c>
      <c r="H792" s="191">
        <v>1324.16</v>
      </c>
      <c r="I792" s="44"/>
      <c r="J792" s="44"/>
      <c r="K792" s="44"/>
      <c r="L792" s="44"/>
      <c r="M792" s="44"/>
      <c r="N792" s="44"/>
      <c r="O792" s="44"/>
      <c r="P792" s="44"/>
      <c r="Q792" s="44"/>
      <c r="R792" s="44"/>
      <c r="S792" s="44"/>
      <c r="T792" s="44"/>
      <c r="U792" s="44"/>
      <c r="V792" s="45">
        <f t="shared" si="2557"/>
        <v>14</v>
      </c>
    </row>
    <row r="793" spans="1:23" s="67" customFormat="1">
      <c r="A793" s="13" t="str">
        <f t="shared" ref="A793" si="2709">$B790&amp;"."&amp;F793&amp;"."&amp;V793</f>
        <v>1.4.14</v>
      </c>
      <c r="B793" s="192"/>
      <c r="C793" s="192"/>
      <c r="D793" s="192"/>
      <c r="E793" s="193" t="s">
        <v>41</v>
      </c>
      <c r="F793" s="193">
        <f t="shared" si="2562"/>
        <v>4</v>
      </c>
      <c r="G793" s="194">
        <v>4.8</v>
      </c>
      <c r="H793" s="195">
        <v>1324.81</v>
      </c>
      <c r="I793" s="195"/>
      <c r="J793" s="195"/>
      <c r="K793" s="195"/>
      <c r="L793" s="195"/>
      <c r="M793" s="195"/>
      <c r="N793" s="195"/>
      <c r="O793" s="195"/>
      <c r="P793" s="195"/>
      <c r="Q793" s="195"/>
      <c r="R793" s="195"/>
      <c r="S793" s="195"/>
      <c r="T793" s="195"/>
      <c r="U793" s="195"/>
      <c r="V793" s="45">
        <f t="shared" si="2557"/>
        <v>14</v>
      </c>
    </row>
    <row r="794" spans="1:23" s="67" customFormat="1">
      <c r="A794" s="13" t="str">
        <f t="shared" ref="A794" si="2710">$B794&amp;"."&amp;F794&amp;"."&amp;V794</f>
        <v>2.1.14</v>
      </c>
      <c r="B794" s="185">
        <f t="shared" si="2545"/>
        <v>2</v>
      </c>
      <c r="C794" s="185" t="s">
        <v>459</v>
      </c>
      <c r="D794" s="17" t="s">
        <v>460</v>
      </c>
      <c r="E794" s="14" t="s">
        <v>41</v>
      </c>
      <c r="F794" s="14">
        <f t="shared" ref="F794:F801" si="2711">F790</f>
        <v>1</v>
      </c>
      <c r="G794" s="15">
        <v>3.25</v>
      </c>
      <c r="H794" s="16">
        <v>1324.47</v>
      </c>
      <c r="I794" s="16">
        <f t="shared" ref="I794" si="2712">G794</f>
        <v>3.25</v>
      </c>
      <c r="J794" s="16">
        <f t="shared" ref="J794" si="2713">G795-G794</f>
        <v>0.64999999999999991</v>
      </c>
      <c r="K794" s="16">
        <f t="shared" ref="K794" si="2714">G796-G795</f>
        <v>0.60000000000000009</v>
      </c>
      <c r="L794" s="16">
        <f t="shared" ref="L794" si="2715">G797-G796</f>
        <v>0.65000000000000036</v>
      </c>
      <c r="M794" s="16">
        <f t="shared" ref="M794" si="2716">H795</f>
        <v>1323.82</v>
      </c>
      <c r="N794" s="16">
        <f t="shared" ref="N794" si="2717">H794-H795</f>
        <v>0.65000000000009095</v>
      </c>
      <c r="O794" s="16">
        <f t="shared" si="2618"/>
        <v>3.25</v>
      </c>
      <c r="P794" s="16">
        <v>0.35</v>
      </c>
      <c r="Q794" s="16">
        <f t="shared" si="2619"/>
        <v>0.40000000000000019</v>
      </c>
      <c r="R794" s="16">
        <v>0.4</v>
      </c>
      <c r="S794" s="16">
        <f t="shared" si="2620"/>
        <v>0.40000000000000019</v>
      </c>
      <c r="T794" s="16">
        <f t="shared" ref="T794" si="2718">P794</f>
        <v>0.35</v>
      </c>
      <c r="U794" s="16">
        <f t="shared" ref="U794" si="2719">M794+0.25</f>
        <v>1324.07</v>
      </c>
      <c r="V794" s="34">
        <f t="shared" si="2557"/>
        <v>14</v>
      </c>
    </row>
    <row r="795" spans="1:23" s="67" customFormat="1">
      <c r="A795" s="13" t="str">
        <f t="shared" ref="A795" si="2720">$B794&amp;"."&amp;F795&amp;"."&amp;V795</f>
        <v>2.2.14</v>
      </c>
      <c r="B795" s="17"/>
      <c r="C795" s="17"/>
      <c r="D795" s="17"/>
      <c r="E795" s="18" t="s">
        <v>41</v>
      </c>
      <c r="F795" s="18">
        <f t="shared" si="2711"/>
        <v>2</v>
      </c>
      <c r="G795" s="19">
        <v>3.9</v>
      </c>
      <c r="H795" s="20">
        <v>1323.82</v>
      </c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34">
        <f t="shared" si="2557"/>
        <v>14</v>
      </c>
    </row>
    <row r="796" spans="1:23" s="67" customFormat="1">
      <c r="A796" s="13" t="str">
        <f t="shared" ref="A796" si="2721">$B794&amp;"."&amp;F796&amp;"."&amp;V796</f>
        <v>2.3.14</v>
      </c>
      <c r="B796" s="17"/>
      <c r="C796" s="17"/>
      <c r="D796" s="17"/>
      <c r="E796" s="30" t="s">
        <v>41</v>
      </c>
      <c r="F796" s="30">
        <f t="shared" si="2711"/>
        <v>3</v>
      </c>
      <c r="G796" s="31">
        <v>4.5</v>
      </c>
      <c r="H796" s="32">
        <v>1323.82</v>
      </c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34">
        <f t="shared" si="2557"/>
        <v>14</v>
      </c>
    </row>
    <row r="797" spans="1:23" s="67" customFormat="1">
      <c r="A797" s="13" t="str">
        <f t="shared" ref="A797" si="2722">$B794&amp;"."&amp;F797&amp;"."&amp;V797</f>
        <v>2.4.14</v>
      </c>
      <c r="B797" s="186"/>
      <c r="C797" s="17"/>
      <c r="D797" s="17"/>
      <c r="E797" s="23" t="s">
        <v>41</v>
      </c>
      <c r="F797" s="23">
        <f t="shared" si="2711"/>
        <v>4</v>
      </c>
      <c r="G797" s="24">
        <v>5.15</v>
      </c>
      <c r="H797" s="25">
        <v>1324.47</v>
      </c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34">
        <f t="shared" si="2557"/>
        <v>14</v>
      </c>
    </row>
    <row r="798" spans="1:23" s="67" customFormat="1">
      <c r="A798" s="13" t="str">
        <f t="shared" ref="A798" si="2723">$B798&amp;"."&amp;F798&amp;"."&amp;V798</f>
        <v>3.1.14</v>
      </c>
      <c r="B798" s="185">
        <f t="shared" si="2545"/>
        <v>3</v>
      </c>
      <c r="C798" s="185" t="s">
        <v>461</v>
      </c>
      <c r="D798" s="185" t="s">
        <v>462</v>
      </c>
      <c r="E798" s="14" t="s">
        <v>41</v>
      </c>
      <c r="F798" s="14">
        <f t="shared" si="2711"/>
        <v>1</v>
      </c>
      <c r="G798" s="15">
        <v>3.6</v>
      </c>
      <c r="H798" s="16">
        <v>1323.97</v>
      </c>
      <c r="I798" s="16">
        <f t="shared" ref="I798" si="2724">G798</f>
        <v>3.6</v>
      </c>
      <c r="J798" s="16">
        <f t="shared" ref="J798" si="2725">G799-G798</f>
        <v>0.64999999999999991</v>
      </c>
      <c r="K798" s="16">
        <f t="shared" ref="K798" si="2726">G800-G799</f>
        <v>0.59999999999999964</v>
      </c>
      <c r="L798" s="16">
        <f t="shared" ref="L798" si="2727">G801-G800</f>
        <v>0.65000000000000036</v>
      </c>
      <c r="M798" s="16">
        <f t="shared" ref="M798" si="2728">H799</f>
        <v>1323.32</v>
      </c>
      <c r="N798" s="16">
        <f t="shared" ref="N798" si="2729">H798-H799</f>
        <v>0.65000000000009095</v>
      </c>
      <c r="O798" s="16">
        <f t="shared" si="2618"/>
        <v>3.6</v>
      </c>
      <c r="P798" s="16">
        <v>0.35</v>
      </c>
      <c r="Q798" s="16">
        <f t="shared" si="2619"/>
        <v>0.39999999999999997</v>
      </c>
      <c r="R798" s="16">
        <v>0.4</v>
      </c>
      <c r="S798" s="16">
        <f t="shared" si="2620"/>
        <v>0.39999999999999997</v>
      </c>
      <c r="T798" s="16">
        <f t="shared" ref="T798" si="2730">P798</f>
        <v>0.35</v>
      </c>
      <c r="U798" s="16">
        <f t="shared" ref="U798" si="2731">M798+0.25</f>
        <v>1323.57</v>
      </c>
      <c r="V798" s="34">
        <f>V793</f>
        <v>14</v>
      </c>
    </row>
    <row r="799" spans="1:23" s="67" customFormat="1">
      <c r="A799" s="13" t="str">
        <f t="shared" ref="A799" si="2732">$B798&amp;"."&amp;F799&amp;"."&amp;V799</f>
        <v>3.2.14</v>
      </c>
      <c r="B799" s="17"/>
      <c r="C799" s="17"/>
      <c r="D799" s="17"/>
      <c r="E799" s="18" t="s">
        <v>41</v>
      </c>
      <c r="F799" s="18">
        <f t="shared" si="2711"/>
        <v>2</v>
      </c>
      <c r="G799" s="19">
        <v>4.25</v>
      </c>
      <c r="H799" s="20">
        <v>1323.32</v>
      </c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34">
        <f t="shared" si="2557"/>
        <v>14</v>
      </c>
    </row>
    <row r="800" spans="1:23" s="67" customFormat="1">
      <c r="A800" s="13" t="str">
        <f t="shared" ref="A800" si="2733">$B798&amp;"."&amp;F800&amp;"."&amp;V800</f>
        <v>3.3.14</v>
      </c>
      <c r="B800" s="17"/>
      <c r="C800" s="17"/>
      <c r="D800" s="17"/>
      <c r="E800" s="30" t="s">
        <v>41</v>
      </c>
      <c r="F800" s="30">
        <f t="shared" si="2711"/>
        <v>3</v>
      </c>
      <c r="G800" s="31">
        <v>4.8499999999999996</v>
      </c>
      <c r="H800" s="32">
        <v>1323.32</v>
      </c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34">
        <f t="shared" si="2557"/>
        <v>14</v>
      </c>
    </row>
    <row r="801" spans="1:22" s="67" customFormat="1">
      <c r="A801" s="13" t="str">
        <f t="shared" ref="A801" si="2734">$B798&amp;"."&amp;F801&amp;"."&amp;V801</f>
        <v>3.4.14</v>
      </c>
      <c r="B801" s="186"/>
      <c r="C801" s="186"/>
      <c r="D801" s="186"/>
      <c r="E801" s="23" t="s">
        <v>41</v>
      </c>
      <c r="F801" s="23">
        <f t="shared" si="2711"/>
        <v>4</v>
      </c>
      <c r="G801" s="24">
        <v>5.5</v>
      </c>
      <c r="H801" s="25">
        <v>1323.97</v>
      </c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34">
        <f t="shared" si="2557"/>
        <v>14</v>
      </c>
    </row>
    <row r="802" spans="1:22">
      <c r="A802" s="13" t="str">
        <f t="shared" ref="A802" si="2735">$B802&amp;"."&amp;F802&amp;"."&amp;V802</f>
        <v>4.1.14</v>
      </c>
      <c r="B802" s="185">
        <f t="shared" ref="B802:B858" si="2736">B798+1</f>
        <v>4</v>
      </c>
      <c r="C802" s="185" t="s">
        <v>463</v>
      </c>
      <c r="D802" s="17" t="s">
        <v>464</v>
      </c>
      <c r="E802" s="14" t="s">
        <v>41</v>
      </c>
      <c r="F802" s="14">
        <f t="shared" ref="F802:F865" si="2737">F798</f>
        <v>1</v>
      </c>
      <c r="G802" s="15">
        <v>3.25</v>
      </c>
      <c r="H802" s="16">
        <v>1323.15</v>
      </c>
      <c r="I802" s="16">
        <f t="shared" ref="I802" si="2738">G802</f>
        <v>3.25</v>
      </c>
      <c r="J802" s="16">
        <f t="shared" ref="J802" si="2739">G803-G802</f>
        <v>0.64999999999999991</v>
      </c>
      <c r="K802" s="16">
        <f t="shared" ref="K802" si="2740">G804-G803</f>
        <v>0.60000000000000009</v>
      </c>
      <c r="L802" s="16">
        <f t="shared" ref="L802" si="2741">G805-G804</f>
        <v>0.65000000000000036</v>
      </c>
      <c r="M802" s="16">
        <f t="shared" ref="M802" si="2742">H803</f>
        <v>1322.5</v>
      </c>
      <c r="N802" s="16">
        <f t="shared" ref="N802" si="2743">H802-H803</f>
        <v>0.65000000000009095</v>
      </c>
      <c r="O802" s="16">
        <f t="shared" ref="O802" si="2744">I802</f>
        <v>3.25</v>
      </c>
      <c r="P802" s="16">
        <v>0.35</v>
      </c>
      <c r="Q802" s="16">
        <f t="shared" ref="Q802" si="2745">(G805-G802-R802-P802-T802)/2</f>
        <v>0.40000000000000019</v>
      </c>
      <c r="R802" s="16">
        <v>0.4</v>
      </c>
      <c r="S802" s="16">
        <f t="shared" ref="S802" si="2746">(G805-G802-R802-P802-T802)/2</f>
        <v>0.40000000000000019</v>
      </c>
      <c r="T802" s="16">
        <f t="shared" ref="T802" si="2747">P802</f>
        <v>0.35</v>
      </c>
      <c r="U802" s="16">
        <f t="shared" ref="U802" si="2748">M802+0.25</f>
        <v>1322.75</v>
      </c>
      <c r="V802" s="34">
        <f t="shared" si="2557"/>
        <v>14</v>
      </c>
    </row>
    <row r="803" spans="1:22">
      <c r="A803" s="13" t="str">
        <f t="shared" ref="A803" si="2749">$B802&amp;"."&amp;F803&amp;"."&amp;V803</f>
        <v>4.2.14</v>
      </c>
      <c r="B803" s="17"/>
      <c r="C803" s="17"/>
      <c r="D803" s="17"/>
      <c r="E803" s="18" t="s">
        <v>41</v>
      </c>
      <c r="F803" s="18">
        <f t="shared" si="2737"/>
        <v>2</v>
      </c>
      <c r="G803" s="19">
        <v>3.9</v>
      </c>
      <c r="H803" s="20">
        <v>1322.5</v>
      </c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34">
        <f t="shared" si="2557"/>
        <v>14</v>
      </c>
    </row>
    <row r="804" spans="1:22">
      <c r="A804" s="13" t="str">
        <f t="shared" ref="A804" si="2750">$B802&amp;"."&amp;F804&amp;"."&amp;V804</f>
        <v>4.3.14</v>
      </c>
      <c r="B804" s="17"/>
      <c r="C804" s="17"/>
      <c r="D804" s="17"/>
      <c r="E804" s="30" t="s">
        <v>41</v>
      </c>
      <c r="F804" s="30">
        <f t="shared" si="2737"/>
        <v>3</v>
      </c>
      <c r="G804" s="31">
        <v>4.5</v>
      </c>
      <c r="H804" s="32">
        <v>1322.5</v>
      </c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34">
        <f t="shared" si="2557"/>
        <v>14</v>
      </c>
    </row>
    <row r="805" spans="1:22">
      <c r="A805" s="13" t="str">
        <f t="shared" ref="A805" si="2751">$B802&amp;"."&amp;F805&amp;"."&amp;V805</f>
        <v>4.4.14</v>
      </c>
      <c r="B805" s="186"/>
      <c r="C805" s="17"/>
      <c r="D805" s="17"/>
      <c r="E805" s="23" t="s">
        <v>41</v>
      </c>
      <c r="F805" s="23">
        <f t="shared" si="2737"/>
        <v>4</v>
      </c>
      <c r="G805" s="24">
        <v>5.15</v>
      </c>
      <c r="H805" s="25">
        <v>1323.15</v>
      </c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34">
        <f t="shared" si="2557"/>
        <v>14</v>
      </c>
    </row>
    <row r="806" spans="1:22">
      <c r="A806" s="13" t="str">
        <f t="shared" ref="A806" si="2752">$B806&amp;"."&amp;F806&amp;"."&amp;V806</f>
        <v>5.1.14</v>
      </c>
      <c r="B806" s="185">
        <f t="shared" si="2736"/>
        <v>5</v>
      </c>
      <c r="C806" s="185">
        <v>81</v>
      </c>
      <c r="D806" s="185" t="s">
        <v>465</v>
      </c>
      <c r="E806" s="14" t="s">
        <v>41</v>
      </c>
      <c r="F806" s="14">
        <f t="shared" si="2737"/>
        <v>1</v>
      </c>
      <c r="G806" s="15">
        <v>3.11</v>
      </c>
      <c r="H806" s="16">
        <v>1322.82</v>
      </c>
      <c r="I806" s="16">
        <f t="shared" ref="I806" si="2753">G806</f>
        <v>3.11</v>
      </c>
      <c r="J806" s="16">
        <f t="shared" ref="J806" si="2754">G807-G806</f>
        <v>0.64999999999999991</v>
      </c>
      <c r="K806" s="16">
        <f t="shared" ref="K806" si="2755">G808-G807</f>
        <v>0.60000000000000053</v>
      </c>
      <c r="L806" s="16">
        <f t="shared" ref="L806" si="2756">G809-G808</f>
        <v>0.64999999999999947</v>
      </c>
      <c r="M806" s="16">
        <f t="shared" ref="M806" si="2757">H807</f>
        <v>1322.17</v>
      </c>
      <c r="N806" s="16">
        <f t="shared" ref="N806" si="2758">H806-H807</f>
        <v>0.64999999999986358</v>
      </c>
      <c r="O806" s="16">
        <f t="shared" ref="O806" si="2759">I806</f>
        <v>3.11</v>
      </c>
      <c r="P806" s="16">
        <v>0.35</v>
      </c>
      <c r="Q806" s="16">
        <f t="shared" ref="Q806" si="2760">(G809-G806-R806-P806-T806)/2</f>
        <v>0.39999999999999997</v>
      </c>
      <c r="R806" s="16">
        <v>0.4</v>
      </c>
      <c r="S806" s="16">
        <f t="shared" ref="S806" si="2761">(G809-G806-R806-P806-T806)/2</f>
        <v>0.39999999999999997</v>
      </c>
      <c r="T806" s="16">
        <f t="shared" ref="T806" si="2762">P806</f>
        <v>0.35</v>
      </c>
      <c r="U806" s="16">
        <f t="shared" ref="U806" si="2763">M806+0.25</f>
        <v>1322.42</v>
      </c>
      <c r="V806" s="34">
        <f t="shared" ref="V806" si="2764">V801</f>
        <v>14</v>
      </c>
    </row>
    <row r="807" spans="1:22">
      <c r="A807" s="13" t="str">
        <f t="shared" ref="A807" si="2765">$B806&amp;"."&amp;F807&amp;"."&amp;V807</f>
        <v>5.2.14</v>
      </c>
      <c r="B807" s="17"/>
      <c r="C807" s="17"/>
      <c r="D807" s="17"/>
      <c r="E807" s="18" t="s">
        <v>41</v>
      </c>
      <c r="F807" s="18">
        <f t="shared" si="2737"/>
        <v>2</v>
      </c>
      <c r="G807" s="19">
        <v>3.76</v>
      </c>
      <c r="H807" s="20">
        <v>1322.17</v>
      </c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34">
        <f t="shared" ref="V807:V869" si="2766">V806</f>
        <v>14</v>
      </c>
    </row>
    <row r="808" spans="1:22">
      <c r="A808" s="13" t="str">
        <f t="shared" ref="A808" si="2767">$B806&amp;"."&amp;F808&amp;"."&amp;V808</f>
        <v>5.3.14</v>
      </c>
      <c r="B808" s="17"/>
      <c r="C808" s="17"/>
      <c r="D808" s="17"/>
      <c r="E808" s="30" t="s">
        <v>41</v>
      </c>
      <c r="F808" s="30">
        <f t="shared" si="2737"/>
        <v>3</v>
      </c>
      <c r="G808" s="31">
        <v>4.3600000000000003</v>
      </c>
      <c r="H808" s="32">
        <v>1322.17</v>
      </c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34">
        <f t="shared" si="2766"/>
        <v>14</v>
      </c>
    </row>
    <row r="809" spans="1:22">
      <c r="A809" s="13" t="str">
        <f t="shared" ref="A809" si="2768">$B806&amp;"."&amp;F809&amp;"."&amp;V809</f>
        <v>5.4.14</v>
      </c>
      <c r="B809" s="186"/>
      <c r="C809" s="186"/>
      <c r="D809" s="186"/>
      <c r="E809" s="23" t="s">
        <v>41</v>
      </c>
      <c r="F809" s="23">
        <f t="shared" si="2737"/>
        <v>4</v>
      </c>
      <c r="G809" s="24">
        <v>5.01</v>
      </c>
      <c r="H809" s="25">
        <v>1322.82</v>
      </c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34">
        <f t="shared" si="2766"/>
        <v>14</v>
      </c>
    </row>
    <row r="810" spans="1:22">
      <c r="A810" s="13" t="str">
        <f t="shared" ref="A810" si="2769">$B810&amp;"."&amp;F810&amp;"."&amp;V810</f>
        <v>6.1.14</v>
      </c>
      <c r="B810" s="185">
        <f t="shared" si="2736"/>
        <v>6</v>
      </c>
      <c r="C810" s="185">
        <v>82</v>
      </c>
      <c r="D810" s="17" t="s">
        <v>466</v>
      </c>
      <c r="E810" s="14" t="s">
        <v>41</v>
      </c>
      <c r="F810" s="14">
        <f t="shared" si="2737"/>
        <v>1</v>
      </c>
      <c r="G810" s="15">
        <v>3.6</v>
      </c>
      <c r="H810" s="16">
        <v>1322.62</v>
      </c>
      <c r="I810" s="16">
        <f t="shared" ref="I810" si="2770">G810</f>
        <v>3.6</v>
      </c>
      <c r="J810" s="16">
        <f t="shared" ref="J810" si="2771">G811-G810</f>
        <v>0.64999999999999991</v>
      </c>
      <c r="K810" s="16">
        <f t="shared" ref="K810" si="2772">G812-G811</f>
        <v>0.59999999999999964</v>
      </c>
      <c r="L810" s="16">
        <f t="shared" ref="L810" si="2773">G813-G812</f>
        <v>0.65000000000000036</v>
      </c>
      <c r="M810" s="16">
        <f t="shared" ref="M810" si="2774">H811</f>
        <v>1321.97</v>
      </c>
      <c r="N810" s="16">
        <f t="shared" ref="N810" si="2775">H810-H811</f>
        <v>0.64999999999986358</v>
      </c>
      <c r="O810" s="16">
        <f t="shared" ref="O810" si="2776">I810</f>
        <v>3.6</v>
      </c>
      <c r="P810" s="16">
        <v>0.35</v>
      </c>
      <c r="Q810" s="16">
        <f t="shared" ref="Q810" si="2777">(G813-G810-R810-P810-T810)/2</f>
        <v>0.39999999999999997</v>
      </c>
      <c r="R810" s="16">
        <v>0.4</v>
      </c>
      <c r="S810" s="16">
        <f t="shared" ref="S810" si="2778">(G813-G810-R810-P810-T810)/2</f>
        <v>0.39999999999999997</v>
      </c>
      <c r="T810" s="16">
        <f t="shared" ref="T810" si="2779">P810</f>
        <v>0.35</v>
      </c>
      <c r="U810" s="16">
        <f t="shared" ref="U810" si="2780">M810+0.25</f>
        <v>1322.22</v>
      </c>
      <c r="V810" s="34">
        <f t="shared" si="2766"/>
        <v>14</v>
      </c>
    </row>
    <row r="811" spans="1:22">
      <c r="A811" s="13" t="str">
        <f t="shared" ref="A811" si="2781">$B810&amp;"."&amp;F811&amp;"."&amp;V811</f>
        <v>6.2.14</v>
      </c>
      <c r="B811" s="17"/>
      <c r="C811" s="17"/>
      <c r="D811" s="17"/>
      <c r="E811" s="18" t="s">
        <v>41</v>
      </c>
      <c r="F811" s="18">
        <f t="shared" si="2737"/>
        <v>2</v>
      </c>
      <c r="G811" s="19">
        <v>4.25</v>
      </c>
      <c r="H811" s="20">
        <v>1321.97</v>
      </c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34">
        <f t="shared" si="2766"/>
        <v>14</v>
      </c>
    </row>
    <row r="812" spans="1:22">
      <c r="A812" s="13" t="str">
        <f t="shared" ref="A812" si="2782">$B810&amp;"."&amp;F812&amp;"."&amp;V812</f>
        <v>6.3.14</v>
      </c>
      <c r="B812" s="17"/>
      <c r="C812" s="17"/>
      <c r="D812" s="17"/>
      <c r="E812" s="30" t="s">
        <v>41</v>
      </c>
      <c r="F812" s="30">
        <f t="shared" si="2737"/>
        <v>3</v>
      </c>
      <c r="G812" s="31">
        <v>4.8499999999999996</v>
      </c>
      <c r="H812" s="32">
        <v>1321.97</v>
      </c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34">
        <f t="shared" si="2766"/>
        <v>14</v>
      </c>
    </row>
    <row r="813" spans="1:22">
      <c r="A813" s="13" t="str">
        <f t="shared" ref="A813" si="2783">$B810&amp;"."&amp;F813&amp;"."&amp;V813</f>
        <v>6.4.14</v>
      </c>
      <c r="B813" s="186"/>
      <c r="C813" s="17"/>
      <c r="D813" s="17"/>
      <c r="E813" s="23" t="s">
        <v>41</v>
      </c>
      <c r="F813" s="23">
        <f t="shared" si="2737"/>
        <v>4</v>
      </c>
      <c r="G813" s="24">
        <v>5.5</v>
      </c>
      <c r="H813" s="25">
        <v>1322.62</v>
      </c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34">
        <f t="shared" si="2766"/>
        <v>14</v>
      </c>
    </row>
    <row r="814" spans="1:22">
      <c r="A814" s="13" t="str">
        <f t="shared" ref="A814" si="2784">$B814&amp;"."&amp;F814&amp;"."&amp;V814</f>
        <v>7.1.14</v>
      </c>
      <c r="B814" s="185">
        <f t="shared" si="2736"/>
        <v>7</v>
      </c>
      <c r="C814" s="185" t="s">
        <v>467</v>
      </c>
      <c r="D814" s="185" t="s">
        <v>468</v>
      </c>
      <c r="E814" s="14" t="s">
        <v>41</v>
      </c>
      <c r="F814" s="14">
        <f t="shared" si="2737"/>
        <v>1</v>
      </c>
      <c r="G814" s="15">
        <v>3.25</v>
      </c>
      <c r="H814" s="16">
        <v>1321.73</v>
      </c>
      <c r="I814" s="16">
        <f t="shared" ref="I814" si="2785">G814</f>
        <v>3.25</v>
      </c>
      <c r="J814" s="16">
        <f t="shared" ref="J814" si="2786">G815-G814</f>
        <v>0.64999999999999991</v>
      </c>
      <c r="K814" s="16">
        <f t="shared" ref="K814" si="2787">G816-G815</f>
        <v>0.60000000000000009</v>
      </c>
      <c r="L814" s="16">
        <f t="shared" ref="L814" si="2788">G817-G816</f>
        <v>0.65000000000000036</v>
      </c>
      <c r="M814" s="16">
        <f t="shared" ref="M814" si="2789">H815</f>
        <v>1321.08</v>
      </c>
      <c r="N814" s="16">
        <f t="shared" ref="N814" si="2790">H814-H815</f>
        <v>0.65000000000009095</v>
      </c>
      <c r="O814" s="16">
        <f t="shared" ref="O814" si="2791">I814</f>
        <v>3.25</v>
      </c>
      <c r="P814" s="16">
        <v>0.35</v>
      </c>
      <c r="Q814" s="16">
        <f t="shared" ref="Q814" si="2792">(G817-G814-R814-P814-T814)/2</f>
        <v>0.40000000000000019</v>
      </c>
      <c r="R814" s="16">
        <v>0.4</v>
      </c>
      <c r="S814" s="16">
        <f t="shared" ref="S814" si="2793">(G817-G814-R814-P814-T814)/2</f>
        <v>0.40000000000000019</v>
      </c>
      <c r="T814" s="16">
        <f t="shared" ref="T814" si="2794">P814</f>
        <v>0.35</v>
      </c>
      <c r="U814" s="16">
        <f t="shared" ref="U814" si="2795">M814+0.25</f>
        <v>1321.33</v>
      </c>
      <c r="V814" s="34">
        <f t="shared" ref="V814" si="2796">V809</f>
        <v>14</v>
      </c>
    </row>
    <row r="815" spans="1:22">
      <c r="A815" s="13" t="str">
        <f t="shared" ref="A815" si="2797">$B814&amp;"."&amp;F815&amp;"."&amp;V815</f>
        <v>7.2.14</v>
      </c>
      <c r="B815" s="17"/>
      <c r="C815" s="17"/>
      <c r="D815" s="17"/>
      <c r="E815" s="18" t="s">
        <v>41</v>
      </c>
      <c r="F815" s="18">
        <f t="shared" si="2737"/>
        <v>2</v>
      </c>
      <c r="G815" s="19">
        <v>3.9</v>
      </c>
      <c r="H815" s="20">
        <v>1321.08</v>
      </c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34">
        <f t="shared" si="2766"/>
        <v>14</v>
      </c>
    </row>
    <row r="816" spans="1:22">
      <c r="A816" s="13" t="str">
        <f t="shared" ref="A816" si="2798">$B814&amp;"."&amp;F816&amp;"."&amp;V816</f>
        <v>7.3.14</v>
      </c>
      <c r="B816" s="17"/>
      <c r="C816" s="17"/>
      <c r="D816" s="17"/>
      <c r="E816" s="30" t="s">
        <v>41</v>
      </c>
      <c r="F816" s="30">
        <f t="shared" si="2737"/>
        <v>3</v>
      </c>
      <c r="G816" s="31">
        <v>4.5</v>
      </c>
      <c r="H816" s="32">
        <v>1321.08</v>
      </c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34">
        <f t="shared" si="2766"/>
        <v>14</v>
      </c>
    </row>
    <row r="817" spans="1:23">
      <c r="A817" s="13" t="str">
        <f t="shared" ref="A817" si="2799">$B814&amp;"."&amp;F817&amp;"."&amp;V817</f>
        <v>7.4.14</v>
      </c>
      <c r="B817" s="186"/>
      <c r="C817" s="186"/>
      <c r="D817" s="186"/>
      <c r="E817" s="23" t="s">
        <v>41</v>
      </c>
      <c r="F817" s="23">
        <f t="shared" si="2737"/>
        <v>4</v>
      </c>
      <c r="G817" s="24">
        <v>5.15</v>
      </c>
      <c r="H817" s="25">
        <v>1321.73</v>
      </c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34">
        <f t="shared" si="2766"/>
        <v>14</v>
      </c>
    </row>
    <row r="818" spans="1:23">
      <c r="A818" s="13" t="str">
        <f t="shared" ref="A818" si="2800">$B818&amp;"."&amp;F818&amp;"."&amp;V818</f>
        <v>8.1.14</v>
      </c>
      <c r="B818" s="185">
        <f t="shared" si="2736"/>
        <v>8</v>
      </c>
      <c r="C818" s="185" t="s">
        <v>469</v>
      </c>
      <c r="D818" s="17" t="s">
        <v>470</v>
      </c>
      <c r="E818" s="14" t="s">
        <v>41</v>
      </c>
      <c r="F818" s="14">
        <f t="shared" si="2737"/>
        <v>1</v>
      </c>
      <c r="G818" s="15">
        <v>3.6</v>
      </c>
      <c r="H818" s="16">
        <v>1320.71</v>
      </c>
      <c r="I818" s="16">
        <f t="shared" ref="I818" si="2801">G818</f>
        <v>3.6</v>
      </c>
      <c r="J818" s="16">
        <f t="shared" ref="J818" si="2802">G819-G818</f>
        <v>0.64999999999999991</v>
      </c>
      <c r="K818" s="16">
        <f t="shared" ref="K818" si="2803">G820-G819</f>
        <v>0.59999999999999964</v>
      </c>
      <c r="L818" s="16">
        <f t="shared" ref="L818" si="2804">G821-G820</f>
        <v>0.65000000000000036</v>
      </c>
      <c r="M818" s="16">
        <f t="shared" ref="M818" si="2805">H819</f>
        <v>1320.06</v>
      </c>
      <c r="N818" s="16">
        <f t="shared" ref="N818" si="2806">H818-H819</f>
        <v>0.65000000000009095</v>
      </c>
      <c r="O818" s="16">
        <f t="shared" ref="O818" si="2807">I818</f>
        <v>3.6</v>
      </c>
      <c r="P818" s="16">
        <v>0.35</v>
      </c>
      <c r="Q818" s="16">
        <f t="shared" ref="Q818" si="2808">(G821-G818-R818-P818-T818)/2</f>
        <v>0.39999999999999997</v>
      </c>
      <c r="R818" s="16">
        <v>0.4</v>
      </c>
      <c r="S818" s="16">
        <f t="shared" ref="S818" si="2809">(G821-G818-R818-P818-T818)/2</f>
        <v>0.39999999999999997</v>
      </c>
      <c r="T818" s="16">
        <f t="shared" ref="T818" si="2810">P818</f>
        <v>0.35</v>
      </c>
      <c r="U818" s="16">
        <f t="shared" ref="U818" si="2811">M818+0.25</f>
        <v>1320.31</v>
      </c>
      <c r="V818" s="34">
        <f t="shared" si="2766"/>
        <v>14</v>
      </c>
    </row>
    <row r="819" spans="1:23">
      <c r="A819" s="13" t="str">
        <f t="shared" ref="A819" si="2812">$B818&amp;"."&amp;F819&amp;"."&amp;V819</f>
        <v>8.2.14</v>
      </c>
      <c r="B819" s="17"/>
      <c r="C819" s="17"/>
      <c r="D819" s="17"/>
      <c r="E819" s="18" t="s">
        <v>41</v>
      </c>
      <c r="F819" s="18">
        <f t="shared" si="2737"/>
        <v>2</v>
      </c>
      <c r="G819" s="19">
        <v>4.25</v>
      </c>
      <c r="H819" s="20">
        <v>1320.06</v>
      </c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34">
        <f t="shared" si="2766"/>
        <v>14</v>
      </c>
    </row>
    <row r="820" spans="1:23">
      <c r="A820" s="13" t="str">
        <f t="shared" ref="A820" si="2813">$B818&amp;"."&amp;F820&amp;"."&amp;V820</f>
        <v>8.3.14</v>
      </c>
      <c r="B820" s="17"/>
      <c r="C820" s="17"/>
      <c r="D820" s="17"/>
      <c r="E820" s="30" t="s">
        <v>41</v>
      </c>
      <c r="F820" s="30">
        <f t="shared" si="2737"/>
        <v>3</v>
      </c>
      <c r="G820" s="31">
        <v>4.8499999999999996</v>
      </c>
      <c r="H820" s="32">
        <v>1320.06</v>
      </c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34">
        <f t="shared" si="2766"/>
        <v>14</v>
      </c>
    </row>
    <row r="821" spans="1:23">
      <c r="A821" s="13" t="str">
        <f t="shared" ref="A821" si="2814">$B818&amp;"."&amp;F821&amp;"."&amp;V821</f>
        <v>8.4.14</v>
      </c>
      <c r="B821" s="186"/>
      <c r="C821" s="17"/>
      <c r="D821" s="17"/>
      <c r="E821" s="23" t="s">
        <v>41</v>
      </c>
      <c r="F821" s="23">
        <f t="shared" si="2737"/>
        <v>4</v>
      </c>
      <c r="G821" s="24">
        <v>5.5</v>
      </c>
      <c r="H821" s="25">
        <v>1320.71</v>
      </c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34">
        <f t="shared" si="2766"/>
        <v>14</v>
      </c>
    </row>
    <row r="822" spans="1:23">
      <c r="A822" s="13" t="str">
        <f t="shared" ref="A822" si="2815">$B822&amp;"."&amp;F822&amp;"."&amp;V822</f>
        <v>9.1.14</v>
      </c>
      <c r="B822" s="185">
        <f t="shared" si="2736"/>
        <v>9</v>
      </c>
      <c r="C822" s="185" t="s">
        <v>471</v>
      </c>
      <c r="D822" s="185" t="s">
        <v>472</v>
      </c>
      <c r="E822" s="14" t="s">
        <v>41</v>
      </c>
      <c r="F822" s="14">
        <f t="shared" si="2737"/>
        <v>1</v>
      </c>
      <c r="G822" s="15">
        <v>3.25</v>
      </c>
      <c r="H822" s="16">
        <v>1320.05</v>
      </c>
      <c r="I822" s="16">
        <f t="shared" ref="I822" si="2816">G822</f>
        <v>3.25</v>
      </c>
      <c r="J822" s="16">
        <f t="shared" ref="J822" si="2817">G823-G822</f>
        <v>0.64999999999999991</v>
      </c>
      <c r="K822" s="16">
        <f t="shared" ref="K822" si="2818">G824-G823</f>
        <v>0.60000000000000009</v>
      </c>
      <c r="L822" s="16">
        <f t="shared" ref="L822" si="2819">G825-G824</f>
        <v>0.65000000000000036</v>
      </c>
      <c r="M822" s="16">
        <f t="shared" ref="M822" si="2820">H823</f>
        <v>1319.4</v>
      </c>
      <c r="N822" s="16">
        <f t="shared" ref="N822" si="2821">H822-H823</f>
        <v>0.64999999999986358</v>
      </c>
      <c r="O822" s="16">
        <f t="shared" ref="O822" si="2822">I822</f>
        <v>3.25</v>
      </c>
      <c r="P822" s="16">
        <v>0.35</v>
      </c>
      <c r="Q822" s="16">
        <f t="shared" ref="Q822" si="2823">(G825-G822-R822-P822-T822)/2</f>
        <v>0.40000000000000019</v>
      </c>
      <c r="R822" s="16">
        <v>0.4</v>
      </c>
      <c r="S822" s="16">
        <f t="shared" ref="S822" si="2824">(G825-G822-R822-P822-T822)/2</f>
        <v>0.40000000000000019</v>
      </c>
      <c r="T822" s="16">
        <f t="shared" ref="T822" si="2825">P822</f>
        <v>0.35</v>
      </c>
      <c r="U822" s="16">
        <f t="shared" ref="U822" si="2826">M822+0.25</f>
        <v>1319.65</v>
      </c>
      <c r="V822" s="34">
        <f t="shared" ref="V822" si="2827">V817</f>
        <v>14</v>
      </c>
    </row>
    <row r="823" spans="1:23">
      <c r="A823" s="13" t="str">
        <f t="shared" ref="A823" si="2828">$B822&amp;"."&amp;F823&amp;"."&amp;V823</f>
        <v>9.2.14</v>
      </c>
      <c r="B823" s="17"/>
      <c r="C823" s="17"/>
      <c r="D823" s="17"/>
      <c r="E823" s="18" t="s">
        <v>41</v>
      </c>
      <c r="F823" s="18">
        <f t="shared" si="2737"/>
        <v>2</v>
      </c>
      <c r="G823" s="19">
        <v>3.9</v>
      </c>
      <c r="H823" s="20">
        <v>1319.4</v>
      </c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34">
        <f t="shared" si="2766"/>
        <v>14</v>
      </c>
    </row>
    <row r="824" spans="1:23">
      <c r="A824" s="13" t="str">
        <f t="shared" ref="A824" si="2829">$B822&amp;"."&amp;F824&amp;"."&amp;V824</f>
        <v>9.3.14</v>
      </c>
      <c r="B824" s="17"/>
      <c r="C824" s="17"/>
      <c r="D824" s="17"/>
      <c r="E824" s="30" t="s">
        <v>41</v>
      </c>
      <c r="F824" s="30">
        <f t="shared" si="2737"/>
        <v>3</v>
      </c>
      <c r="G824" s="31">
        <v>4.5</v>
      </c>
      <c r="H824" s="32">
        <v>1319.4</v>
      </c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34">
        <f t="shared" si="2766"/>
        <v>14</v>
      </c>
    </row>
    <row r="825" spans="1:23">
      <c r="A825" s="13" t="str">
        <f t="shared" ref="A825" si="2830">$B822&amp;"."&amp;F825&amp;"."&amp;V825</f>
        <v>9.4.14</v>
      </c>
      <c r="B825" s="186"/>
      <c r="C825" s="186"/>
      <c r="D825" s="186"/>
      <c r="E825" s="23" t="s">
        <v>41</v>
      </c>
      <c r="F825" s="23">
        <f t="shared" si="2737"/>
        <v>4</v>
      </c>
      <c r="G825" s="24">
        <v>5.15</v>
      </c>
      <c r="H825" s="25">
        <v>1320.05</v>
      </c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34">
        <f t="shared" si="2766"/>
        <v>14</v>
      </c>
    </row>
    <row r="826" spans="1:23">
      <c r="A826" s="13" t="str">
        <f t="shared" ref="A826" si="2831">$B826&amp;"."&amp;F826&amp;"."&amp;V826</f>
        <v>10.1.14</v>
      </c>
      <c r="B826" s="185">
        <f t="shared" si="2736"/>
        <v>10</v>
      </c>
      <c r="C826" s="185">
        <v>83</v>
      </c>
      <c r="D826" s="17" t="s">
        <v>473</v>
      </c>
      <c r="E826" s="14" t="s">
        <v>41</v>
      </c>
      <c r="F826" s="14">
        <f t="shared" si="2737"/>
        <v>1</v>
      </c>
      <c r="G826" s="15">
        <v>2.93</v>
      </c>
      <c r="H826" s="16">
        <v>1319.73</v>
      </c>
      <c r="I826" s="16">
        <f t="shared" ref="I826" si="2832">G826</f>
        <v>2.93</v>
      </c>
      <c r="J826" s="16">
        <f t="shared" ref="J826" si="2833">G827-G826</f>
        <v>0.64999999999999991</v>
      </c>
      <c r="K826" s="16">
        <f t="shared" ref="K826" si="2834">G828-G827</f>
        <v>0.59999999999999964</v>
      </c>
      <c r="L826" s="16">
        <f t="shared" ref="L826" si="2835">G829-G828</f>
        <v>0.65000000000000036</v>
      </c>
      <c r="M826" s="16">
        <f t="shared" ref="M826" si="2836">H827</f>
        <v>1319.08</v>
      </c>
      <c r="N826" s="16">
        <f t="shared" ref="N826" si="2837">H826-H827</f>
        <v>0.65000000000009095</v>
      </c>
      <c r="O826" s="16">
        <f t="shared" ref="O826" si="2838">I826</f>
        <v>2.93</v>
      </c>
      <c r="P826" s="16">
        <v>0.35</v>
      </c>
      <c r="Q826" s="16">
        <f t="shared" ref="Q826" si="2839">(G829-G826-R826-P826-T826)/2</f>
        <v>0.39999999999999997</v>
      </c>
      <c r="R826" s="16">
        <v>0.4</v>
      </c>
      <c r="S826" s="16">
        <f t="shared" ref="S826" si="2840">(G829-G826-R826-P826-T826)/2</f>
        <v>0.39999999999999997</v>
      </c>
      <c r="T826" s="16">
        <f t="shared" ref="T826" si="2841">P826</f>
        <v>0.35</v>
      </c>
      <c r="U826" s="16">
        <f t="shared" ref="U826" si="2842">M826+0.25</f>
        <v>1319.33</v>
      </c>
      <c r="V826" s="34">
        <f t="shared" si="2766"/>
        <v>14</v>
      </c>
    </row>
    <row r="827" spans="1:23">
      <c r="A827" s="13" t="str">
        <f t="shared" ref="A827" si="2843">$B826&amp;"."&amp;F827&amp;"."&amp;V827</f>
        <v>10.2.14</v>
      </c>
      <c r="B827" s="17"/>
      <c r="C827" s="17"/>
      <c r="D827" s="17"/>
      <c r="E827" s="18" t="s">
        <v>41</v>
      </c>
      <c r="F827" s="18">
        <f t="shared" si="2737"/>
        <v>2</v>
      </c>
      <c r="G827" s="19">
        <v>3.58</v>
      </c>
      <c r="H827" s="20">
        <v>1319.08</v>
      </c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34">
        <f t="shared" si="2766"/>
        <v>14</v>
      </c>
    </row>
    <row r="828" spans="1:23">
      <c r="A828" s="13" t="str">
        <f t="shared" ref="A828" si="2844">$B826&amp;"."&amp;F828&amp;"."&amp;V828</f>
        <v>10.3.14</v>
      </c>
      <c r="B828" s="17"/>
      <c r="C828" s="17"/>
      <c r="D828" s="17"/>
      <c r="E828" s="30" t="s">
        <v>41</v>
      </c>
      <c r="F828" s="30">
        <f t="shared" si="2737"/>
        <v>3</v>
      </c>
      <c r="G828" s="31">
        <v>4.18</v>
      </c>
      <c r="H828" s="32">
        <v>1319.08</v>
      </c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34">
        <f t="shared" si="2766"/>
        <v>14</v>
      </c>
    </row>
    <row r="829" spans="1:23">
      <c r="A829" s="13" t="str">
        <f t="shared" ref="A829" si="2845">$B826&amp;"."&amp;F829&amp;"."&amp;V829</f>
        <v>10.4.14</v>
      </c>
      <c r="B829" s="186"/>
      <c r="C829" s="17"/>
      <c r="D829" s="17"/>
      <c r="E829" s="23" t="s">
        <v>41</v>
      </c>
      <c r="F829" s="23">
        <f t="shared" si="2737"/>
        <v>4</v>
      </c>
      <c r="G829" s="24">
        <v>4.83</v>
      </c>
      <c r="H829" s="25">
        <v>1319.73</v>
      </c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34">
        <f t="shared" si="2766"/>
        <v>14</v>
      </c>
    </row>
    <row r="830" spans="1:23">
      <c r="A830" s="13" t="str">
        <f t="shared" ref="A830" si="2846">$B830&amp;"."&amp;F830&amp;"."&amp;V830</f>
        <v>1.1.15</v>
      </c>
      <c r="B830" s="37">
        <v>1</v>
      </c>
      <c r="C830" s="37" t="s">
        <v>475</v>
      </c>
      <c r="D830" s="37" t="s">
        <v>476</v>
      </c>
      <c r="E830" s="38" t="s">
        <v>41</v>
      </c>
      <c r="F830" s="38">
        <f t="shared" si="2737"/>
        <v>1</v>
      </c>
      <c r="G830" s="39">
        <v>3.25</v>
      </c>
      <c r="H830" s="40">
        <v>1320</v>
      </c>
      <c r="I830" s="40">
        <f t="shared" ref="I830" si="2847">G830</f>
        <v>3.25</v>
      </c>
      <c r="J830" s="40">
        <f t="shared" ref="J830" si="2848">G831-G830</f>
        <v>0.64999999999999991</v>
      </c>
      <c r="K830" s="40">
        <f t="shared" ref="K830" si="2849">G832-G831</f>
        <v>0.60000000000000009</v>
      </c>
      <c r="L830" s="40">
        <f t="shared" ref="L830" si="2850">G833-G832</f>
        <v>0.65000000000000036</v>
      </c>
      <c r="M830" s="40">
        <f t="shared" ref="M830" si="2851">H831</f>
        <v>1319.35</v>
      </c>
      <c r="N830" s="40">
        <f t="shared" ref="N830" si="2852">H830-H831</f>
        <v>0.65000000000009095</v>
      </c>
      <c r="O830" s="40">
        <f t="shared" ref="O830" si="2853">I830</f>
        <v>3.25</v>
      </c>
      <c r="P830" s="40">
        <v>0.35</v>
      </c>
      <c r="Q830" s="40">
        <f t="shared" ref="Q830" si="2854">(G833-G830-R830-P830-T830)/2</f>
        <v>0.40000000000000019</v>
      </c>
      <c r="R830" s="40">
        <v>0.4</v>
      </c>
      <c r="S830" s="40">
        <f t="shared" ref="S830" si="2855">(G833-G830-R830-P830-T830)/2</f>
        <v>0.40000000000000019</v>
      </c>
      <c r="T830" s="40">
        <f t="shared" ref="T830" si="2856">P830</f>
        <v>0.35</v>
      </c>
      <c r="U830" s="40">
        <f t="shared" ref="U830" si="2857">M830+0.25</f>
        <v>1319.6</v>
      </c>
      <c r="V830" s="45">
        <v>15</v>
      </c>
      <c r="W830" s="29" t="s">
        <v>474</v>
      </c>
    </row>
    <row r="831" spans="1:23">
      <c r="A831" s="13" t="str">
        <f t="shared" ref="A831" si="2858">$B830&amp;"."&amp;F831&amp;"."&amp;V831</f>
        <v>1.2.15</v>
      </c>
      <c r="B831" s="41"/>
      <c r="C831" s="41"/>
      <c r="D831" s="41"/>
      <c r="E831" s="42" t="s">
        <v>41</v>
      </c>
      <c r="F831" s="42">
        <f t="shared" si="2737"/>
        <v>2</v>
      </c>
      <c r="G831" s="43">
        <v>3.9</v>
      </c>
      <c r="H831" s="44">
        <v>1319.35</v>
      </c>
      <c r="I831" s="44"/>
      <c r="J831" s="44"/>
      <c r="K831" s="44"/>
      <c r="L831" s="44"/>
      <c r="M831" s="44"/>
      <c r="N831" s="44"/>
      <c r="O831" s="44"/>
      <c r="P831" s="44"/>
      <c r="Q831" s="44"/>
      <c r="R831" s="44"/>
      <c r="S831" s="44"/>
      <c r="T831" s="44"/>
      <c r="U831" s="44"/>
      <c r="V831" s="45">
        <f t="shared" si="2766"/>
        <v>15</v>
      </c>
    </row>
    <row r="832" spans="1:23">
      <c r="A832" s="13" t="str">
        <f t="shared" ref="A832" si="2859">$B830&amp;"."&amp;F832&amp;"."&amp;V832</f>
        <v>1.3.15</v>
      </c>
      <c r="B832" s="41"/>
      <c r="C832" s="41"/>
      <c r="D832" s="41"/>
      <c r="E832" s="189" t="s">
        <v>41</v>
      </c>
      <c r="F832" s="189">
        <f t="shared" si="2737"/>
        <v>3</v>
      </c>
      <c r="G832" s="190">
        <v>4.5</v>
      </c>
      <c r="H832" s="191">
        <v>1319.35</v>
      </c>
      <c r="I832" s="44"/>
      <c r="J832" s="44"/>
      <c r="K832" s="44"/>
      <c r="L832" s="44"/>
      <c r="M832" s="44"/>
      <c r="N832" s="44"/>
      <c r="O832" s="44"/>
      <c r="P832" s="44"/>
      <c r="Q832" s="44"/>
      <c r="R832" s="44"/>
      <c r="S832" s="44"/>
      <c r="T832" s="44"/>
      <c r="U832" s="44"/>
      <c r="V832" s="45">
        <f t="shared" si="2766"/>
        <v>15</v>
      </c>
    </row>
    <row r="833" spans="1:22">
      <c r="A833" s="13" t="str">
        <f t="shared" ref="A833" si="2860">$B830&amp;"."&amp;F833&amp;"."&amp;V833</f>
        <v>1.4.15</v>
      </c>
      <c r="B833" s="192"/>
      <c r="C833" s="192"/>
      <c r="D833" s="192"/>
      <c r="E833" s="193" t="s">
        <v>41</v>
      </c>
      <c r="F833" s="193">
        <f t="shared" si="2737"/>
        <v>4</v>
      </c>
      <c r="G833" s="194">
        <v>5.15</v>
      </c>
      <c r="H833" s="195">
        <v>1320</v>
      </c>
      <c r="I833" s="195"/>
      <c r="J833" s="195"/>
      <c r="K833" s="195"/>
      <c r="L833" s="195"/>
      <c r="M833" s="195"/>
      <c r="N833" s="195"/>
      <c r="O833" s="195"/>
      <c r="P833" s="195"/>
      <c r="Q833" s="195"/>
      <c r="R833" s="195"/>
      <c r="S833" s="195"/>
      <c r="T833" s="195"/>
      <c r="U833" s="195"/>
      <c r="V833" s="45">
        <f t="shared" si="2766"/>
        <v>15</v>
      </c>
    </row>
    <row r="834" spans="1:22">
      <c r="A834" s="13" t="str">
        <f t="shared" ref="A834" si="2861">$B834&amp;"."&amp;F834&amp;"."&amp;V834</f>
        <v>2.1.15</v>
      </c>
      <c r="B834" s="185">
        <f t="shared" si="2736"/>
        <v>2</v>
      </c>
      <c r="C834" s="185" t="s">
        <v>477</v>
      </c>
      <c r="D834" s="17" t="s">
        <v>478</v>
      </c>
      <c r="E834" s="14" t="s">
        <v>41</v>
      </c>
      <c r="F834" s="14">
        <f t="shared" si="2737"/>
        <v>1</v>
      </c>
      <c r="G834" s="15">
        <v>3.6</v>
      </c>
      <c r="H834" s="16">
        <v>1320.21</v>
      </c>
      <c r="I834" s="16">
        <f t="shared" ref="I834" si="2862">G834</f>
        <v>3.6</v>
      </c>
      <c r="J834" s="16">
        <f t="shared" ref="J834" si="2863">G835-G834</f>
        <v>0.64999999999999991</v>
      </c>
      <c r="K834" s="16">
        <f t="shared" ref="K834" si="2864">G836-G835</f>
        <v>0.59999999999999964</v>
      </c>
      <c r="L834" s="16">
        <f t="shared" ref="L834" si="2865">G837-G836</f>
        <v>0.65000000000000036</v>
      </c>
      <c r="M834" s="16">
        <f t="shared" ref="M834" si="2866">H835</f>
        <v>1319.56</v>
      </c>
      <c r="N834" s="16">
        <f t="shared" ref="N834" si="2867">H834-H835</f>
        <v>0.65000000000009095</v>
      </c>
      <c r="O834" s="16">
        <f t="shared" ref="O834" si="2868">I834</f>
        <v>3.6</v>
      </c>
      <c r="P834" s="16">
        <v>0.35</v>
      </c>
      <c r="Q834" s="16">
        <f t="shared" ref="Q834" si="2869">(G837-G834-R834-P834-T834)/2</f>
        <v>0.39999999999999997</v>
      </c>
      <c r="R834" s="16">
        <v>0.4</v>
      </c>
      <c r="S834" s="16">
        <f t="shared" ref="S834" si="2870">(G837-G834-R834-P834-T834)/2</f>
        <v>0.39999999999999997</v>
      </c>
      <c r="T834" s="16">
        <f t="shared" ref="T834" si="2871">P834</f>
        <v>0.35</v>
      </c>
      <c r="U834" s="16">
        <f t="shared" ref="U834" si="2872">M834+0.25</f>
        <v>1319.81</v>
      </c>
      <c r="V834" s="34">
        <f t="shared" si="2766"/>
        <v>15</v>
      </c>
    </row>
    <row r="835" spans="1:22">
      <c r="A835" s="13" t="str">
        <f t="shared" ref="A835" si="2873">$B834&amp;"."&amp;F835&amp;"."&amp;V835</f>
        <v>2.2.15</v>
      </c>
      <c r="B835" s="17"/>
      <c r="C835" s="17"/>
      <c r="D835" s="17"/>
      <c r="E835" s="18" t="s">
        <v>41</v>
      </c>
      <c r="F835" s="18">
        <f t="shared" si="2737"/>
        <v>2</v>
      </c>
      <c r="G835" s="19">
        <v>4.25</v>
      </c>
      <c r="H835" s="20">
        <v>1319.56</v>
      </c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34">
        <f t="shared" si="2766"/>
        <v>15</v>
      </c>
    </row>
    <row r="836" spans="1:22">
      <c r="A836" s="13" t="str">
        <f t="shared" ref="A836" si="2874">$B834&amp;"."&amp;F836&amp;"."&amp;V836</f>
        <v>2.3.15</v>
      </c>
      <c r="B836" s="17"/>
      <c r="C836" s="17"/>
      <c r="D836" s="17"/>
      <c r="E836" s="30" t="s">
        <v>41</v>
      </c>
      <c r="F836" s="30">
        <f t="shared" si="2737"/>
        <v>3</v>
      </c>
      <c r="G836" s="31">
        <v>4.8499999999999996</v>
      </c>
      <c r="H836" s="32">
        <v>1319.56</v>
      </c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34">
        <f t="shared" si="2766"/>
        <v>15</v>
      </c>
    </row>
    <row r="837" spans="1:22">
      <c r="A837" s="13" t="str">
        <f t="shared" ref="A837" si="2875">$B834&amp;"."&amp;F837&amp;"."&amp;V837</f>
        <v>2.4.15</v>
      </c>
      <c r="B837" s="186"/>
      <c r="C837" s="17"/>
      <c r="D837" s="17"/>
      <c r="E837" s="23" t="s">
        <v>41</v>
      </c>
      <c r="F837" s="23">
        <f t="shared" si="2737"/>
        <v>4</v>
      </c>
      <c r="G837" s="24">
        <v>5.5</v>
      </c>
      <c r="H837" s="25">
        <v>1320.21</v>
      </c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34">
        <f t="shared" si="2766"/>
        <v>15</v>
      </c>
    </row>
    <row r="838" spans="1:22">
      <c r="A838" s="13" t="str">
        <f t="shared" ref="A838" si="2876">$B838&amp;"."&amp;F838&amp;"."&amp;V838</f>
        <v>3.1.15</v>
      </c>
      <c r="B838" s="185">
        <f t="shared" si="2736"/>
        <v>3</v>
      </c>
      <c r="C838" s="185" t="s">
        <v>479</v>
      </c>
      <c r="D838" s="185" t="s">
        <v>480</v>
      </c>
      <c r="E838" s="14" t="s">
        <v>41</v>
      </c>
      <c r="F838" s="14">
        <f t="shared" si="2737"/>
        <v>1</v>
      </c>
      <c r="G838" s="15">
        <v>3.25</v>
      </c>
      <c r="H838" s="16">
        <v>1320.18</v>
      </c>
      <c r="I838" s="16">
        <f t="shared" ref="I838" si="2877">G838</f>
        <v>3.25</v>
      </c>
      <c r="J838" s="16">
        <f t="shared" ref="J838" si="2878">G839-G838</f>
        <v>0.64999999999999991</v>
      </c>
      <c r="K838" s="16">
        <f t="shared" ref="K838" si="2879">G840-G839</f>
        <v>0.60000000000000009</v>
      </c>
      <c r="L838" s="16">
        <f t="shared" ref="L838" si="2880">G841-G840</f>
        <v>0.65000000000000036</v>
      </c>
      <c r="M838" s="16">
        <f t="shared" ref="M838" si="2881">H839</f>
        <v>1319.53</v>
      </c>
      <c r="N838" s="16">
        <f t="shared" ref="N838" si="2882">H838-H839</f>
        <v>0.65000000000009095</v>
      </c>
      <c r="O838" s="16">
        <f t="shared" ref="O838" si="2883">I838</f>
        <v>3.25</v>
      </c>
      <c r="P838" s="16">
        <v>0.35</v>
      </c>
      <c r="Q838" s="16">
        <f t="shared" ref="Q838" si="2884">(G841-G838-R838-P838-T838)/2</f>
        <v>0.40000000000000019</v>
      </c>
      <c r="R838" s="16">
        <v>0.4</v>
      </c>
      <c r="S838" s="16">
        <f t="shared" ref="S838" si="2885">(G841-G838-R838-P838-T838)/2</f>
        <v>0.40000000000000019</v>
      </c>
      <c r="T838" s="16">
        <f t="shared" ref="T838" si="2886">P838</f>
        <v>0.35</v>
      </c>
      <c r="U838" s="16">
        <f t="shared" ref="U838" si="2887">M838+0.25</f>
        <v>1319.78</v>
      </c>
      <c r="V838" s="34">
        <f t="shared" ref="V838" si="2888">V833</f>
        <v>15</v>
      </c>
    </row>
    <row r="839" spans="1:22">
      <c r="A839" s="13" t="str">
        <f t="shared" ref="A839" si="2889">$B838&amp;"."&amp;F839&amp;"."&amp;V839</f>
        <v>3.2.15</v>
      </c>
      <c r="B839" s="17"/>
      <c r="C839" s="17"/>
      <c r="D839" s="17"/>
      <c r="E839" s="18" t="s">
        <v>41</v>
      </c>
      <c r="F839" s="18">
        <f t="shared" si="2737"/>
        <v>2</v>
      </c>
      <c r="G839" s="19">
        <v>3.9</v>
      </c>
      <c r="H839" s="20">
        <v>1319.53</v>
      </c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34">
        <f t="shared" si="2766"/>
        <v>15</v>
      </c>
    </row>
    <row r="840" spans="1:22">
      <c r="A840" s="13" t="str">
        <f t="shared" ref="A840" si="2890">$B838&amp;"."&amp;F840&amp;"."&amp;V840</f>
        <v>3.3.15</v>
      </c>
      <c r="B840" s="17"/>
      <c r="C840" s="17"/>
      <c r="D840" s="17"/>
      <c r="E840" s="30" t="s">
        <v>41</v>
      </c>
      <c r="F840" s="30">
        <f t="shared" si="2737"/>
        <v>3</v>
      </c>
      <c r="G840" s="31">
        <v>4.5</v>
      </c>
      <c r="H840" s="32">
        <v>1319.53</v>
      </c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34">
        <f t="shared" si="2766"/>
        <v>15</v>
      </c>
    </row>
    <row r="841" spans="1:22">
      <c r="A841" s="13" t="str">
        <f t="shared" ref="A841" si="2891">$B838&amp;"."&amp;F841&amp;"."&amp;V841</f>
        <v>3.4.15</v>
      </c>
      <c r="B841" s="186"/>
      <c r="C841" s="186"/>
      <c r="D841" s="186"/>
      <c r="E841" s="23" t="s">
        <v>41</v>
      </c>
      <c r="F841" s="23">
        <f t="shared" si="2737"/>
        <v>4</v>
      </c>
      <c r="G841" s="24">
        <v>5.15</v>
      </c>
      <c r="H841" s="25">
        <v>1320.18</v>
      </c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34">
        <f t="shared" si="2766"/>
        <v>15</v>
      </c>
    </row>
    <row r="842" spans="1:22">
      <c r="A842" s="13" t="str">
        <f t="shared" ref="A842" si="2892">$B842&amp;"."&amp;F842&amp;"."&amp;V842</f>
        <v>4.1.15</v>
      </c>
      <c r="B842" s="185">
        <f t="shared" si="2736"/>
        <v>4</v>
      </c>
      <c r="C842" s="185">
        <v>84</v>
      </c>
      <c r="D842" s="17" t="s">
        <v>481</v>
      </c>
      <c r="E842" s="14" t="s">
        <v>41</v>
      </c>
      <c r="F842" s="14">
        <f t="shared" si="2737"/>
        <v>1</v>
      </c>
      <c r="G842" s="15">
        <v>2.9</v>
      </c>
      <c r="H842" s="16">
        <v>1320.13</v>
      </c>
      <c r="I842" s="16">
        <f t="shared" ref="I842" si="2893">G842</f>
        <v>2.9</v>
      </c>
      <c r="J842" s="16">
        <f t="shared" ref="J842" si="2894">G843-G842</f>
        <v>0.64999999999999991</v>
      </c>
      <c r="K842" s="16">
        <f t="shared" ref="K842" si="2895">G844-G843</f>
        <v>0.60000000000000053</v>
      </c>
      <c r="L842" s="16">
        <f t="shared" ref="L842" si="2896">G845-G844</f>
        <v>0.64999999999999947</v>
      </c>
      <c r="M842" s="16">
        <f t="shared" ref="M842" si="2897">H843</f>
        <v>1319.48</v>
      </c>
      <c r="N842" s="16">
        <f t="shared" ref="N842" si="2898">H842-H843</f>
        <v>0.65000000000009095</v>
      </c>
      <c r="O842" s="16">
        <f t="shared" ref="O842" si="2899">I842</f>
        <v>2.9</v>
      </c>
      <c r="P842" s="16">
        <v>0.35</v>
      </c>
      <c r="Q842" s="16">
        <f t="shared" ref="Q842" si="2900">(G845-G842-R842-P842-T842)/2</f>
        <v>0.39999999999999997</v>
      </c>
      <c r="R842" s="16">
        <v>0.4</v>
      </c>
      <c r="S842" s="16">
        <f t="shared" ref="S842" si="2901">(G845-G842-R842-P842-T842)/2</f>
        <v>0.39999999999999997</v>
      </c>
      <c r="T842" s="16">
        <f t="shared" ref="T842" si="2902">P842</f>
        <v>0.35</v>
      </c>
      <c r="U842" s="16">
        <f t="shared" ref="U842" si="2903">M842+0.25</f>
        <v>1319.73</v>
      </c>
      <c r="V842" s="34">
        <f t="shared" si="2766"/>
        <v>15</v>
      </c>
    </row>
    <row r="843" spans="1:22">
      <c r="A843" s="13" t="str">
        <f t="shared" ref="A843" si="2904">$B842&amp;"."&amp;F843&amp;"."&amp;V843</f>
        <v>4.2.15</v>
      </c>
      <c r="B843" s="17"/>
      <c r="C843" s="17"/>
      <c r="D843" s="17"/>
      <c r="E843" s="18" t="s">
        <v>41</v>
      </c>
      <c r="F843" s="18">
        <f t="shared" si="2737"/>
        <v>2</v>
      </c>
      <c r="G843" s="19">
        <v>3.55</v>
      </c>
      <c r="H843" s="20">
        <v>1319.48</v>
      </c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34">
        <f t="shared" si="2766"/>
        <v>15</v>
      </c>
    </row>
    <row r="844" spans="1:22">
      <c r="A844" s="13" t="str">
        <f t="shared" ref="A844" si="2905">$B842&amp;"."&amp;F844&amp;"."&amp;V844</f>
        <v>4.3.15</v>
      </c>
      <c r="B844" s="17"/>
      <c r="C844" s="17"/>
      <c r="D844" s="17"/>
      <c r="E844" s="30" t="s">
        <v>41</v>
      </c>
      <c r="F844" s="30">
        <f t="shared" si="2737"/>
        <v>3</v>
      </c>
      <c r="G844" s="31">
        <v>4.1500000000000004</v>
      </c>
      <c r="H844" s="32">
        <v>1319.48</v>
      </c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34">
        <f t="shared" si="2766"/>
        <v>15</v>
      </c>
    </row>
    <row r="845" spans="1:22">
      <c r="A845" s="13" t="str">
        <f t="shared" ref="A845" si="2906">$B842&amp;"."&amp;F845&amp;"."&amp;V845</f>
        <v>4.4.15</v>
      </c>
      <c r="B845" s="186"/>
      <c r="C845" s="17"/>
      <c r="D845" s="17"/>
      <c r="E845" s="23" t="s">
        <v>41</v>
      </c>
      <c r="F845" s="23">
        <f t="shared" si="2737"/>
        <v>4</v>
      </c>
      <c r="G845" s="24">
        <v>4.8</v>
      </c>
      <c r="H845" s="25">
        <v>1320.13</v>
      </c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34">
        <f t="shared" si="2766"/>
        <v>15</v>
      </c>
    </row>
    <row r="846" spans="1:22">
      <c r="A846" s="13" t="str">
        <f t="shared" ref="A846" si="2907">$B846&amp;"."&amp;F846&amp;"."&amp;V846</f>
        <v>5.1.15</v>
      </c>
      <c r="B846" s="185">
        <f t="shared" si="2736"/>
        <v>5</v>
      </c>
      <c r="C846" s="185" t="s">
        <v>482</v>
      </c>
      <c r="D846" s="185" t="s">
        <v>483</v>
      </c>
      <c r="E846" s="14" t="s">
        <v>41</v>
      </c>
      <c r="F846" s="14">
        <f t="shared" si="2737"/>
        <v>1</v>
      </c>
      <c r="G846" s="15">
        <v>3.25</v>
      </c>
      <c r="H846" s="16">
        <v>1320.16</v>
      </c>
      <c r="I846" s="16">
        <f t="shared" ref="I846" si="2908">G846</f>
        <v>3.25</v>
      </c>
      <c r="J846" s="16">
        <f t="shared" ref="J846" si="2909">G847-G846</f>
        <v>0.64999999999999991</v>
      </c>
      <c r="K846" s="16">
        <f t="shared" ref="K846" si="2910">G848-G847</f>
        <v>0.60000000000000009</v>
      </c>
      <c r="L846" s="16">
        <f t="shared" ref="L846" si="2911">G849-G848</f>
        <v>0.65000000000000036</v>
      </c>
      <c r="M846" s="16">
        <f t="shared" ref="M846" si="2912">H847</f>
        <v>1319.51</v>
      </c>
      <c r="N846" s="16">
        <f t="shared" ref="N846" si="2913">H846-H847</f>
        <v>0.65000000000009095</v>
      </c>
      <c r="O846" s="16">
        <f t="shared" ref="O846" si="2914">I846</f>
        <v>3.25</v>
      </c>
      <c r="P846" s="16">
        <v>0.35</v>
      </c>
      <c r="Q846" s="16">
        <f t="shared" ref="Q846" si="2915">(G849-G846-R846-P846-T846)/2</f>
        <v>0.40000000000000019</v>
      </c>
      <c r="R846" s="16">
        <v>0.4</v>
      </c>
      <c r="S846" s="16">
        <f t="shared" ref="S846" si="2916">(G849-G846-R846-P846-T846)/2</f>
        <v>0.40000000000000019</v>
      </c>
      <c r="T846" s="16">
        <f t="shared" ref="T846" si="2917">P846</f>
        <v>0.35</v>
      </c>
      <c r="U846" s="16">
        <f t="shared" ref="U846" si="2918">M846+0.25</f>
        <v>1319.76</v>
      </c>
      <c r="V846" s="34">
        <f t="shared" ref="V846" si="2919">V841</f>
        <v>15</v>
      </c>
    </row>
    <row r="847" spans="1:22">
      <c r="A847" s="13" t="str">
        <f t="shared" ref="A847" si="2920">$B846&amp;"."&amp;F847&amp;"."&amp;V847</f>
        <v>5.2.15</v>
      </c>
      <c r="B847" s="17"/>
      <c r="C847" s="17"/>
      <c r="D847" s="17"/>
      <c r="E847" s="18" t="s">
        <v>41</v>
      </c>
      <c r="F847" s="18">
        <f t="shared" si="2737"/>
        <v>2</v>
      </c>
      <c r="G847" s="19">
        <v>3.9</v>
      </c>
      <c r="H847" s="20">
        <v>1319.51</v>
      </c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34">
        <f t="shared" si="2766"/>
        <v>15</v>
      </c>
    </row>
    <row r="848" spans="1:22">
      <c r="A848" s="13" t="str">
        <f t="shared" ref="A848" si="2921">$B846&amp;"."&amp;F848&amp;"."&amp;V848</f>
        <v>5.3.15</v>
      </c>
      <c r="B848" s="17"/>
      <c r="C848" s="17"/>
      <c r="D848" s="17"/>
      <c r="E848" s="30" t="s">
        <v>41</v>
      </c>
      <c r="F848" s="30">
        <f t="shared" si="2737"/>
        <v>3</v>
      </c>
      <c r="G848" s="31">
        <v>4.5</v>
      </c>
      <c r="H848" s="32">
        <v>1319.51</v>
      </c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34">
        <f t="shared" si="2766"/>
        <v>15</v>
      </c>
    </row>
    <row r="849" spans="1:23">
      <c r="A849" s="13" t="str">
        <f t="shared" ref="A849" si="2922">$B846&amp;"."&amp;F849&amp;"."&amp;V849</f>
        <v>5.4.15</v>
      </c>
      <c r="B849" s="186"/>
      <c r="C849" s="186"/>
      <c r="D849" s="186"/>
      <c r="E849" s="23" t="s">
        <v>41</v>
      </c>
      <c r="F849" s="23">
        <f t="shared" si="2737"/>
        <v>4</v>
      </c>
      <c r="G849" s="24">
        <v>5.15</v>
      </c>
      <c r="H849" s="25">
        <v>1320.16</v>
      </c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34">
        <f t="shared" si="2766"/>
        <v>15</v>
      </c>
    </row>
    <row r="850" spans="1:23">
      <c r="A850" s="13" t="str">
        <f t="shared" ref="A850" si="2923">$B850&amp;"."&amp;F850&amp;"."&amp;V850</f>
        <v>6.1.15</v>
      </c>
      <c r="B850" s="185">
        <f t="shared" si="2736"/>
        <v>6</v>
      </c>
      <c r="C850" s="185" t="s">
        <v>484</v>
      </c>
      <c r="D850" s="17" t="s">
        <v>485</v>
      </c>
      <c r="E850" s="14" t="s">
        <v>41</v>
      </c>
      <c r="F850" s="14">
        <f t="shared" si="2737"/>
        <v>1</v>
      </c>
      <c r="G850" s="15">
        <v>3.6</v>
      </c>
      <c r="H850" s="16">
        <v>1320.11</v>
      </c>
      <c r="I850" s="16">
        <f t="shared" ref="I850" si="2924">G850</f>
        <v>3.6</v>
      </c>
      <c r="J850" s="16">
        <f t="shared" ref="J850" si="2925">G851-G850</f>
        <v>0.64999999999999991</v>
      </c>
      <c r="K850" s="16">
        <f t="shared" ref="K850" si="2926">G852-G851</f>
        <v>0.59999999999999964</v>
      </c>
      <c r="L850" s="16">
        <f t="shared" ref="L850" si="2927">G853-G852</f>
        <v>0.65000000000000036</v>
      </c>
      <c r="M850" s="16">
        <f t="shared" ref="M850" si="2928">H851</f>
        <v>1319.46</v>
      </c>
      <c r="N850" s="16">
        <f t="shared" ref="N850" si="2929">H850-H851</f>
        <v>0.64999999999986358</v>
      </c>
      <c r="O850" s="16">
        <f t="shared" ref="O850" si="2930">I850</f>
        <v>3.6</v>
      </c>
      <c r="P850" s="16">
        <v>0.35</v>
      </c>
      <c r="Q850" s="16">
        <f t="shared" ref="Q850" si="2931">(G853-G850-R850-P850-T850)/2</f>
        <v>0.39999999999999997</v>
      </c>
      <c r="R850" s="16">
        <v>0.4</v>
      </c>
      <c r="S850" s="16">
        <f t="shared" ref="S850" si="2932">(G853-G850-R850-P850-T850)/2</f>
        <v>0.39999999999999997</v>
      </c>
      <c r="T850" s="16">
        <f t="shared" ref="T850" si="2933">P850</f>
        <v>0.35</v>
      </c>
      <c r="U850" s="16">
        <f t="shared" ref="U850" si="2934">M850+0.25</f>
        <v>1319.71</v>
      </c>
      <c r="V850" s="34">
        <f t="shared" si="2766"/>
        <v>15</v>
      </c>
    </row>
    <row r="851" spans="1:23">
      <c r="A851" s="13" t="str">
        <f t="shared" ref="A851" si="2935">$B850&amp;"."&amp;F851&amp;"."&amp;V851</f>
        <v>6.2.15</v>
      </c>
      <c r="B851" s="17"/>
      <c r="C851" s="17"/>
      <c r="D851" s="17"/>
      <c r="E851" s="18" t="s">
        <v>41</v>
      </c>
      <c r="F851" s="18">
        <f t="shared" si="2737"/>
        <v>2</v>
      </c>
      <c r="G851" s="19">
        <v>4.25</v>
      </c>
      <c r="H851" s="20">
        <v>1319.46</v>
      </c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34">
        <f t="shared" si="2766"/>
        <v>15</v>
      </c>
    </row>
    <row r="852" spans="1:23">
      <c r="A852" s="13" t="str">
        <f t="shared" ref="A852" si="2936">$B850&amp;"."&amp;F852&amp;"."&amp;V852</f>
        <v>6.3.15</v>
      </c>
      <c r="B852" s="17"/>
      <c r="C852" s="17"/>
      <c r="D852" s="17"/>
      <c r="E852" s="30" t="s">
        <v>41</v>
      </c>
      <c r="F852" s="30">
        <f t="shared" si="2737"/>
        <v>3</v>
      </c>
      <c r="G852" s="31">
        <v>4.8499999999999996</v>
      </c>
      <c r="H852" s="32">
        <v>1319.46</v>
      </c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34">
        <f t="shared" si="2766"/>
        <v>15</v>
      </c>
    </row>
    <row r="853" spans="1:23">
      <c r="A853" s="13" t="str">
        <f t="shared" ref="A853" si="2937">$B850&amp;"."&amp;F853&amp;"."&amp;V853</f>
        <v>6.4.15</v>
      </c>
      <c r="B853" s="186"/>
      <c r="C853" s="17"/>
      <c r="D853" s="17"/>
      <c r="E853" s="23" t="s">
        <v>41</v>
      </c>
      <c r="F853" s="23">
        <f t="shared" si="2737"/>
        <v>4</v>
      </c>
      <c r="G853" s="24">
        <v>5.5</v>
      </c>
      <c r="H853" s="25">
        <v>1320.11</v>
      </c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34">
        <f t="shared" si="2766"/>
        <v>15</v>
      </c>
    </row>
    <row r="854" spans="1:23">
      <c r="A854" s="13" t="str">
        <f t="shared" ref="A854" si="2938">$B854&amp;"."&amp;F854&amp;"."&amp;V854</f>
        <v>7.1.15</v>
      </c>
      <c r="B854" s="185">
        <f t="shared" si="2736"/>
        <v>7</v>
      </c>
      <c r="C854" s="185" t="s">
        <v>486</v>
      </c>
      <c r="D854" s="185" t="s">
        <v>487</v>
      </c>
      <c r="E854" s="14" t="s">
        <v>41</v>
      </c>
      <c r="F854" s="14">
        <f t="shared" si="2737"/>
        <v>1</v>
      </c>
      <c r="G854" s="15">
        <v>3.25</v>
      </c>
      <c r="H854" s="16">
        <v>1320.31</v>
      </c>
      <c r="I854" s="16">
        <f t="shared" ref="I854" si="2939">G854</f>
        <v>3.25</v>
      </c>
      <c r="J854" s="16">
        <f t="shared" ref="J854" si="2940">G855-G854</f>
        <v>0.64999999999999991</v>
      </c>
      <c r="K854" s="16">
        <f t="shared" ref="K854" si="2941">G856-G855</f>
        <v>0.60000000000000009</v>
      </c>
      <c r="L854" s="16">
        <f t="shared" ref="L854" si="2942">G857-G856</f>
        <v>0.65000000000000036</v>
      </c>
      <c r="M854" s="16">
        <f t="shared" ref="M854" si="2943">H855</f>
        <v>1319.66</v>
      </c>
      <c r="N854" s="16">
        <f t="shared" ref="N854" si="2944">H854-H855</f>
        <v>0.64999999999986358</v>
      </c>
      <c r="O854" s="16">
        <f t="shared" ref="O854" si="2945">I854</f>
        <v>3.25</v>
      </c>
      <c r="P854" s="16">
        <v>0.35</v>
      </c>
      <c r="Q854" s="16">
        <f t="shared" ref="Q854" si="2946">(G857-G854-R854-P854-T854)/2</f>
        <v>0.40000000000000019</v>
      </c>
      <c r="R854" s="16">
        <v>0.4</v>
      </c>
      <c r="S854" s="16">
        <f t="shared" ref="S854" si="2947">(G857-G854-R854-P854-T854)/2</f>
        <v>0.40000000000000019</v>
      </c>
      <c r="T854" s="16">
        <f t="shared" ref="T854" si="2948">P854</f>
        <v>0.35</v>
      </c>
      <c r="U854" s="16">
        <f t="shared" ref="U854" si="2949">M854+0.25</f>
        <v>1319.91</v>
      </c>
      <c r="V854" s="34">
        <f t="shared" ref="V854" si="2950">V849</f>
        <v>15</v>
      </c>
    </row>
    <row r="855" spans="1:23">
      <c r="A855" s="13" t="str">
        <f t="shared" ref="A855" si="2951">$B854&amp;"."&amp;F855&amp;"."&amp;V855</f>
        <v>7.2.15</v>
      </c>
      <c r="B855" s="17"/>
      <c r="C855" s="17"/>
      <c r="D855" s="17"/>
      <c r="E855" s="18" t="s">
        <v>41</v>
      </c>
      <c r="F855" s="18">
        <f t="shared" si="2737"/>
        <v>2</v>
      </c>
      <c r="G855" s="19">
        <v>3.9</v>
      </c>
      <c r="H855" s="20">
        <v>1319.66</v>
      </c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34">
        <f t="shared" si="2766"/>
        <v>15</v>
      </c>
    </row>
    <row r="856" spans="1:23">
      <c r="A856" s="13" t="str">
        <f t="shared" ref="A856" si="2952">$B854&amp;"."&amp;F856&amp;"."&amp;V856</f>
        <v>7.3.15</v>
      </c>
      <c r="B856" s="17"/>
      <c r="C856" s="17"/>
      <c r="D856" s="17"/>
      <c r="E856" s="30" t="s">
        <v>41</v>
      </c>
      <c r="F856" s="30">
        <f t="shared" si="2737"/>
        <v>3</v>
      </c>
      <c r="G856" s="31">
        <v>4.5</v>
      </c>
      <c r="H856" s="32">
        <v>1319.66</v>
      </c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34">
        <f t="shared" si="2766"/>
        <v>15</v>
      </c>
    </row>
    <row r="857" spans="1:23">
      <c r="A857" s="13" t="str">
        <f t="shared" ref="A857" si="2953">$B854&amp;"."&amp;F857&amp;"."&amp;V857</f>
        <v>7.4.15</v>
      </c>
      <c r="B857" s="186"/>
      <c r="C857" s="186"/>
      <c r="D857" s="186"/>
      <c r="E857" s="23" t="s">
        <v>41</v>
      </c>
      <c r="F857" s="23">
        <f t="shared" si="2737"/>
        <v>4</v>
      </c>
      <c r="G857" s="24">
        <v>5.15</v>
      </c>
      <c r="H857" s="25">
        <v>1320.31</v>
      </c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34">
        <f t="shared" si="2766"/>
        <v>15</v>
      </c>
    </row>
    <row r="858" spans="1:23">
      <c r="A858" s="13" t="str">
        <f t="shared" ref="A858" si="2954">$B858&amp;"."&amp;F858&amp;"."&amp;V858</f>
        <v>8.1.15</v>
      </c>
      <c r="B858" s="185">
        <f t="shared" si="2736"/>
        <v>8</v>
      </c>
      <c r="C858" s="185" t="s">
        <v>488</v>
      </c>
      <c r="D858" s="17" t="s">
        <v>489</v>
      </c>
      <c r="E858" s="14" t="s">
        <v>41</v>
      </c>
      <c r="F858" s="14">
        <f t="shared" si="2737"/>
        <v>1</v>
      </c>
      <c r="G858" s="15">
        <v>2.9</v>
      </c>
      <c r="H858" s="16">
        <v>1320.63</v>
      </c>
      <c r="I858" s="16">
        <f t="shared" ref="I858" si="2955">G858</f>
        <v>2.9</v>
      </c>
      <c r="J858" s="16">
        <f t="shared" ref="J858" si="2956">G859-G858</f>
        <v>0.64999999999999991</v>
      </c>
      <c r="K858" s="16">
        <f t="shared" ref="K858" si="2957">G860-G859</f>
        <v>0.60000000000000053</v>
      </c>
      <c r="L858" s="16">
        <f t="shared" ref="L858" si="2958">G861-G860</f>
        <v>0.64999999999999947</v>
      </c>
      <c r="M858" s="16">
        <f t="shared" ref="M858" si="2959">H859</f>
        <v>1319.98</v>
      </c>
      <c r="N858" s="16">
        <f t="shared" ref="N858" si="2960">H858-H859</f>
        <v>0.65000000000009095</v>
      </c>
      <c r="O858" s="16">
        <f t="shared" ref="O858" si="2961">I858</f>
        <v>2.9</v>
      </c>
      <c r="P858" s="16">
        <v>0.35</v>
      </c>
      <c r="Q858" s="16">
        <f t="shared" ref="Q858" si="2962">(G861-G858-R858-P858-T858)/2</f>
        <v>0.39999999999999997</v>
      </c>
      <c r="R858" s="16">
        <v>0.4</v>
      </c>
      <c r="S858" s="16">
        <f t="shared" ref="S858" si="2963">(G861-G858-R858-P858-T858)/2</f>
        <v>0.39999999999999997</v>
      </c>
      <c r="T858" s="16">
        <f t="shared" ref="T858" si="2964">P858</f>
        <v>0.35</v>
      </c>
      <c r="U858" s="16">
        <f t="shared" ref="U858" si="2965">M858+0.25</f>
        <v>1320.23</v>
      </c>
      <c r="V858" s="34">
        <f t="shared" si="2766"/>
        <v>15</v>
      </c>
    </row>
    <row r="859" spans="1:23">
      <c r="A859" s="13" t="str">
        <f t="shared" ref="A859" si="2966">$B858&amp;"."&amp;F859&amp;"."&amp;V859</f>
        <v>8.2.15</v>
      </c>
      <c r="B859" s="17"/>
      <c r="C859" s="17"/>
      <c r="D859" s="17"/>
      <c r="E859" s="18" t="s">
        <v>41</v>
      </c>
      <c r="F859" s="18">
        <f t="shared" si="2737"/>
        <v>2</v>
      </c>
      <c r="G859" s="19">
        <v>3.55</v>
      </c>
      <c r="H859" s="20">
        <v>1319.98</v>
      </c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34">
        <f t="shared" si="2766"/>
        <v>15</v>
      </c>
    </row>
    <row r="860" spans="1:23">
      <c r="A860" s="13" t="str">
        <f t="shared" ref="A860" si="2967">$B858&amp;"."&amp;F860&amp;"."&amp;V860</f>
        <v>8.3.15</v>
      </c>
      <c r="B860" s="17"/>
      <c r="C860" s="17"/>
      <c r="D860" s="17"/>
      <c r="E860" s="30" t="s">
        <v>41</v>
      </c>
      <c r="F860" s="30">
        <f t="shared" si="2737"/>
        <v>3</v>
      </c>
      <c r="G860" s="31">
        <v>4.1500000000000004</v>
      </c>
      <c r="H860" s="32">
        <v>1319.98</v>
      </c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34">
        <f t="shared" si="2766"/>
        <v>15</v>
      </c>
    </row>
    <row r="861" spans="1:23">
      <c r="A861" s="13" t="str">
        <f t="shared" ref="A861" si="2968">$B858&amp;"."&amp;F861&amp;"."&amp;V861</f>
        <v>8.4.15</v>
      </c>
      <c r="B861" s="186"/>
      <c r="C861" s="17"/>
      <c r="D861" s="17"/>
      <c r="E861" s="23" t="s">
        <v>41</v>
      </c>
      <c r="F861" s="23">
        <f t="shared" si="2737"/>
        <v>4</v>
      </c>
      <c r="G861" s="24">
        <v>4.8</v>
      </c>
      <c r="H861" s="25">
        <v>1320.63</v>
      </c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34">
        <f t="shared" si="2766"/>
        <v>15</v>
      </c>
    </row>
    <row r="862" spans="1:23">
      <c r="A862" s="13" t="str">
        <f t="shared" ref="A862" si="2969">$B862&amp;"."&amp;F862&amp;"."&amp;V862</f>
        <v>1.1.16</v>
      </c>
      <c r="B862" s="37">
        <v>1</v>
      </c>
      <c r="C862" s="37" t="s">
        <v>490</v>
      </c>
      <c r="D862" s="37" t="s">
        <v>491</v>
      </c>
      <c r="E862" s="38" t="s">
        <v>41</v>
      </c>
      <c r="F862" s="38">
        <f t="shared" si="2737"/>
        <v>1</v>
      </c>
      <c r="G862" s="39">
        <v>2.9</v>
      </c>
      <c r="H862" s="40">
        <v>1320.77</v>
      </c>
      <c r="I862" s="40">
        <f t="shared" ref="I862" si="2970">G862</f>
        <v>2.9</v>
      </c>
      <c r="J862" s="40">
        <f t="shared" ref="J862" si="2971">G863-G862</f>
        <v>0.64999999999999991</v>
      </c>
      <c r="K862" s="40">
        <f t="shared" ref="K862" si="2972">G864-G863</f>
        <v>0.60000000000000053</v>
      </c>
      <c r="L862" s="40">
        <f t="shared" ref="L862" si="2973">G865-G864</f>
        <v>0.64999999999999947</v>
      </c>
      <c r="M862" s="40">
        <f t="shared" ref="M862" si="2974">H863</f>
        <v>1320.12</v>
      </c>
      <c r="N862" s="40">
        <f t="shared" ref="N862" si="2975">H862-H863</f>
        <v>0.65000000000009095</v>
      </c>
      <c r="O862" s="40">
        <f t="shared" ref="O862" si="2976">I862</f>
        <v>2.9</v>
      </c>
      <c r="P862" s="40">
        <v>0.35</v>
      </c>
      <c r="Q862" s="40">
        <f t="shared" ref="Q862" si="2977">(G865-G862-R862-P862-T862)/2</f>
        <v>0.39999999999999997</v>
      </c>
      <c r="R862" s="40">
        <v>0.4</v>
      </c>
      <c r="S862" s="40">
        <f t="shared" ref="S862" si="2978">(G865-G862-R862-P862-T862)/2</f>
        <v>0.39999999999999997</v>
      </c>
      <c r="T862" s="40">
        <f t="shared" ref="T862" si="2979">P862</f>
        <v>0.35</v>
      </c>
      <c r="U862" s="40">
        <f t="shared" ref="U862" si="2980">M862+0.25</f>
        <v>1320.37</v>
      </c>
      <c r="V862" s="45">
        <v>16</v>
      </c>
      <c r="W862" s="29" t="s">
        <v>521</v>
      </c>
    </row>
    <row r="863" spans="1:23">
      <c r="A863" s="13" t="str">
        <f t="shared" ref="A863" si="2981">$B862&amp;"."&amp;F863&amp;"."&amp;V863</f>
        <v>1.2.16</v>
      </c>
      <c r="B863" s="41"/>
      <c r="C863" s="41"/>
      <c r="D863" s="41"/>
      <c r="E863" s="42" t="s">
        <v>41</v>
      </c>
      <c r="F863" s="42">
        <f t="shared" si="2737"/>
        <v>2</v>
      </c>
      <c r="G863" s="43">
        <v>3.55</v>
      </c>
      <c r="H863" s="44">
        <v>1320.12</v>
      </c>
      <c r="I863" s="44"/>
      <c r="J863" s="44"/>
      <c r="K863" s="44"/>
      <c r="L863" s="44"/>
      <c r="M863" s="44"/>
      <c r="N863" s="44"/>
      <c r="O863" s="44"/>
      <c r="P863" s="44"/>
      <c r="Q863" s="44"/>
      <c r="R863" s="44"/>
      <c r="S863" s="44"/>
      <c r="T863" s="44"/>
      <c r="U863" s="44"/>
      <c r="V863" s="45">
        <f t="shared" si="2766"/>
        <v>16</v>
      </c>
    </row>
    <row r="864" spans="1:23">
      <c r="A864" s="13" t="str">
        <f t="shared" ref="A864" si="2982">$B862&amp;"."&amp;F864&amp;"."&amp;V864</f>
        <v>1.3.16</v>
      </c>
      <c r="B864" s="41"/>
      <c r="C864" s="41"/>
      <c r="D864" s="41"/>
      <c r="E864" s="189" t="s">
        <v>41</v>
      </c>
      <c r="F864" s="189">
        <f t="shared" si="2737"/>
        <v>3</v>
      </c>
      <c r="G864" s="190">
        <v>4.1500000000000004</v>
      </c>
      <c r="H864" s="191">
        <v>1320.12</v>
      </c>
      <c r="I864" s="44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  <c r="U864" s="44"/>
      <c r="V864" s="45">
        <f t="shared" si="2766"/>
        <v>16</v>
      </c>
    </row>
    <row r="865" spans="1:22">
      <c r="A865" s="13" t="str">
        <f t="shared" ref="A865" si="2983">$B862&amp;"."&amp;F865&amp;"."&amp;V865</f>
        <v>1.4.16</v>
      </c>
      <c r="B865" s="192"/>
      <c r="C865" s="192"/>
      <c r="D865" s="192"/>
      <c r="E865" s="193" t="s">
        <v>41</v>
      </c>
      <c r="F865" s="193">
        <f t="shared" si="2737"/>
        <v>4</v>
      </c>
      <c r="G865" s="194">
        <v>4.8</v>
      </c>
      <c r="H865" s="195">
        <v>1320.77</v>
      </c>
      <c r="I865" s="195"/>
      <c r="J865" s="195"/>
      <c r="K865" s="195"/>
      <c r="L865" s="195"/>
      <c r="M865" s="195"/>
      <c r="N865" s="195"/>
      <c r="O865" s="195"/>
      <c r="P865" s="195"/>
      <c r="Q865" s="195"/>
      <c r="R865" s="195"/>
      <c r="S865" s="195"/>
      <c r="T865" s="195"/>
      <c r="U865" s="195"/>
      <c r="V865" s="45">
        <f t="shared" si="2766"/>
        <v>16</v>
      </c>
    </row>
    <row r="866" spans="1:22">
      <c r="A866" s="13" t="str">
        <f t="shared" ref="A866" si="2984">$B866&amp;"."&amp;F866&amp;"."&amp;V866</f>
        <v>2.1.16</v>
      </c>
      <c r="B866" s="185">
        <f t="shared" ref="B866:B926" si="2985">B862+1</f>
        <v>2</v>
      </c>
      <c r="C866" s="185" t="s">
        <v>492</v>
      </c>
      <c r="D866" s="17" t="s">
        <v>493</v>
      </c>
      <c r="E866" s="14" t="s">
        <v>41</v>
      </c>
      <c r="F866" s="14">
        <f t="shared" ref="F866:F929" si="2986">F862</f>
        <v>1</v>
      </c>
      <c r="G866" s="15">
        <v>2.9</v>
      </c>
      <c r="H866" s="16">
        <v>1320.84</v>
      </c>
      <c r="I866" s="16">
        <f t="shared" ref="I866" si="2987">G866</f>
        <v>2.9</v>
      </c>
      <c r="J866" s="16">
        <f t="shared" ref="J866" si="2988">G867-G866</f>
        <v>0.64999999999999991</v>
      </c>
      <c r="K866" s="16">
        <f t="shared" ref="K866" si="2989">G868-G867</f>
        <v>0.60000000000000053</v>
      </c>
      <c r="L866" s="16">
        <f t="shared" ref="L866" si="2990">G869-G868</f>
        <v>0.64999999999999947</v>
      </c>
      <c r="M866" s="16">
        <f t="shared" ref="M866" si="2991">H867</f>
        <v>1320.19</v>
      </c>
      <c r="N866" s="16">
        <f t="shared" ref="N866" si="2992">H866-H867</f>
        <v>0.64999999999986358</v>
      </c>
      <c r="O866" s="16">
        <f t="shared" ref="O866" si="2993">I866</f>
        <v>2.9</v>
      </c>
      <c r="P866" s="16">
        <v>0.35</v>
      </c>
      <c r="Q866" s="16">
        <f t="shared" ref="Q866" si="2994">(G869-G866-R866-P866-T866)/2</f>
        <v>0.39999999999999997</v>
      </c>
      <c r="R866" s="16">
        <v>0.4</v>
      </c>
      <c r="S866" s="16">
        <f t="shared" ref="S866" si="2995">(G869-G866-R866-P866-T866)/2</f>
        <v>0.39999999999999997</v>
      </c>
      <c r="T866" s="16">
        <f t="shared" ref="T866" si="2996">P866</f>
        <v>0.35</v>
      </c>
      <c r="U866" s="16">
        <f t="shared" ref="U866" si="2997">M866+0.25</f>
        <v>1320.44</v>
      </c>
      <c r="V866" s="34">
        <f t="shared" si="2766"/>
        <v>16</v>
      </c>
    </row>
    <row r="867" spans="1:22">
      <c r="A867" s="13" t="str">
        <f t="shared" ref="A867" si="2998">$B866&amp;"."&amp;F867&amp;"."&amp;V867</f>
        <v>2.2.16</v>
      </c>
      <c r="B867" s="17"/>
      <c r="C867" s="17"/>
      <c r="D867" s="17"/>
      <c r="E867" s="18" t="s">
        <v>41</v>
      </c>
      <c r="F867" s="18">
        <f t="shared" si="2986"/>
        <v>2</v>
      </c>
      <c r="G867" s="19">
        <v>3.55</v>
      </c>
      <c r="H867" s="20">
        <v>1320.19</v>
      </c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34">
        <f t="shared" si="2766"/>
        <v>16</v>
      </c>
    </row>
    <row r="868" spans="1:22">
      <c r="A868" s="13" t="str">
        <f t="shared" ref="A868" si="2999">$B866&amp;"."&amp;F868&amp;"."&amp;V868</f>
        <v>2.3.16</v>
      </c>
      <c r="B868" s="17"/>
      <c r="C868" s="17"/>
      <c r="D868" s="17"/>
      <c r="E868" s="30" t="s">
        <v>41</v>
      </c>
      <c r="F868" s="30">
        <f t="shared" si="2986"/>
        <v>3</v>
      </c>
      <c r="G868" s="31">
        <v>4.1500000000000004</v>
      </c>
      <c r="H868" s="32">
        <v>1320.19</v>
      </c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34">
        <f t="shared" si="2766"/>
        <v>16</v>
      </c>
    </row>
    <row r="869" spans="1:22">
      <c r="A869" s="13" t="str">
        <f t="shared" ref="A869" si="3000">$B866&amp;"."&amp;F869&amp;"."&amp;V869</f>
        <v>2.4.16</v>
      </c>
      <c r="B869" s="186"/>
      <c r="C869" s="17"/>
      <c r="D869" s="17"/>
      <c r="E869" s="23" t="s">
        <v>41</v>
      </c>
      <c r="F869" s="23">
        <f t="shared" si="2986"/>
        <v>4</v>
      </c>
      <c r="G869" s="24">
        <v>4.8</v>
      </c>
      <c r="H869" s="25">
        <v>1320.84</v>
      </c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34">
        <f t="shared" si="2766"/>
        <v>16</v>
      </c>
    </row>
    <row r="870" spans="1:22">
      <c r="A870" s="13" t="str">
        <f t="shared" ref="A870" si="3001">$B870&amp;"."&amp;F870&amp;"."&amp;V870</f>
        <v>3.1.16</v>
      </c>
      <c r="B870" s="185">
        <f t="shared" si="2985"/>
        <v>3</v>
      </c>
      <c r="C870" s="185" t="s">
        <v>494</v>
      </c>
      <c r="D870" s="185" t="s">
        <v>423</v>
      </c>
      <c r="E870" s="14" t="s">
        <v>41</v>
      </c>
      <c r="F870" s="14">
        <f t="shared" si="2986"/>
        <v>1</v>
      </c>
      <c r="G870" s="15">
        <v>2.9</v>
      </c>
      <c r="H870" s="16">
        <v>1320.81</v>
      </c>
      <c r="I870" s="16">
        <f t="shared" ref="I870" si="3002">G870</f>
        <v>2.9</v>
      </c>
      <c r="J870" s="16">
        <f t="shared" ref="J870" si="3003">G871-G870</f>
        <v>0.64999999999999991</v>
      </c>
      <c r="K870" s="16">
        <f t="shared" ref="K870" si="3004">G872-G871</f>
        <v>0.60000000000000053</v>
      </c>
      <c r="L870" s="16">
        <f t="shared" ref="L870" si="3005">G873-G872</f>
        <v>0.64999999999999947</v>
      </c>
      <c r="M870" s="16">
        <f t="shared" ref="M870" si="3006">H871</f>
        <v>1320.16</v>
      </c>
      <c r="N870" s="16">
        <f t="shared" ref="N870" si="3007">H870-H871</f>
        <v>0.64999999999986358</v>
      </c>
      <c r="O870" s="16">
        <f t="shared" ref="O870" si="3008">I870</f>
        <v>2.9</v>
      </c>
      <c r="P870" s="16">
        <v>0.35</v>
      </c>
      <c r="Q870" s="16">
        <f t="shared" ref="Q870" si="3009">(G873-G870-R870-P870-T870)/2</f>
        <v>0.39999999999999997</v>
      </c>
      <c r="R870" s="16">
        <v>0.4</v>
      </c>
      <c r="S870" s="16">
        <f t="shared" ref="S870" si="3010">(G873-G870-R870-P870-T870)/2</f>
        <v>0.39999999999999997</v>
      </c>
      <c r="T870" s="16">
        <f t="shared" ref="T870" si="3011">P870</f>
        <v>0.35</v>
      </c>
      <c r="U870" s="16">
        <f t="shared" ref="U870" si="3012">M870+0.25</f>
        <v>1320.41</v>
      </c>
      <c r="V870" s="34">
        <f t="shared" ref="V870" si="3013">V865</f>
        <v>16</v>
      </c>
    </row>
    <row r="871" spans="1:22">
      <c r="A871" s="13" t="str">
        <f t="shared" ref="A871" si="3014">$B870&amp;"."&amp;F871&amp;"."&amp;V871</f>
        <v>3.2.16</v>
      </c>
      <c r="B871" s="17"/>
      <c r="C871" s="17"/>
      <c r="D871" s="17"/>
      <c r="E871" s="18" t="s">
        <v>41</v>
      </c>
      <c r="F871" s="18">
        <f t="shared" si="2986"/>
        <v>2</v>
      </c>
      <c r="G871" s="19">
        <v>3.55</v>
      </c>
      <c r="H871" s="20">
        <v>1320.16</v>
      </c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34">
        <f t="shared" ref="V871:V933" si="3015">V870</f>
        <v>16</v>
      </c>
    </row>
    <row r="872" spans="1:22">
      <c r="A872" s="13" t="str">
        <f t="shared" ref="A872" si="3016">$B870&amp;"."&amp;F872&amp;"."&amp;V872</f>
        <v>3.3.16</v>
      </c>
      <c r="B872" s="17"/>
      <c r="C872" s="17"/>
      <c r="D872" s="17"/>
      <c r="E872" s="30" t="s">
        <v>41</v>
      </c>
      <c r="F872" s="30">
        <f t="shared" si="2986"/>
        <v>3</v>
      </c>
      <c r="G872" s="31">
        <v>4.1500000000000004</v>
      </c>
      <c r="H872" s="32">
        <v>1320.16</v>
      </c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34">
        <f t="shared" si="3015"/>
        <v>16</v>
      </c>
    </row>
    <row r="873" spans="1:22">
      <c r="A873" s="13" t="str">
        <f t="shared" ref="A873" si="3017">$B870&amp;"."&amp;F873&amp;"."&amp;V873</f>
        <v>3.4.16</v>
      </c>
      <c r="B873" s="186"/>
      <c r="C873" s="186"/>
      <c r="D873" s="186"/>
      <c r="E873" s="23" t="s">
        <v>41</v>
      </c>
      <c r="F873" s="23">
        <f t="shared" si="2986"/>
        <v>4</v>
      </c>
      <c r="G873" s="24">
        <v>4.8</v>
      </c>
      <c r="H873" s="25">
        <v>1320.81</v>
      </c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34">
        <f t="shared" si="3015"/>
        <v>16</v>
      </c>
    </row>
    <row r="874" spans="1:22">
      <c r="A874" s="13" t="str">
        <f t="shared" ref="A874" si="3018">$B874&amp;"."&amp;F874&amp;"."&amp;V874</f>
        <v>4.1.16</v>
      </c>
      <c r="B874" s="185">
        <f t="shared" si="2985"/>
        <v>4</v>
      </c>
      <c r="C874" s="185" t="s">
        <v>495</v>
      </c>
      <c r="D874" s="17" t="s">
        <v>496</v>
      </c>
      <c r="E874" s="14" t="s">
        <v>41</v>
      </c>
      <c r="F874" s="14">
        <f t="shared" si="2986"/>
        <v>1</v>
      </c>
      <c r="G874" s="15">
        <v>2.9</v>
      </c>
      <c r="H874" s="16">
        <v>1320.65</v>
      </c>
      <c r="I874" s="16">
        <f t="shared" ref="I874" si="3019">G874</f>
        <v>2.9</v>
      </c>
      <c r="J874" s="16">
        <f t="shared" ref="J874" si="3020">G875-G874</f>
        <v>0.64999999999999991</v>
      </c>
      <c r="K874" s="16">
        <f t="shared" ref="K874" si="3021">G876-G875</f>
        <v>0.60000000000000053</v>
      </c>
      <c r="L874" s="16">
        <f t="shared" ref="L874" si="3022">G877-G876</f>
        <v>0.64999999999999947</v>
      </c>
      <c r="M874" s="16">
        <f t="shared" ref="M874" si="3023">H875</f>
        <v>1320</v>
      </c>
      <c r="N874" s="16">
        <f t="shared" ref="N874" si="3024">H874-H875</f>
        <v>0.65000000000009095</v>
      </c>
      <c r="O874" s="16">
        <f t="shared" ref="O874" si="3025">I874</f>
        <v>2.9</v>
      </c>
      <c r="P874" s="16">
        <v>0.35</v>
      </c>
      <c r="Q874" s="16">
        <f t="shared" ref="Q874" si="3026">(G877-G874-R874-P874-T874)/2</f>
        <v>0.39999999999999997</v>
      </c>
      <c r="R874" s="16">
        <v>0.4</v>
      </c>
      <c r="S874" s="16">
        <f t="shared" ref="S874" si="3027">(G877-G874-R874-P874-T874)/2</f>
        <v>0.39999999999999997</v>
      </c>
      <c r="T874" s="16">
        <f t="shared" ref="T874" si="3028">P874</f>
        <v>0.35</v>
      </c>
      <c r="U874" s="16">
        <f t="shared" ref="U874" si="3029">M874+0.25</f>
        <v>1320.25</v>
      </c>
      <c r="V874" s="34">
        <f t="shared" si="3015"/>
        <v>16</v>
      </c>
    </row>
    <row r="875" spans="1:22">
      <c r="A875" s="13" t="str">
        <f t="shared" ref="A875" si="3030">$B874&amp;"."&amp;F875&amp;"."&amp;V875</f>
        <v>4.2.16</v>
      </c>
      <c r="B875" s="17"/>
      <c r="C875" s="17"/>
      <c r="D875" s="17"/>
      <c r="E875" s="18" t="s">
        <v>41</v>
      </c>
      <c r="F875" s="18">
        <f t="shared" si="2986"/>
        <v>2</v>
      </c>
      <c r="G875" s="19">
        <v>3.55</v>
      </c>
      <c r="H875" s="20">
        <v>1320</v>
      </c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34">
        <f t="shared" si="3015"/>
        <v>16</v>
      </c>
    </row>
    <row r="876" spans="1:22">
      <c r="A876" s="13" t="str">
        <f t="shared" ref="A876" si="3031">$B874&amp;"."&amp;F876&amp;"."&amp;V876</f>
        <v>4.3.16</v>
      </c>
      <c r="B876" s="17"/>
      <c r="C876" s="17"/>
      <c r="D876" s="17"/>
      <c r="E876" s="30" t="s">
        <v>41</v>
      </c>
      <c r="F876" s="30">
        <f t="shared" si="2986"/>
        <v>3</v>
      </c>
      <c r="G876" s="31">
        <v>4.1500000000000004</v>
      </c>
      <c r="H876" s="32">
        <v>1320</v>
      </c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34">
        <f t="shared" si="3015"/>
        <v>16</v>
      </c>
    </row>
    <row r="877" spans="1:22">
      <c r="A877" s="13" t="str">
        <f t="shared" ref="A877" si="3032">$B874&amp;"."&amp;F877&amp;"."&amp;V877</f>
        <v>4.4.16</v>
      </c>
      <c r="B877" s="186"/>
      <c r="C877" s="17"/>
      <c r="D877" s="17"/>
      <c r="E877" s="23" t="s">
        <v>41</v>
      </c>
      <c r="F877" s="23">
        <f t="shared" si="2986"/>
        <v>4</v>
      </c>
      <c r="G877" s="24">
        <v>4.8</v>
      </c>
      <c r="H877" s="25">
        <v>1320.65</v>
      </c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34">
        <f t="shared" si="3015"/>
        <v>16</v>
      </c>
    </row>
    <row r="878" spans="1:22">
      <c r="A878" s="13" t="str">
        <f t="shared" ref="A878" si="3033">$B878&amp;"."&amp;F878&amp;"."&amp;V878</f>
        <v>5.1.16</v>
      </c>
      <c r="B878" s="185">
        <f t="shared" si="2985"/>
        <v>5</v>
      </c>
      <c r="C878" s="185" t="s">
        <v>497</v>
      </c>
      <c r="D878" s="185" t="s">
        <v>498</v>
      </c>
      <c r="E878" s="14" t="s">
        <v>41</v>
      </c>
      <c r="F878" s="14">
        <f t="shared" si="2986"/>
        <v>1</v>
      </c>
      <c r="G878" s="15">
        <v>2.9</v>
      </c>
      <c r="H878" s="16">
        <v>1320.43</v>
      </c>
      <c r="I878" s="16">
        <f t="shared" ref="I878" si="3034">G878</f>
        <v>2.9</v>
      </c>
      <c r="J878" s="16">
        <f t="shared" ref="J878" si="3035">G879-G878</f>
        <v>0.64999999999999991</v>
      </c>
      <c r="K878" s="16">
        <f t="shared" ref="K878" si="3036">G880-G879</f>
        <v>0.60000000000000053</v>
      </c>
      <c r="L878" s="16">
        <f t="shared" ref="L878" si="3037">G881-G880</f>
        <v>0.64999999999999947</v>
      </c>
      <c r="M878" s="16">
        <f t="shared" ref="M878" si="3038">H879</f>
        <v>1319.78</v>
      </c>
      <c r="N878" s="16">
        <f t="shared" ref="N878" si="3039">H878-H879</f>
        <v>0.65000000000009095</v>
      </c>
      <c r="O878" s="16">
        <f t="shared" ref="O878" si="3040">I878</f>
        <v>2.9</v>
      </c>
      <c r="P878" s="16">
        <v>0.35</v>
      </c>
      <c r="Q878" s="16">
        <f t="shared" ref="Q878" si="3041">(G881-G878-R878-P878-T878)/2</f>
        <v>0.39999999999999997</v>
      </c>
      <c r="R878" s="16">
        <v>0.4</v>
      </c>
      <c r="S878" s="16">
        <f t="shared" ref="S878" si="3042">(G881-G878-R878-P878-T878)/2</f>
        <v>0.39999999999999997</v>
      </c>
      <c r="T878" s="16">
        <f t="shared" ref="T878" si="3043">P878</f>
        <v>0.35</v>
      </c>
      <c r="U878" s="16">
        <f t="shared" ref="U878" si="3044">M878+0.25</f>
        <v>1320.03</v>
      </c>
      <c r="V878" s="34">
        <f t="shared" ref="V878" si="3045">V873</f>
        <v>16</v>
      </c>
    </row>
    <row r="879" spans="1:22">
      <c r="A879" s="13" t="str">
        <f t="shared" ref="A879" si="3046">$B878&amp;"."&amp;F879&amp;"."&amp;V879</f>
        <v>5.2.16</v>
      </c>
      <c r="B879" s="17"/>
      <c r="C879" s="17"/>
      <c r="D879" s="17"/>
      <c r="E879" s="18" t="s">
        <v>41</v>
      </c>
      <c r="F879" s="18">
        <f t="shared" si="2986"/>
        <v>2</v>
      </c>
      <c r="G879" s="19">
        <v>3.55</v>
      </c>
      <c r="H879" s="20">
        <v>1319.78</v>
      </c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34">
        <f t="shared" si="3015"/>
        <v>16</v>
      </c>
    </row>
    <row r="880" spans="1:22">
      <c r="A880" s="13" t="str">
        <f t="shared" ref="A880" si="3047">$B878&amp;"."&amp;F880&amp;"."&amp;V880</f>
        <v>5.3.16</v>
      </c>
      <c r="B880" s="17"/>
      <c r="C880" s="17"/>
      <c r="D880" s="17"/>
      <c r="E880" s="30" t="s">
        <v>41</v>
      </c>
      <c r="F880" s="30">
        <f t="shared" si="2986"/>
        <v>3</v>
      </c>
      <c r="G880" s="31">
        <v>4.1500000000000004</v>
      </c>
      <c r="H880" s="32">
        <v>1319.78</v>
      </c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34">
        <f t="shared" si="3015"/>
        <v>16</v>
      </c>
    </row>
    <row r="881" spans="1:23">
      <c r="A881" s="13" t="str">
        <f t="shared" ref="A881" si="3048">$B878&amp;"."&amp;F881&amp;"."&amp;V881</f>
        <v>5.4.16</v>
      </c>
      <c r="B881" s="186"/>
      <c r="C881" s="186"/>
      <c r="D881" s="186"/>
      <c r="E881" s="23" t="s">
        <v>41</v>
      </c>
      <c r="F881" s="23">
        <f t="shared" si="2986"/>
        <v>4</v>
      </c>
      <c r="G881" s="24">
        <v>4.8</v>
      </c>
      <c r="H881" s="25">
        <v>1320.43</v>
      </c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34">
        <f t="shared" si="3015"/>
        <v>16</v>
      </c>
    </row>
    <row r="882" spans="1:23">
      <c r="A882" s="13" t="str">
        <f t="shared" ref="A882" si="3049">$B882&amp;"."&amp;F882&amp;"."&amp;V882</f>
        <v>6.1.16</v>
      </c>
      <c r="B882" s="185">
        <f t="shared" si="2985"/>
        <v>6</v>
      </c>
      <c r="C882" s="185" t="s">
        <v>499</v>
      </c>
      <c r="D882" s="17" t="s">
        <v>500</v>
      </c>
      <c r="E882" s="14" t="s">
        <v>41</v>
      </c>
      <c r="F882" s="14">
        <f t="shared" si="2986"/>
        <v>1</v>
      </c>
      <c r="G882" s="15">
        <v>2.9</v>
      </c>
      <c r="H882" s="16">
        <v>1320.46</v>
      </c>
      <c r="I882" s="16">
        <f t="shared" ref="I882" si="3050">G882</f>
        <v>2.9</v>
      </c>
      <c r="J882" s="16">
        <f t="shared" ref="J882" si="3051">G883-G882</f>
        <v>0.64999999999999991</v>
      </c>
      <c r="K882" s="16">
        <f t="shared" ref="K882" si="3052">G884-G883</f>
        <v>0.60000000000000053</v>
      </c>
      <c r="L882" s="16">
        <f t="shared" ref="L882" si="3053">G885-G884</f>
        <v>0.64999999999999947</v>
      </c>
      <c r="M882" s="16">
        <f t="shared" ref="M882" si="3054">H883</f>
        <v>1319.81</v>
      </c>
      <c r="N882" s="16">
        <f t="shared" ref="N882" si="3055">H882-H883</f>
        <v>0.65000000000009095</v>
      </c>
      <c r="O882" s="16">
        <f t="shared" ref="O882" si="3056">I882</f>
        <v>2.9</v>
      </c>
      <c r="P882" s="16">
        <v>0.35</v>
      </c>
      <c r="Q882" s="16">
        <f t="shared" ref="Q882" si="3057">(G885-G882-R882-P882-T882)/2</f>
        <v>0.39999999999999997</v>
      </c>
      <c r="R882" s="16">
        <v>0.4</v>
      </c>
      <c r="S882" s="16">
        <f t="shared" ref="S882" si="3058">(G885-G882-R882-P882-T882)/2</f>
        <v>0.39999999999999997</v>
      </c>
      <c r="T882" s="16">
        <f t="shared" ref="T882" si="3059">P882</f>
        <v>0.35</v>
      </c>
      <c r="U882" s="16">
        <f t="shared" ref="U882" si="3060">M882+0.25</f>
        <v>1320.06</v>
      </c>
      <c r="V882" s="34">
        <f t="shared" si="3015"/>
        <v>16</v>
      </c>
    </row>
    <row r="883" spans="1:23">
      <c r="A883" s="13" t="str">
        <f t="shared" ref="A883" si="3061">$B882&amp;"."&amp;F883&amp;"."&amp;V883</f>
        <v>6.2.16</v>
      </c>
      <c r="B883" s="17"/>
      <c r="C883" s="17"/>
      <c r="D883" s="17"/>
      <c r="E883" s="18" t="s">
        <v>41</v>
      </c>
      <c r="F883" s="18">
        <f t="shared" si="2986"/>
        <v>2</v>
      </c>
      <c r="G883" s="19">
        <v>3.55</v>
      </c>
      <c r="H883" s="20">
        <v>1319.81</v>
      </c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34">
        <f t="shared" si="3015"/>
        <v>16</v>
      </c>
    </row>
    <row r="884" spans="1:23">
      <c r="A884" s="13" t="str">
        <f t="shared" ref="A884" si="3062">$B882&amp;"."&amp;F884&amp;"."&amp;V884</f>
        <v>6.3.16</v>
      </c>
      <c r="B884" s="17"/>
      <c r="C884" s="17"/>
      <c r="D884" s="17"/>
      <c r="E884" s="30" t="s">
        <v>41</v>
      </c>
      <c r="F884" s="30">
        <f t="shared" si="2986"/>
        <v>3</v>
      </c>
      <c r="G884" s="31">
        <v>4.1500000000000004</v>
      </c>
      <c r="H884" s="32">
        <v>1319.81</v>
      </c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34">
        <f t="shared" si="3015"/>
        <v>16</v>
      </c>
    </row>
    <row r="885" spans="1:23">
      <c r="A885" s="13" t="str">
        <f t="shared" ref="A885" si="3063">$B882&amp;"."&amp;F885&amp;"."&amp;V885</f>
        <v>6.4.16</v>
      </c>
      <c r="B885" s="186"/>
      <c r="C885" s="17"/>
      <c r="D885" s="17"/>
      <c r="E885" s="23" t="s">
        <v>41</v>
      </c>
      <c r="F885" s="23">
        <f t="shared" si="2986"/>
        <v>4</v>
      </c>
      <c r="G885" s="24">
        <v>4.8</v>
      </c>
      <c r="H885" s="25">
        <v>1320.46</v>
      </c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34">
        <f t="shared" si="3015"/>
        <v>16</v>
      </c>
    </row>
    <row r="886" spans="1:23">
      <c r="A886" s="13" t="str">
        <f t="shared" ref="A886" si="3064">$B886&amp;"."&amp;F886&amp;"."&amp;V886</f>
        <v>7.1.16</v>
      </c>
      <c r="B886" s="185">
        <f t="shared" si="2985"/>
        <v>7</v>
      </c>
      <c r="C886" s="185" t="s">
        <v>501</v>
      </c>
      <c r="D886" s="185" t="s">
        <v>502</v>
      </c>
      <c r="E886" s="14" t="s">
        <v>41</v>
      </c>
      <c r="F886" s="14">
        <f t="shared" si="2986"/>
        <v>1</v>
      </c>
      <c r="G886" s="15">
        <v>2.9</v>
      </c>
      <c r="H886" s="16">
        <v>1320.48</v>
      </c>
      <c r="I886" s="16">
        <f t="shared" ref="I886" si="3065">G886</f>
        <v>2.9</v>
      </c>
      <c r="J886" s="16">
        <f t="shared" ref="J886" si="3066">G887-G886</f>
        <v>0.64999999999999991</v>
      </c>
      <c r="K886" s="16">
        <f t="shared" ref="K886" si="3067">G888-G887</f>
        <v>0.60000000000000053</v>
      </c>
      <c r="L886" s="16">
        <f t="shared" ref="L886" si="3068">G889-G888</f>
        <v>0.64999999999999947</v>
      </c>
      <c r="M886" s="16">
        <f t="shared" ref="M886" si="3069">H887</f>
        <v>1319.83</v>
      </c>
      <c r="N886" s="16">
        <f t="shared" ref="N886" si="3070">H886-H887</f>
        <v>0.65000000000009095</v>
      </c>
      <c r="O886" s="16">
        <f t="shared" ref="O886" si="3071">I886</f>
        <v>2.9</v>
      </c>
      <c r="P886" s="16">
        <v>0.35</v>
      </c>
      <c r="Q886" s="16">
        <f t="shared" ref="Q886" si="3072">(G889-G886-R886-P886-T886)/2</f>
        <v>0.39999999999999997</v>
      </c>
      <c r="R886" s="16">
        <v>0.4</v>
      </c>
      <c r="S886" s="16">
        <f t="shared" ref="S886" si="3073">(G889-G886-R886-P886-T886)/2</f>
        <v>0.39999999999999997</v>
      </c>
      <c r="T886" s="16">
        <f t="shared" ref="T886" si="3074">P886</f>
        <v>0.35</v>
      </c>
      <c r="U886" s="16">
        <f t="shared" ref="U886" si="3075">M886+0.25</f>
        <v>1320.08</v>
      </c>
      <c r="V886" s="34">
        <f t="shared" ref="V886" si="3076">V881</f>
        <v>16</v>
      </c>
    </row>
    <row r="887" spans="1:23">
      <c r="A887" s="13" t="str">
        <f t="shared" ref="A887" si="3077">$B886&amp;"."&amp;F887&amp;"."&amp;V887</f>
        <v>7.2.16</v>
      </c>
      <c r="B887" s="17"/>
      <c r="C887" s="17"/>
      <c r="D887" s="17"/>
      <c r="E887" s="18" t="s">
        <v>41</v>
      </c>
      <c r="F887" s="18">
        <f t="shared" si="2986"/>
        <v>2</v>
      </c>
      <c r="G887" s="19">
        <v>3.55</v>
      </c>
      <c r="H887" s="20">
        <v>1319.83</v>
      </c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34">
        <f t="shared" si="3015"/>
        <v>16</v>
      </c>
    </row>
    <row r="888" spans="1:23">
      <c r="A888" s="13" t="str">
        <f t="shared" ref="A888" si="3078">$B886&amp;"."&amp;F888&amp;"."&amp;V888</f>
        <v>7.3.16</v>
      </c>
      <c r="B888" s="17"/>
      <c r="C888" s="17"/>
      <c r="D888" s="17"/>
      <c r="E888" s="30" t="s">
        <v>41</v>
      </c>
      <c r="F888" s="30">
        <f t="shared" si="2986"/>
        <v>3</v>
      </c>
      <c r="G888" s="31">
        <v>4.1500000000000004</v>
      </c>
      <c r="H888" s="32">
        <v>1319.83</v>
      </c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34">
        <f t="shared" si="3015"/>
        <v>16</v>
      </c>
    </row>
    <row r="889" spans="1:23">
      <c r="A889" s="13" t="str">
        <f t="shared" ref="A889" si="3079">$B886&amp;"."&amp;F889&amp;"."&amp;V889</f>
        <v>7.4.16</v>
      </c>
      <c r="B889" s="186"/>
      <c r="C889" s="186"/>
      <c r="D889" s="186"/>
      <c r="E889" s="23" t="s">
        <v>41</v>
      </c>
      <c r="F889" s="23">
        <f t="shared" si="2986"/>
        <v>4</v>
      </c>
      <c r="G889" s="24">
        <v>4.8</v>
      </c>
      <c r="H889" s="25">
        <v>1320.48</v>
      </c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34">
        <f t="shared" si="3015"/>
        <v>16</v>
      </c>
    </row>
    <row r="890" spans="1:23">
      <c r="A890" s="13" t="str">
        <f t="shared" ref="A890" si="3080">$B890&amp;"."&amp;F890&amp;"."&amp;V890</f>
        <v>8.1.16</v>
      </c>
      <c r="B890" s="185">
        <f t="shared" si="2985"/>
        <v>8</v>
      </c>
      <c r="C890" s="185" t="s">
        <v>503</v>
      </c>
      <c r="D890" s="17" t="s">
        <v>504</v>
      </c>
      <c r="E890" s="14" t="s">
        <v>41</v>
      </c>
      <c r="F890" s="14">
        <f t="shared" si="2986"/>
        <v>1</v>
      </c>
      <c r="G890" s="15">
        <v>2.9</v>
      </c>
      <c r="H890" s="16">
        <v>1320.11</v>
      </c>
      <c r="I890" s="16">
        <f t="shared" ref="I890" si="3081">G890</f>
        <v>2.9</v>
      </c>
      <c r="J890" s="16">
        <f t="shared" ref="J890" si="3082">G891-G890</f>
        <v>0.64999999999999991</v>
      </c>
      <c r="K890" s="16">
        <f t="shared" ref="K890" si="3083">G892-G891</f>
        <v>0.60000000000000053</v>
      </c>
      <c r="L890" s="16">
        <f t="shared" ref="L890" si="3084">G893-G892</f>
        <v>0.64999999999999947</v>
      </c>
      <c r="M890" s="16">
        <f t="shared" ref="M890" si="3085">H891</f>
        <v>1319.46</v>
      </c>
      <c r="N890" s="16">
        <f t="shared" ref="N890" si="3086">H890-H891</f>
        <v>0.64999999999986358</v>
      </c>
      <c r="O890" s="16">
        <f t="shared" ref="O890" si="3087">I890</f>
        <v>2.9</v>
      </c>
      <c r="P890" s="16">
        <v>0.35</v>
      </c>
      <c r="Q890" s="16">
        <f t="shared" ref="Q890" si="3088">(G893-G890-R890-P890-T890)/2</f>
        <v>0.39999999999999997</v>
      </c>
      <c r="R890" s="16">
        <v>0.4</v>
      </c>
      <c r="S890" s="16">
        <f t="shared" ref="S890" si="3089">(G893-G890-R890-P890-T890)/2</f>
        <v>0.39999999999999997</v>
      </c>
      <c r="T890" s="16">
        <f t="shared" ref="T890" si="3090">P890</f>
        <v>0.35</v>
      </c>
      <c r="U890" s="16">
        <f t="shared" ref="U890" si="3091">M890+0.25</f>
        <v>1319.71</v>
      </c>
      <c r="V890" s="34">
        <f t="shared" si="3015"/>
        <v>16</v>
      </c>
    </row>
    <row r="891" spans="1:23">
      <c r="A891" s="13" t="str">
        <f t="shared" ref="A891" si="3092">$B890&amp;"."&amp;F891&amp;"."&amp;V891</f>
        <v>8.2.16</v>
      </c>
      <c r="B891" s="17"/>
      <c r="C891" s="17"/>
      <c r="D891" s="17"/>
      <c r="E891" s="18" t="s">
        <v>41</v>
      </c>
      <c r="F891" s="18">
        <f t="shared" si="2986"/>
        <v>2</v>
      </c>
      <c r="G891" s="19">
        <v>3.55</v>
      </c>
      <c r="H891" s="20">
        <v>1319.46</v>
      </c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34">
        <f t="shared" si="3015"/>
        <v>16</v>
      </c>
    </row>
    <row r="892" spans="1:23">
      <c r="A892" s="13" t="str">
        <f t="shared" ref="A892" si="3093">$B890&amp;"."&amp;F892&amp;"."&amp;V892</f>
        <v>8.3.16</v>
      </c>
      <c r="B892" s="17"/>
      <c r="C892" s="17"/>
      <c r="D892" s="17"/>
      <c r="E892" s="30" t="s">
        <v>41</v>
      </c>
      <c r="F892" s="30">
        <f t="shared" si="2986"/>
        <v>3</v>
      </c>
      <c r="G892" s="31">
        <v>4.1500000000000004</v>
      </c>
      <c r="H892" s="32">
        <v>1319.46</v>
      </c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34">
        <f t="shared" si="3015"/>
        <v>16</v>
      </c>
    </row>
    <row r="893" spans="1:23">
      <c r="A893" s="13" t="str">
        <f t="shared" ref="A893" si="3094">$B890&amp;"."&amp;F893&amp;"."&amp;V893</f>
        <v>8.4.16</v>
      </c>
      <c r="B893" s="186"/>
      <c r="C893" s="17"/>
      <c r="D893" s="17"/>
      <c r="E893" s="23" t="s">
        <v>41</v>
      </c>
      <c r="F893" s="23">
        <f t="shared" si="2986"/>
        <v>4</v>
      </c>
      <c r="G893" s="24">
        <v>4.8</v>
      </c>
      <c r="H893" s="25">
        <v>1320.11</v>
      </c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34">
        <f t="shared" si="3015"/>
        <v>16</v>
      </c>
    </row>
    <row r="894" spans="1:23">
      <c r="A894" s="13" t="str">
        <f t="shared" ref="A894" si="3095">$B894&amp;"."&amp;F894&amp;"."&amp;V894</f>
        <v>1.1.17</v>
      </c>
      <c r="B894" s="37">
        <v>1</v>
      </c>
      <c r="C894" s="37" t="s">
        <v>505</v>
      </c>
      <c r="D894" s="37" t="s">
        <v>506</v>
      </c>
      <c r="E894" s="38" t="s">
        <v>41</v>
      </c>
      <c r="F894" s="38">
        <f t="shared" si="2986"/>
        <v>1</v>
      </c>
      <c r="G894" s="39">
        <v>3.15</v>
      </c>
      <c r="H894" s="40">
        <v>1319.05</v>
      </c>
      <c r="I894" s="40">
        <f t="shared" ref="I894" si="3096">G894</f>
        <v>3.15</v>
      </c>
      <c r="J894" s="40">
        <f t="shared" ref="J894" si="3097">G895-G894</f>
        <v>0.64999999999999991</v>
      </c>
      <c r="K894" s="40">
        <f t="shared" ref="K894" si="3098">G896-G895</f>
        <v>0.60000000000000053</v>
      </c>
      <c r="L894" s="40">
        <f t="shared" ref="L894" si="3099">G897-G896</f>
        <v>0.64999999999999947</v>
      </c>
      <c r="M894" s="40">
        <f t="shared" ref="M894" si="3100">H895</f>
        <v>1318.4</v>
      </c>
      <c r="N894" s="40">
        <f t="shared" ref="N894" si="3101">H894-H895</f>
        <v>0.64999999999986358</v>
      </c>
      <c r="O894" s="40">
        <f t="shared" ref="O894" si="3102">I894</f>
        <v>3.15</v>
      </c>
      <c r="P894" s="40">
        <v>0.35</v>
      </c>
      <c r="Q894" s="40">
        <f t="shared" ref="Q894" si="3103">(G897-G894-R894-P894-T894)/2</f>
        <v>0.39999999999999997</v>
      </c>
      <c r="R894" s="40">
        <v>0.4</v>
      </c>
      <c r="S894" s="40">
        <f t="shared" ref="S894" si="3104">(G897-G894-R894-P894-T894)/2</f>
        <v>0.39999999999999997</v>
      </c>
      <c r="T894" s="40">
        <f t="shared" ref="T894" si="3105">P894</f>
        <v>0.35</v>
      </c>
      <c r="U894" s="40">
        <f t="shared" ref="U894" si="3106">M894+0.25</f>
        <v>1318.65</v>
      </c>
      <c r="V894" s="45">
        <v>17</v>
      </c>
      <c r="W894" s="29" t="s">
        <v>531</v>
      </c>
    </row>
    <row r="895" spans="1:23">
      <c r="A895" s="13" t="str">
        <f t="shared" ref="A895" si="3107">$B894&amp;"."&amp;F895&amp;"."&amp;V895</f>
        <v>1.2.17</v>
      </c>
      <c r="B895" s="41"/>
      <c r="C895" s="41"/>
      <c r="D895" s="41"/>
      <c r="E895" s="42" t="s">
        <v>41</v>
      </c>
      <c r="F895" s="42">
        <f t="shared" si="2986"/>
        <v>2</v>
      </c>
      <c r="G895" s="43">
        <v>3.8</v>
      </c>
      <c r="H895" s="44">
        <v>1318.4</v>
      </c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4"/>
      <c r="T895" s="44"/>
      <c r="U895" s="44"/>
      <c r="V895" s="45">
        <f t="shared" si="3015"/>
        <v>17</v>
      </c>
    </row>
    <row r="896" spans="1:23">
      <c r="A896" s="13" t="str">
        <f t="shared" ref="A896" si="3108">$B894&amp;"."&amp;F896&amp;"."&amp;V896</f>
        <v>1.3.17</v>
      </c>
      <c r="B896" s="41"/>
      <c r="C896" s="41"/>
      <c r="D896" s="41"/>
      <c r="E896" s="189" t="s">
        <v>41</v>
      </c>
      <c r="F896" s="189">
        <f t="shared" si="2986"/>
        <v>3</v>
      </c>
      <c r="G896" s="190">
        <v>4.4000000000000004</v>
      </c>
      <c r="H896" s="191">
        <v>1318.4</v>
      </c>
      <c r="I896" s="44"/>
      <c r="J896" s="44"/>
      <c r="K896" s="44"/>
      <c r="L896" s="44"/>
      <c r="M896" s="44"/>
      <c r="N896" s="44"/>
      <c r="O896" s="44"/>
      <c r="P896" s="44"/>
      <c r="Q896" s="44"/>
      <c r="R896" s="44"/>
      <c r="S896" s="44"/>
      <c r="T896" s="44"/>
      <c r="U896" s="44"/>
      <c r="V896" s="45">
        <f t="shared" si="3015"/>
        <v>17</v>
      </c>
    </row>
    <row r="897" spans="1:22">
      <c r="A897" s="13" t="str">
        <f t="shared" ref="A897" si="3109">$B894&amp;"."&amp;F897&amp;"."&amp;V897</f>
        <v>1.4.17</v>
      </c>
      <c r="B897" s="192"/>
      <c r="C897" s="192"/>
      <c r="D897" s="192"/>
      <c r="E897" s="193" t="s">
        <v>41</v>
      </c>
      <c r="F897" s="193">
        <f t="shared" si="2986"/>
        <v>4</v>
      </c>
      <c r="G897" s="194">
        <v>5.05</v>
      </c>
      <c r="H897" s="195">
        <v>1319.05</v>
      </c>
      <c r="I897" s="195"/>
      <c r="J897" s="195"/>
      <c r="K897" s="195"/>
      <c r="L897" s="195"/>
      <c r="M897" s="195"/>
      <c r="N897" s="195"/>
      <c r="O897" s="195"/>
      <c r="P897" s="195"/>
      <c r="Q897" s="195"/>
      <c r="R897" s="195"/>
      <c r="S897" s="195"/>
      <c r="T897" s="195"/>
      <c r="U897" s="195"/>
      <c r="V897" s="45">
        <f t="shared" si="3015"/>
        <v>17</v>
      </c>
    </row>
    <row r="898" spans="1:22">
      <c r="A898" s="13" t="str">
        <f t="shared" ref="A898" si="3110">$B898&amp;"."&amp;F898&amp;"."&amp;V898</f>
        <v>2.1.17</v>
      </c>
      <c r="B898" s="185">
        <f t="shared" si="2985"/>
        <v>2</v>
      </c>
      <c r="C898" s="185" t="s">
        <v>507</v>
      </c>
      <c r="D898" s="17" t="s">
        <v>508</v>
      </c>
      <c r="E898" s="14" t="s">
        <v>41</v>
      </c>
      <c r="F898" s="14">
        <f t="shared" si="2986"/>
        <v>1</v>
      </c>
      <c r="G898" s="15">
        <v>3.4</v>
      </c>
      <c r="H898" s="16">
        <v>1318.26</v>
      </c>
      <c r="I898" s="16">
        <f t="shared" ref="I898" si="3111">G898</f>
        <v>3.4</v>
      </c>
      <c r="J898" s="16">
        <f t="shared" ref="J898" si="3112">G899-G898</f>
        <v>0.64999999999999991</v>
      </c>
      <c r="K898" s="16">
        <f t="shared" ref="K898" si="3113">G900-G899</f>
        <v>0.60000000000000053</v>
      </c>
      <c r="L898" s="16">
        <f t="shared" ref="L898" si="3114">G901-G900</f>
        <v>0.64999999999999947</v>
      </c>
      <c r="M898" s="16">
        <f t="shared" ref="M898" si="3115">H899</f>
        <v>1317.61</v>
      </c>
      <c r="N898" s="16">
        <f t="shared" ref="N898" si="3116">H898-H899</f>
        <v>0.65000000000009095</v>
      </c>
      <c r="O898" s="16">
        <f t="shared" ref="O898" si="3117">I898</f>
        <v>3.4</v>
      </c>
      <c r="P898" s="16">
        <v>0.35</v>
      </c>
      <c r="Q898" s="16">
        <f t="shared" ref="Q898" si="3118">(G901-G898-R898-P898-T898)/2</f>
        <v>0.39999999999999997</v>
      </c>
      <c r="R898" s="16">
        <v>0.4</v>
      </c>
      <c r="S898" s="16">
        <f t="shared" ref="S898" si="3119">(G901-G898-R898-P898-T898)/2</f>
        <v>0.39999999999999997</v>
      </c>
      <c r="T898" s="16">
        <f t="shared" ref="T898" si="3120">P898</f>
        <v>0.35</v>
      </c>
      <c r="U898" s="16">
        <f t="shared" ref="U898" si="3121">M898+0.25</f>
        <v>1317.86</v>
      </c>
      <c r="V898" s="34">
        <f t="shared" si="3015"/>
        <v>17</v>
      </c>
    </row>
    <row r="899" spans="1:22">
      <c r="A899" s="13" t="str">
        <f t="shared" ref="A899" si="3122">$B898&amp;"."&amp;F899&amp;"."&amp;V899</f>
        <v>2.2.17</v>
      </c>
      <c r="B899" s="17"/>
      <c r="C899" s="17"/>
      <c r="D899" s="17"/>
      <c r="E899" s="18" t="s">
        <v>41</v>
      </c>
      <c r="F899" s="18">
        <f t="shared" si="2986"/>
        <v>2</v>
      </c>
      <c r="G899" s="19">
        <v>4.05</v>
      </c>
      <c r="H899" s="20">
        <v>1317.61</v>
      </c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34">
        <f t="shared" si="3015"/>
        <v>17</v>
      </c>
    </row>
    <row r="900" spans="1:22">
      <c r="A900" s="13" t="str">
        <f t="shared" ref="A900" si="3123">$B898&amp;"."&amp;F900&amp;"."&amp;V900</f>
        <v>2.3.17</v>
      </c>
      <c r="B900" s="17"/>
      <c r="C900" s="17"/>
      <c r="D900" s="17"/>
      <c r="E900" s="30" t="s">
        <v>41</v>
      </c>
      <c r="F900" s="30">
        <f t="shared" si="2986"/>
        <v>3</v>
      </c>
      <c r="G900" s="31">
        <v>4.6500000000000004</v>
      </c>
      <c r="H900" s="32">
        <v>1317.61</v>
      </c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34">
        <f t="shared" si="3015"/>
        <v>17</v>
      </c>
    </row>
    <row r="901" spans="1:22">
      <c r="A901" s="13" t="str">
        <f t="shared" ref="A901" si="3124">$B898&amp;"."&amp;F901&amp;"."&amp;V901</f>
        <v>2.4.17</v>
      </c>
      <c r="B901" s="186"/>
      <c r="C901" s="17"/>
      <c r="D901" s="17"/>
      <c r="E901" s="23" t="s">
        <v>41</v>
      </c>
      <c r="F901" s="23">
        <f t="shared" si="2986"/>
        <v>4</v>
      </c>
      <c r="G901" s="24">
        <v>5.3</v>
      </c>
      <c r="H901" s="25">
        <v>1318.26</v>
      </c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34">
        <f t="shared" si="3015"/>
        <v>17</v>
      </c>
    </row>
    <row r="902" spans="1:22">
      <c r="A902" s="13" t="str">
        <f t="shared" ref="A902" si="3125">$B902&amp;"."&amp;F902&amp;"."&amp;V902</f>
        <v>3.1.17</v>
      </c>
      <c r="B902" s="185">
        <f t="shared" si="2985"/>
        <v>3</v>
      </c>
      <c r="C902" s="185" t="s">
        <v>509</v>
      </c>
      <c r="D902" s="185" t="s">
        <v>510</v>
      </c>
      <c r="E902" s="14" t="s">
        <v>41</v>
      </c>
      <c r="F902" s="14">
        <f t="shared" si="2986"/>
        <v>1</v>
      </c>
      <c r="G902" s="15">
        <v>3.15</v>
      </c>
      <c r="H902" s="16">
        <v>1317.13</v>
      </c>
      <c r="I902" s="16">
        <f t="shared" ref="I902" si="3126">G902</f>
        <v>3.15</v>
      </c>
      <c r="J902" s="16">
        <f t="shared" ref="J902" si="3127">G903-G902</f>
        <v>0.64999999999999991</v>
      </c>
      <c r="K902" s="16">
        <f t="shared" ref="K902" si="3128">G904-G903</f>
        <v>0.60000000000000053</v>
      </c>
      <c r="L902" s="16">
        <f t="shared" ref="L902" si="3129">G905-G904</f>
        <v>0.64999999999999947</v>
      </c>
      <c r="M902" s="16">
        <f t="shared" ref="M902" si="3130">H903</f>
        <v>1316.48</v>
      </c>
      <c r="N902" s="16">
        <f t="shared" ref="N902" si="3131">H902-H903</f>
        <v>0.65000000000009095</v>
      </c>
      <c r="O902" s="16">
        <f t="shared" ref="O902" si="3132">I902</f>
        <v>3.15</v>
      </c>
      <c r="P902" s="16">
        <v>0.35</v>
      </c>
      <c r="Q902" s="16">
        <f t="shared" ref="Q902" si="3133">(G905-G902-R902-P902-T902)/2</f>
        <v>0.39999999999999997</v>
      </c>
      <c r="R902" s="16">
        <v>0.4</v>
      </c>
      <c r="S902" s="16">
        <f t="shared" ref="S902" si="3134">(G905-G902-R902-P902-T902)/2</f>
        <v>0.39999999999999997</v>
      </c>
      <c r="T902" s="16">
        <f t="shared" ref="T902" si="3135">P902</f>
        <v>0.35</v>
      </c>
      <c r="U902" s="16">
        <f t="shared" ref="U902" si="3136">M902+0.25</f>
        <v>1316.73</v>
      </c>
      <c r="V902" s="34">
        <f t="shared" ref="V902" si="3137">V897</f>
        <v>17</v>
      </c>
    </row>
    <row r="903" spans="1:22">
      <c r="A903" s="13" t="str">
        <f t="shared" ref="A903" si="3138">$B902&amp;"."&amp;F903&amp;"."&amp;V903</f>
        <v>3.2.17</v>
      </c>
      <c r="B903" s="17"/>
      <c r="C903" s="17"/>
      <c r="D903" s="17"/>
      <c r="E903" s="18" t="s">
        <v>41</v>
      </c>
      <c r="F903" s="18">
        <f t="shared" si="2986"/>
        <v>2</v>
      </c>
      <c r="G903" s="19">
        <v>3.8</v>
      </c>
      <c r="H903" s="20">
        <v>1316.48</v>
      </c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34">
        <f t="shared" si="3015"/>
        <v>17</v>
      </c>
    </row>
    <row r="904" spans="1:22">
      <c r="A904" s="13" t="str">
        <f t="shared" ref="A904" si="3139">$B902&amp;"."&amp;F904&amp;"."&amp;V904</f>
        <v>3.3.17</v>
      </c>
      <c r="B904" s="17"/>
      <c r="C904" s="17"/>
      <c r="D904" s="17"/>
      <c r="E904" s="30" t="s">
        <v>41</v>
      </c>
      <c r="F904" s="30">
        <f t="shared" si="2986"/>
        <v>3</v>
      </c>
      <c r="G904" s="31">
        <v>4.4000000000000004</v>
      </c>
      <c r="H904" s="32">
        <v>1316.48</v>
      </c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34">
        <f t="shared" si="3015"/>
        <v>17</v>
      </c>
    </row>
    <row r="905" spans="1:22">
      <c r="A905" s="13" t="str">
        <f t="shared" ref="A905" si="3140">$B902&amp;"."&amp;F905&amp;"."&amp;V905</f>
        <v>3.4.17</v>
      </c>
      <c r="B905" s="186"/>
      <c r="C905" s="186"/>
      <c r="D905" s="186"/>
      <c r="E905" s="23" t="s">
        <v>41</v>
      </c>
      <c r="F905" s="23">
        <f t="shared" si="2986"/>
        <v>4</v>
      </c>
      <c r="G905" s="24">
        <v>5.05</v>
      </c>
      <c r="H905" s="25">
        <v>1317.13</v>
      </c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34">
        <f t="shared" si="3015"/>
        <v>17</v>
      </c>
    </row>
    <row r="906" spans="1:22">
      <c r="A906" s="13" t="str">
        <f t="shared" ref="A906" si="3141">$B906&amp;"."&amp;F906&amp;"."&amp;V906</f>
        <v>4.1.17</v>
      </c>
      <c r="B906" s="185">
        <f t="shared" si="2985"/>
        <v>4</v>
      </c>
      <c r="C906" s="185" t="s">
        <v>511</v>
      </c>
      <c r="D906" s="17" t="s">
        <v>290</v>
      </c>
      <c r="E906" s="14" t="s">
        <v>41</v>
      </c>
      <c r="F906" s="14">
        <f t="shared" si="2986"/>
        <v>1</v>
      </c>
      <c r="G906" s="15">
        <v>2.96</v>
      </c>
      <c r="H906" s="16">
        <v>1316.04</v>
      </c>
      <c r="I906" s="16">
        <f t="shared" ref="I906" si="3142">G906</f>
        <v>2.96</v>
      </c>
      <c r="J906" s="16">
        <f t="shared" ref="J906" si="3143">G907-G906</f>
        <v>0.64999999999999991</v>
      </c>
      <c r="K906" s="16">
        <f t="shared" ref="K906" si="3144">G908-G907</f>
        <v>0.60000000000000009</v>
      </c>
      <c r="L906" s="16">
        <f t="shared" ref="L906" si="3145">G909-G908</f>
        <v>0.65000000000000036</v>
      </c>
      <c r="M906" s="16">
        <f t="shared" ref="M906" si="3146">H907</f>
        <v>1315.39</v>
      </c>
      <c r="N906" s="16">
        <f t="shared" ref="N906" si="3147">H906-H907</f>
        <v>0.64999999999986358</v>
      </c>
      <c r="O906" s="16">
        <f t="shared" ref="O906" si="3148">I906</f>
        <v>2.96</v>
      </c>
      <c r="P906" s="16">
        <v>0.35</v>
      </c>
      <c r="Q906" s="16">
        <f t="shared" ref="Q906" si="3149">(G909-G906-R906-P906-T906)/2</f>
        <v>0.40000000000000019</v>
      </c>
      <c r="R906" s="16">
        <v>0.4</v>
      </c>
      <c r="S906" s="16">
        <f t="shared" ref="S906" si="3150">(G909-G906-R906-P906-T906)/2</f>
        <v>0.40000000000000019</v>
      </c>
      <c r="T906" s="16">
        <f t="shared" ref="T906" si="3151">P906</f>
        <v>0.35</v>
      </c>
      <c r="U906" s="16">
        <f t="shared" ref="U906" si="3152">M906+0.25</f>
        <v>1315.64</v>
      </c>
      <c r="V906" s="34">
        <f t="shared" si="3015"/>
        <v>17</v>
      </c>
    </row>
    <row r="907" spans="1:22">
      <c r="A907" s="13" t="str">
        <f t="shared" ref="A907" si="3153">$B906&amp;"."&amp;F907&amp;"."&amp;V907</f>
        <v>4.2.17</v>
      </c>
      <c r="B907" s="17"/>
      <c r="C907" s="17"/>
      <c r="D907" s="17"/>
      <c r="E907" s="18" t="s">
        <v>41</v>
      </c>
      <c r="F907" s="18">
        <f t="shared" si="2986"/>
        <v>2</v>
      </c>
      <c r="G907" s="19">
        <v>3.61</v>
      </c>
      <c r="H907" s="20">
        <v>1315.39</v>
      </c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34">
        <f t="shared" si="3015"/>
        <v>17</v>
      </c>
    </row>
    <row r="908" spans="1:22">
      <c r="A908" s="13" t="str">
        <f t="shared" ref="A908" si="3154">$B906&amp;"."&amp;F908&amp;"."&amp;V908</f>
        <v>4.3.17</v>
      </c>
      <c r="B908" s="17"/>
      <c r="C908" s="17"/>
      <c r="D908" s="17"/>
      <c r="E908" s="30" t="s">
        <v>41</v>
      </c>
      <c r="F908" s="30">
        <f t="shared" si="2986"/>
        <v>3</v>
      </c>
      <c r="G908" s="31">
        <v>4.21</v>
      </c>
      <c r="H908" s="32">
        <v>1315.39</v>
      </c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34">
        <f t="shared" si="3015"/>
        <v>17</v>
      </c>
    </row>
    <row r="909" spans="1:22">
      <c r="A909" s="13" t="str">
        <f t="shared" ref="A909" si="3155">$B906&amp;"."&amp;F909&amp;"."&amp;V909</f>
        <v>4.4.17</v>
      </c>
      <c r="B909" s="186"/>
      <c r="C909" s="17"/>
      <c r="D909" s="17"/>
      <c r="E909" s="23" t="s">
        <v>41</v>
      </c>
      <c r="F909" s="23">
        <f t="shared" si="2986"/>
        <v>4</v>
      </c>
      <c r="G909" s="24">
        <v>4.8600000000000003</v>
      </c>
      <c r="H909" s="25">
        <v>1316.04</v>
      </c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34">
        <f t="shared" si="3015"/>
        <v>17</v>
      </c>
    </row>
    <row r="910" spans="1:22">
      <c r="A910" s="13" t="str">
        <f t="shared" ref="A910" si="3156">$B910&amp;"."&amp;F910&amp;"."&amp;V910</f>
        <v>5.1.17</v>
      </c>
      <c r="B910" s="185">
        <f t="shared" si="2985"/>
        <v>5</v>
      </c>
      <c r="C910" s="185" t="s">
        <v>512</v>
      </c>
      <c r="D910" s="185" t="s">
        <v>513</v>
      </c>
      <c r="E910" s="14" t="s">
        <v>41</v>
      </c>
      <c r="F910" s="14">
        <f t="shared" si="2986"/>
        <v>1</v>
      </c>
      <c r="G910" s="15">
        <v>3.15</v>
      </c>
      <c r="H910" s="16">
        <v>1315.77</v>
      </c>
      <c r="I910" s="16">
        <f t="shared" ref="I910" si="3157">G910</f>
        <v>3.15</v>
      </c>
      <c r="J910" s="16">
        <f t="shared" ref="J910" si="3158">G911-G910</f>
        <v>0.64999999999999991</v>
      </c>
      <c r="K910" s="16">
        <f t="shared" ref="K910" si="3159">G912-G911</f>
        <v>0.60000000000000053</v>
      </c>
      <c r="L910" s="16">
        <f t="shared" ref="L910" si="3160">G913-G912</f>
        <v>0.64999999999999947</v>
      </c>
      <c r="M910" s="16">
        <f t="shared" ref="M910" si="3161">H911</f>
        <v>1315.12</v>
      </c>
      <c r="N910" s="16">
        <f t="shared" ref="N910" si="3162">H910-H911</f>
        <v>0.65000000000009095</v>
      </c>
      <c r="O910" s="16">
        <f t="shared" ref="O910" si="3163">I910</f>
        <v>3.15</v>
      </c>
      <c r="P910" s="16">
        <v>0.35</v>
      </c>
      <c r="Q910" s="16">
        <f t="shared" ref="Q910" si="3164">(G913-G910-R910-P910-T910)/2</f>
        <v>0.39999999999999997</v>
      </c>
      <c r="R910" s="16">
        <v>0.4</v>
      </c>
      <c r="S910" s="16">
        <f t="shared" ref="S910" si="3165">(G913-G910-R910-P910-T910)/2</f>
        <v>0.39999999999999997</v>
      </c>
      <c r="T910" s="16">
        <f t="shared" ref="T910" si="3166">P910</f>
        <v>0.35</v>
      </c>
      <c r="U910" s="16">
        <f t="shared" ref="U910" si="3167">M910+0.25</f>
        <v>1315.37</v>
      </c>
      <c r="V910" s="34">
        <f t="shared" ref="V910" si="3168">V905</f>
        <v>17</v>
      </c>
    </row>
    <row r="911" spans="1:22">
      <c r="A911" s="13" t="str">
        <f t="shared" ref="A911" si="3169">$B910&amp;"."&amp;F911&amp;"."&amp;V911</f>
        <v>5.2.17</v>
      </c>
      <c r="B911" s="17"/>
      <c r="C911" s="17"/>
      <c r="D911" s="17"/>
      <c r="E911" s="18" t="s">
        <v>41</v>
      </c>
      <c r="F911" s="18">
        <f t="shared" si="2986"/>
        <v>2</v>
      </c>
      <c r="G911" s="19">
        <v>3.8</v>
      </c>
      <c r="H911" s="20">
        <v>1315.12</v>
      </c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34">
        <f t="shared" si="3015"/>
        <v>17</v>
      </c>
    </row>
    <row r="912" spans="1:22">
      <c r="A912" s="13" t="str">
        <f t="shared" ref="A912" si="3170">$B910&amp;"."&amp;F912&amp;"."&amp;V912</f>
        <v>5.3.17</v>
      </c>
      <c r="B912" s="17"/>
      <c r="C912" s="17"/>
      <c r="D912" s="17"/>
      <c r="E912" s="30" t="s">
        <v>41</v>
      </c>
      <c r="F912" s="30">
        <f t="shared" si="2986"/>
        <v>3</v>
      </c>
      <c r="G912" s="31">
        <v>4.4000000000000004</v>
      </c>
      <c r="H912" s="32">
        <v>1315.12</v>
      </c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34">
        <f t="shared" si="3015"/>
        <v>17</v>
      </c>
    </row>
    <row r="913" spans="1:22">
      <c r="A913" s="13" t="str">
        <f t="shared" ref="A913" si="3171">$B910&amp;"."&amp;F913&amp;"."&amp;V913</f>
        <v>5.4.17</v>
      </c>
      <c r="B913" s="186"/>
      <c r="C913" s="186"/>
      <c r="D913" s="186"/>
      <c r="E913" s="23" t="s">
        <v>41</v>
      </c>
      <c r="F913" s="23">
        <f t="shared" si="2986"/>
        <v>4</v>
      </c>
      <c r="G913" s="24">
        <v>5.05</v>
      </c>
      <c r="H913" s="25">
        <v>1315.77</v>
      </c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34">
        <f t="shared" si="3015"/>
        <v>17</v>
      </c>
    </row>
    <row r="914" spans="1:22">
      <c r="A914" s="13" t="str">
        <f t="shared" ref="A914" si="3172">$B914&amp;"."&amp;F914&amp;"."&amp;V914</f>
        <v>6.1.17</v>
      </c>
      <c r="B914" s="185">
        <f t="shared" si="2985"/>
        <v>6</v>
      </c>
      <c r="C914" s="185" t="s">
        <v>514</v>
      </c>
      <c r="D914" s="17" t="s">
        <v>515</v>
      </c>
      <c r="E914" s="14" t="s">
        <v>41</v>
      </c>
      <c r="F914" s="14">
        <f t="shared" si="2986"/>
        <v>1</v>
      </c>
      <c r="G914" s="15">
        <v>3.4</v>
      </c>
      <c r="H914" s="16">
        <v>1314.82</v>
      </c>
      <c r="I914" s="16">
        <f t="shared" ref="I914" si="3173">G914</f>
        <v>3.4</v>
      </c>
      <c r="J914" s="16">
        <f t="shared" ref="J914" si="3174">G915-G914</f>
        <v>0.64999999999999991</v>
      </c>
      <c r="K914" s="16">
        <f t="shared" ref="K914" si="3175">G916-G915</f>
        <v>0.60000000000000053</v>
      </c>
      <c r="L914" s="16">
        <f t="shared" ref="L914" si="3176">G917-G916</f>
        <v>0.64999999999999947</v>
      </c>
      <c r="M914" s="16">
        <f t="shared" ref="M914" si="3177">H915</f>
        <v>1314.17</v>
      </c>
      <c r="N914" s="16">
        <f t="shared" ref="N914" si="3178">H914-H915</f>
        <v>0.64999999999986358</v>
      </c>
      <c r="O914" s="16">
        <f t="shared" ref="O914" si="3179">I914</f>
        <v>3.4</v>
      </c>
      <c r="P914" s="16">
        <v>0.35</v>
      </c>
      <c r="Q914" s="16">
        <f t="shared" ref="Q914" si="3180">(G917-G914-R914-P914-T914)/2</f>
        <v>0.39999999999999997</v>
      </c>
      <c r="R914" s="16">
        <v>0.4</v>
      </c>
      <c r="S914" s="16">
        <f t="shared" ref="S914" si="3181">(G917-G914-R914-P914-T914)/2</f>
        <v>0.39999999999999997</v>
      </c>
      <c r="T914" s="16">
        <f t="shared" ref="T914" si="3182">P914</f>
        <v>0.35</v>
      </c>
      <c r="U914" s="16">
        <f t="shared" ref="U914" si="3183">M914+0.25</f>
        <v>1314.42</v>
      </c>
      <c r="V914" s="34">
        <f t="shared" si="3015"/>
        <v>17</v>
      </c>
    </row>
    <row r="915" spans="1:22">
      <c r="A915" s="13" t="str">
        <f t="shared" ref="A915" si="3184">$B914&amp;"."&amp;F915&amp;"."&amp;V915</f>
        <v>6.2.17</v>
      </c>
      <c r="B915" s="17"/>
      <c r="C915" s="17"/>
      <c r="D915" s="17"/>
      <c r="E915" s="18" t="s">
        <v>41</v>
      </c>
      <c r="F915" s="18">
        <f t="shared" si="2986"/>
        <v>2</v>
      </c>
      <c r="G915" s="19">
        <v>4.05</v>
      </c>
      <c r="H915" s="20">
        <v>1314.17</v>
      </c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34">
        <f t="shared" si="3015"/>
        <v>17</v>
      </c>
    </row>
    <row r="916" spans="1:22">
      <c r="A916" s="13" t="str">
        <f t="shared" ref="A916" si="3185">$B914&amp;"."&amp;F916&amp;"."&amp;V916</f>
        <v>6.3.17</v>
      </c>
      <c r="B916" s="17"/>
      <c r="C916" s="17"/>
      <c r="D916" s="17"/>
      <c r="E916" s="30" t="s">
        <v>41</v>
      </c>
      <c r="F916" s="30">
        <f t="shared" si="2986"/>
        <v>3</v>
      </c>
      <c r="G916" s="31">
        <v>4.6500000000000004</v>
      </c>
      <c r="H916" s="32">
        <v>1314.17</v>
      </c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34">
        <f t="shared" si="3015"/>
        <v>17</v>
      </c>
    </row>
    <row r="917" spans="1:22">
      <c r="A917" s="13" t="str">
        <f t="shared" ref="A917" si="3186">$B914&amp;"."&amp;F917&amp;"."&amp;V917</f>
        <v>6.4.17</v>
      </c>
      <c r="B917" s="186"/>
      <c r="C917" s="17"/>
      <c r="D917" s="17"/>
      <c r="E917" s="23" t="s">
        <v>41</v>
      </c>
      <c r="F917" s="23">
        <f t="shared" si="2986"/>
        <v>4</v>
      </c>
      <c r="G917" s="24">
        <v>5.3</v>
      </c>
      <c r="H917" s="25">
        <v>1314.82</v>
      </c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34">
        <f t="shared" si="3015"/>
        <v>17</v>
      </c>
    </row>
    <row r="918" spans="1:22">
      <c r="A918" s="13" t="str">
        <f t="shared" ref="A918" si="3187">$B918&amp;"."&amp;F918&amp;"."&amp;V918</f>
        <v>7.1.17</v>
      </c>
      <c r="B918" s="185">
        <f t="shared" si="2985"/>
        <v>7</v>
      </c>
      <c r="C918" s="185" t="s">
        <v>516</v>
      </c>
      <c r="D918" s="185" t="s">
        <v>517</v>
      </c>
      <c r="E918" s="14" t="s">
        <v>41</v>
      </c>
      <c r="F918" s="14">
        <f t="shared" si="2986"/>
        <v>1</v>
      </c>
      <c r="G918" s="15">
        <v>3.15</v>
      </c>
      <c r="H918" s="16">
        <v>1313.64</v>
      </c>
      <c r="I918" s="16">
        <f t="shared" ref="I918" si="3188">G918</f>
        <v>3.15</v>
      </c>
      <c r="J918" s="16">
        <f t="shared" ref="J918" si="3189">G919-G918</f>
        <v>0.64999999999999991</v>
      </c>
      <c r="K918" s="16">
        <f t="shared" ref="K918" si="3190">G920-G919</f>
        <v>0.60000000000000053</v>
      </c>
      <c r="L918" s="16">
        <f t="shared" ref="L918" si="3191">G921-G920</f>
        <v>0.64999999999999947</v>
      </c>
      <c r="M918" s="16">
        <f t="shared" ref="M918" si="3192">H919</f>
        <v>1312.99</v>
      </c>
      <c r="N918" s="16">
        <f t="shared" ref="N918" si="3193">H918-H919</f>
        <v>0.65000000000009095</v>
      </c>
      <c r="O918" s="16">
        <f t="shared" ref="O918" si="3194">I918</f>
        <v>3.15</v>
      </c>
      <c r="P918" s="16">
        <v>0.35</v>
      </c>
      <c r="Q918" s="16">
        <f t="shared" ref="Q918" si="3195">(G921-G918-R918-P918-T918)/2</f>
        <v>0.39999999999999997</v>
      </c>
      <c r="R918" s="16">
        <v>0.4</v>
      </c>
      <c r="S918" s="16">
        <f t="shared" ref="S918" si="3196">(G921-G918-R918-P918-T918)/2</f>
        <v>0.39999999999999997</v>
      </c>
      <c r="T918" s="16">
        <f t="shared" ref="T918" si="3197">P918</f>
        <v>0.35</v>
      </c>
      <c r="U918" s="16">
        <f t="shared" ref="U918" si="3198">M918+0.25</f>
        <v>1313.24</v>
      </c>
      <c r="V918" s="34">
        <f t="shared" ref="V918" si="3199">V913</f>
        <v>17</v>
      </c>
    </row>
    <row r="919" spans="1:22">
      <c r="A919" s="13" t="str">
        <f t="shared" ref="A919" si="3200">$B918&amp;"."&amp;F919&amp;"."&amp;V919</f>
        <v>7.2.17</v>
      </c>
      <c r="B919" s="17"/>
      <c r="C919" s="17"/>
      <c r="D919" s="17"/>
      <c r="E919" s="18" t="s">
        <v>41</v>
      </c>
      <c r="F919" s="18">
        <f t="shared" si="2986"/>
        <v>2</v>
      </c>
      <c r="G919" s="19">
        <v>3.8</v>
      </c>
      <c r="H919" s="20">
        <v>1312.99</v>
      </c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34">
        <f t="shared" si="3015"/>
        <v>17</v>
      </c>
    </row>
    <row r="920" spans="1:22">
      <c r="A920" s="13" t="str">
        <f t="shared" ref="A920" si="3201">$B918&amp;"."&amp;F920&amp;"."&amp;V920</f>
        <v>7.3.17</v>
      </c>
      <c r="B920" s="17"/>
      <c r="C920" s="17"/>
      <c r="D920" s="17"/>
      <c r="E920" s="30" t="s">
        <v>41</v>
      </c>
      <c r="F920" s="30">
        <f t="shared" si="2986"/>
        <v>3</v>
      </c>
      <c r="G920" s="31">
        <v>4.4000000000000004</v>
      </c>
      <c r="H920" s="32">
        <v>1312.99</v>
      </c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34">
        <f t="shared" si="3015"/>
        <v>17</v>
      </c>
    </row>
    <row r="921" spans="1:22">
      <c r="A921" s="13" t="str">
        <f t="shared" ref="A921" si="3202">$B918&amp;"."&amp;F921&amp;"."&amp;V921</f>
        <v>7.4.17</v>
      </c>
      <c r="B921" s="186"/>
      <c r="C921" s="186"/>
      <c r="D921" s="186"/>
      <c r="E921" s="23" t="s">
        <v>41</v>
      </c>
      <c r="F921" s="23">
        <f t="shared" si="2986"/>
        <v>4</v>
      </c>
      <c r="G921" s="24">
        <v>5.05</v>
      </c>
      <c r="H921" s="25">
        <v>1313.64</v>
      </c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34">
        <f t="shared" si="3015"/>
        <v>17</v>
      </c>
    </row>
    <row r="922" spans="1:22">
      <c r="A922" s="13" t="str">
        <f t="shared" ref="A922" si="3203">$B922&amp;"."&amp;F922&amp;"."&amp;V922</f>
        <v>8.1.17</v>
      </c>
      <c r="B922" s="185">
        <f t="shared" si="2985"/>
        <v>8</v>
      </c>
      <c r="C922" s="185">
        <v>90</v>
      </c>
      <c r="D922" s="17" t="s">
        <v>518</v>
      </c>
      <c r="E922" s="14" t="s">
        <v>41</v>
      </c>
      <c r="F922" s="14">
        <f t="shared" si="2986"/>
        <v>1</v>
      </c>
      <c r="G922" s="15">
        <v>2.99</v>
      </c>
      <c r="H922" s="16">
        <v>1311.92</v>
      </c>
      <c r="I922" s="16">
        <f t="shared" ref="I922" si="3204">G922</f>
        <v>2.99</v>
      </c>
      <c r="J922" s="16">
        <f t="shared" ref="J922" si="3205">G923-G922</f>
        <v>0.64999999999999991</v>
      </c>
      <c r="K922" s="16">
        <f t="shared" ref="K922" si="3206">G924-G923</f>
        <v>0.60000000000000009</v>
      </c>
      <c r="L922" s="16">
        <f t="shared" ref="L922" si="3207">G925-G924</f>
        <v>0.64999999999999947</v>
      </c>
      <c r="M922" s="16">
        <f t="shared" ref="M922" si="3208">H923</f>
        <v>1311.27</v>
      </c>
      <c r="N922" s="16">
        <f t="shared" ref="N922" si="3209">H922-H923</f>
        <v>0.65000000000009095</v>
      </c>
      <c r="O922" s="16">
        <f t="shared" ref="O922" si="3210">I922</f>
        <v>2.99</v>
      </c>
      <c r="P922" s="16">
        <v>0.35</v>
      </c>
      <c r="Q922" s="16">
        <f t="shared" ref="Q922" si="3211">(G925-G922-R922-P922-T922)/2</f>
        <v>0.39999999999999974</v>
      </c>
      <c r="R922" s="16">
        <v>0.4</v>
      </c>
      <c r="S922" s="16">
        <f t="shared" ref="S922" si="3212">(G925-G922-R922-P922-T922)/2</f>
        <v>0.39999999999999974</v>
      </c>
      <c r="T922" s="16">
        <f t="shared" ref="T922" si="3213">P922</f>
        <v>0.35</v>
      </c>
      <c r="U922" s="16">
        <f t="shared" ref="U922" si="3214">M922+0.25</f>
        <v>1311.52</v>
      </c>
      <c r="V922" s="34">
        <f t="shared" si="3015"/>
        <v>17</v>
      </c>
    </row>
    <row r="923" spans="1:22">
      <c r="A923" s="13" t="str">
        <f t="shared" ref="A923" si="3215">$B922&amp;"."&amp;F923&amp;"."&amp;V923</f>
        <v>8.2.17</v>
      </c>
      <c r="B923" s="17"/>
      <c r="C923" s="17"/>
      <c r="D923" s="17"/>
      <c r="E923" s="18" t="s">
        <v>41</v>
      </c>
      <c r="F923" s="18">
        <f t="shared" si="2986"/>
        <v>2</v>
      </c>
      <c r="G923" s="19">
        <v>3.64</v>
      </c>
      <c r="H923" s="20">
        <v>1311.27</v>
      </c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34">
        <f t="shared" si="3015"/>
        <v>17</v>
      </c>
    </row>
    <row r="924" spans="1:22">
      <c r="A924" s="13" t="str">
        <f t="shared" ref="A924" si="3216">$B922&amp;"."&amp;F924&amp;"."&amp;V924</f>
        <v>8.3.17</v>
      </c>
      <c r="B924" s="17"/>
      <c r="C924" s="17"/>
      <c r="D924" s="17"/>
      <c r="E924" s="30" t="s">
        <v>41</v>
      </c>
      <c r="F924" s="30">
        <f t="shared" si="2986"/>
        <v>3</v>
      </c>
      <c r="G924" s="31">
        <v>4.24</v>
      </c>
      <c r="H924" s="32">
        <v>1311.27</v>
      </c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34">
        <f t="shared" si="3015"/>
        <v>17</v>
      </c>
    </row>
    <row r="925" spans="1:22">
      <c r="A925" s="13" t="str">
        <f t="shared" ref="A925" si="3217">$B922&amp;"."&amp;F925&amp;"."&amp;V925</f>
        <v>8.4.17</v>
      </c>
      <c r="B925" s="186"/>
      <c r="C925" s="17"/>
      <c r="D925" s="17"/>
      <c r="E925" s="23" t="s">
        <v>41</v>
      </c>
      <c r="F925" s="23">
        <f t="shared" si="2986"/>
        <v>4</v>
      </c>
      <c r="G925" s="24">
        <v>4.8899999999999997</v>
      </c>
      <c r="H925" s="25">
        <v>1311.92</v>
      </c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34">
        <f t="shared" si="3015"/>
        <v>17</v>
      </c>
    </row>
    <row r="926" spans="1:22">
      <c r="A926" s="13" t="str">
        <f t="shared" ref="A926" si="3218">$B926&amp;"."&amp;F926&amp;"."&amp;V926</f>
        <v>9.1.17</v>
      </c>
      <c r="B926" s="185">
        <f t="shared" si="2985"/>
        <v>9</v>
      </c>
      <c r="C926" s="185" t="s">
        <v>519</v>
      </c>
      <c r="D926" s="185" t="s">
        <v>520</v>
      </c>
      <c r="E926" s="14" t="s">
        <v>41</v>
      </c>
      <c r="F926" s="14">
        <f t="shared" si="2986"/>
        <v>1</v>
      </c>
      <c r="G926" s="15">
        <v>3.25</v>
      </c>
      <c r="H926" s="16">
        <v>1310.91</v>
      </c>
      <c r="I926" s="16">
        <f t="shared" ref="I926" si="3219">G926</f>
        <v>3.25</v>
      </c>
      <c r="J926" s="16">
        <f t="shared" ref="J926" si="3220">G927-G926</f>
        <v>0.64999999999999991</v>
      </c>
      <c r="K926" s="16">
        <f t="shared" ref="K926" si="3221">G928-G927</f>
        <v>0.60000000000000009</v>
      </c>
      <c r="L926" s="16">
        <f t="shared" ref="L926" si="3222">G929-G928</f>
        <v>0.65000000000000036</v>
      </c>
      <c r="M926" s="16">
        <f t="shared" ref="M926" si="3223">H927</f>
        <v>1310.26</v>
      </c>
      <c r="N926" s="16">
        <f t="shared" ref="N926" si="3224">H926-H927</f>
        <v>0.65000000000009095</v>
      </c>
      <c r="O926" s="16">
        <f t="shared" ref="O926" si="3225">I926</f>
        <v>3.25</v>
      </c>
      <c r="P926" s="16">
        <v>0.35</v>
      </c>
      <c r="Q926" s="16">
        <f t="shared" ref="Q926" si="3226">(G929-G926-R926-P926-T926)/2</f>
        <v>0.40000000000000019</v>
      </c>
      <c r="R926" s="16">
        <v>0.4</v>
      </c>
      <c r="S926" s="16">
        <f t="shared" ref="S926" si="3227">(G929-G926-R926-P926-T926)/2</f>
        <v>0.40000000000000019</v>
      </c>
      <c r="T926" s="16">
        <f t="shared" ref="T926" si="3228">P926</f>
        <v>0.35</v>
      </c>
      <c r="U926" s="16">
        <f t="shared" ref="U926" si="3229">M926+0.25</f>
        <v>1310.51</v>
      </c>
      <c r="V926" s="34">
        <f t="shared" ref="V926" si="3230">V921</f>
        <v>17</v>
      </c>
    </row>
    <row r="927" spans="1:22">
      <c r="A927" s="13" t="str">
        <f t="shared" ref="A927" si="3231">$B926&amp;"."&amp;F927&amp;"."&amp;V927</f>
        <v>9.2.17</v>
      </c>
      <c r="B927" s="17"/>
      <c r="C927" s="17"/>
      <c r="D927" s="17"/>
      <c r="E927" s="18" t="s">
        <v>41</v>
      </c>
      <c r="F927" s="18">
        <f t="shared" si="2986"/>
        <v>2</v>
      </c>
      <c r="G927" s="19">
        <v>3.9</v>
      </c>
      <c r="H927" s="20">
        <v>1310.26</v>
      </c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34">
        <f t="shared" si="3015"/>
        <v>17</v>
      </c>
    </row>
    <row r="928" spans="1:22">
      <c r="A928" s="13" t="str">
        <f t="shared" ref="A928" si="3232">$B926&amp;"."&amp;F928&amp;"."&amp;V928</f>
        <v>9.3.17</v>
      </c>
      <c r="B928" s="17"/>
      <c r="C928" s="17"/>
      <c r="D928" s="17"/>
      <c r="E928" s="30" t="s">
        <v>41</v>
      </c>
      <c r="F928" s="30">
        <f t="shared" si="2986"/>
        <v>3</v>
      </c>
      <c r="G928" s="31">
        <v>4.5</v>
      </c>
      <c r="H928" s="32">
        <v>1310.26</v>
      </c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34">
        <f t="shared" si="3015"/>
        <v>17</v>
      </c>
    </row>
    <row r="929" spans="1:22">
      <c r="A929" s="13" t="str">
        <f t="shared" ref="A929" si="3233">$B926&amp;"."&amp;F929&amp;"."&amp;V929</f>
        <v>9.4.17</v>
      </c>
      <c r="B929" s="186"/>
      <c r="C929" s="186"/>
      <c r="D929" s="186"/>
      <c r="E929" s="23" t="s">
        <v>41</v>
      </c>
      <c r="F929" s="23">
        <f t="shared" si="2986"/>
        <v>4</v>
      </c>
      <c r="G929" s="24">
        <v>5.15</v>
      </c>
      <c r="H929" s="25">
        <v>1310.91</v>
      </c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34">
        <f t="shared" si="3015"/>
        <v>17</v>
      </c>
    </row>
    <row r="930" spans="1:22">
      <c r="A930" s="13" t="str">
        <f t="shared" ref="A930" si="3234">$B930&amp;"."&amp;F930&amp;"."&amp;V930</f>
        <v>10.1.17</v>
      </c>
      <c r="B930" s="185">
        <f t="shared" ref="B930:B990" si="3235">B926+1</f>
        <v>10</v>
      </c>
      <c r="C930" s="185">
        <v>91</v>
      </c>
      <c r="D930" s="17" t="s">
        <v>522</v>
      </c>
      <c r="E930" s="14" t="s">
        <v>41</v>
      </c>
      <c r="F930" s="14">
        <f t="shared" ref="F930:F993" si="3236">F926</f>
        <v>1</v>
      </c>
      <c r="G930" s="15">
        <v>3.57</v>
      </c>
      <c r="H930" s="16">
        <v>1309.57</v>
      </c>
      <c r="I930" s="16">
        <f t="shared" ref="I930" si="3237">G930</f>
        <v>3.57</v>
      </c>
      <c r="J930" s="16">
        <f t="shared" ref="J930" si="3238">G931-G930</f>
        <v>0.64999999999999991</v>
      </c>
      <c r="K930" s="16">
        <f t="shared" ref="K930" si="3239">G932-G931</f>
        <v>0.60000000000000053</v>
      </c>
      <c r="L930" s="16">
        <f t="shared" ref="L930" si="3240">G933-G932</f>
        <v>0.64999999999999947</v>
      </c>
      <c r="M930" s="16">
        <f t="shared" ref="M930" si="3241">H931</f>
        <v>1308.92</v>
      </c>
      <c r="N930" s="16">
        <f t="shared" ref="N930" si="3242">H930-H931</f>
        <v>0.64999999999986358</v>
      </c>
      <c r="O930" s="16">
        <f t="shared" ref="O930" si="3243">I930</f>
        <v>3.57</v>
      </c>
      <c r="P930" s="16">
        <v>0.35</v>
      </c>
      <c r="Q930" s="16">
        <f t="shared" ref="Q930" si="3244">(G933-G930-R930-P930-T930)/2</f>
        <v>0.39999999999999997</v>
      </c>
      <c r="R930" s="16">
        <v>0.4</v>
      </c>
      <c r="S930" s="16">
        <f t="shared" ref="S930" si="3245">(G933-G930-R930-P930-T930)/2</f>
        <v>0.39999999999999997</v>
      </c>
      <c r="T930" s="16">
        <f t="shared" ref="T930" si="3246">P930</f>
        <v>0.35</v>
      </c>
      <c r="U930" s="16">
        <f t="shared" ref="U930" si="3247">M930+0.25</f>
        <v>1309.17</v>
      </c>
      <c r="V930" s="34">
        <f t="shared" si="3015"/>
        <v>17</v>
      </c>
    </row>
    <row r="931" spans="1:22">
      <c r="A931" s="13" t="str">
        <f t="shared" ref="A931" si="3248">$B930&amp;"."&amp;F931&amp;"."&amp;V931</f>
        <v>10.2.17</v>
      </c>
      <c r="B931" s="17"/>
      <c r="C931" s="17"/>
      <c r="D931" s="17"/>
      <c r="E931" s="18" t="s">
        <v>41</v>
      </c>
      <c r="F931" s="18">
        <f t="shared" si="3236"/>
        <v>2</v>
      </c>
      <c r="G931" s="19">
        <v>4.22</v>
      </c>
      <c r="H931" s="20">
        <v>1308.92</v>
      </c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34">
        <f t="shared" si="3015"/>
        <v>17</v>
      </c>
    </row>
    <row r="932" spans="1:22">
      <c r="A932" s="13" t="str">
        <f t="shared" ref="A932" si="3249">$B930&amp;"."&amp;F932&amp;"."&amp;V932</f>
        <v>10.3.17</v>
      </c>
      <c r="B932" s="17"/>
      <c r="C932" s="17"/>
      <c r="D932" s="17"/>
      <c r="E932" s="30" t="s">
        <v>41</v>
      </c>
      <c r="F932" s="30">
        <f t="shared" si="3236"/>
        <v>3</v>
      </c>
      <c r="G932" s="31">
        <v>4.82</v>
      </c>
      <c r="H932" s="32">
        <v>1308.92</v>
      </c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34">
        <f t="shared" si="3015"/>
        <v>17</v>
      </c>
    </row>
    <row r="933" spans="1:22">
      <c r="A933" s="13" t="str">
        <f t="shared" ref="A933" si="3250">$B930&amp;"."&amp;F933&amp;"."&amp;V933</f>
        <v>10.4.17</v>
      </c>
      <c r="B933" s="186"/>
      <c r="C933" s="17"/>
      <c r="D933" s="17"/>
      <c r="E933" s="23" t="s">
        <v>41</v>
      </c>
      <c r="F933" s="23">
        <f t="shared" si="3236"/>
        <v>4</v>
      </c>
      <c r="G933" s="24">
        <v>5.47</v>
      </c>
      <c r="H933" s="25">
        <v>1309.57</v>
      </c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34">
        <f t="shared" si="3015"/>
        <v>17</v>
      </c>
    </row>
    <row r="934" spans="1:22">
      <c r="A934" s="13" t="str">
        <f t="shared" ref="A934" si="3251">$B934&amp;"."&amp;F934&amp;"."&amp;V934</f>
        <v>11.1.17</v>
      </c>
      <c r="B934" s="185">
        <f t="shared" si="3235"/>
        <v>11</v>
      </c>
      <c r="C934" s="203" t="s">
        <v>523</v>
      </c>
      <c r="D934" s="185" t="s">
        <v>524</v>
      </c>
      <c r="E934" s="14" t="s">
        <v>41</v>
      </c>
      <c r="F934" s="14">
        <f t="shared" si="3236"/>
        <v>1</v>
      </c>
      <c r="G934" s="15">
        <v>3.6</v>
      </c>
      <c r="H934" s="16">
        <v>1308.3399999999999</v>
      </c>
      <c r="I934" s="16">
        <f t="shared" ref="I934" si="3252">G934</f>
        <v>3.6</v>
      </c>
      <c r="J934" s="16">
        <f t="shared" ref="J934" si="3253">G935-G934</f>
        <v>0.64999999999999991</v>
      </c>
      <c r="K934" s="16">
        <f t="shared" ref="K934" si="3254">G936-G935</f>
        <v>0.59999999999999964</v>
      </c>
      <c r="L934" s="16">
        <f t="shared" ref="L934" si="3255">G937-G936</f>
        <v>0.65000000000000036</v>
      </c>
      <c r="M934" s="16">
        <f t="shared" ref="M934" si="3256">H935</f>
        <v>1307.69</v>
      </c>
      <c r="N934" s="16">
        <f t="shared" ref="N934" si="3257">H934-H935</f>
        <v>0.64999999999986358</v>
      </c>
      <c r="O934" s="16">
        <f t="shared" ref="O934" si="3258">I934</f>
        <v>3.6</v>
      </c>
      <c r="P934" s="16">
        <v>0.35</v>
      </c>
      <c r="Q934" s="16">
        <f t="shared" ref="Q934" si="3259">(G937-G934-R934-P934-T934)/2</f>
        <v>0.39999999999999997</v>
      </c>
      <c r="R934" s="16">
        <v>0.4</v>
      </c>
      <c r="S934" s="16">
        <f t="shared" ref="S934" si="3260">(G937-G934-R934-P934-T934)/2</f>
        <v>0.39999999999999997</v>
      </c>
      <c r="T934" s="16">
        <f t="shared" ref="T934" si="3261">P934</f>
        <v>0.35</v>
      </c>
      <c r="U934" s="16">
        <f t="shared" ref="U934" si="3262">M934+0.25</f>
        <v>1307.94</v>
      </c>
      <c r="V934" s="34">
        <f t="shared" ref="V934" si="3263">V929</f>
        <v>17</v>
      </c>
    </row>
    <row r="935" spans="1:22">
      <c r="A935" s="13" t="str">
        <f t="shared" ref="A935" si="3264">$B934&amp;"."&amp;F935&amp;"."&amp;V935</f>
        <v>11.2.17</v>
      </c>
      <c r="B935" s="17"/>
      <c r="C935" s="17"/>
      <c r="D935" s="17"/>
      <c r="E935" s="18" t="s">
        <v>41</v>
      </c>
      <c r="F935" s="18">
        <f t="shared" si="3236"/>
        <v>2</v>
      </c>
      <c r="G935" s="19">
        <v>4.25</v>
      </c>
      <c r="H935" s="20">
        <v>1307.69</v>
      </c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34">
        <f t="shared" ref="V935:V997" si="3265">V934</f>
        <v>17</v>
      </c>
    </row>
    <row r="936" spans="1:22">
      <c r="A936" s="13" t="str">
        <f t="shared" ref="A936" si="3266">$B934&amp;"."&amp;F936&amp;"."&amp;V936</f>
        <v>11.3.17</v>
      </c>
      <c r="B936" s="17"/>
      <c r="C936" s="17"/>
      <c r="D936" s="17"/>
      <c r="E936" s="30" t="s">
        <v>41</v>
      </c>
      <c r="F936" s="30">
        <f t="shared" si="3236"/>
        <v>3</v>
      </c>
      <c r="G936" s="31">
        <v>4.8499999999999996</v>
      </c>
      <c r="H936" s="32">
        <v>1307.69</v>
      </c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34">
        <f t="shared" si="3265"/>
        <v>17</v>
      </c>
    </row>
    <row r="937" spans="1:22">
      <c r="A937" s="13" t="str">
        <f t="shared" ref="A937" si="3267">$B934&amp;"."&amp;F937&amp;"."&amp;V937</f>
        <v>11.4.17</v>
      </c>
      <c r="B937" s="186"/>
      <c r="C937" s="186"/>
      <c r="D937" s="186"/>
      <c r="E937" s="23" t="s">
        <v>41</v>
      </c>
      <c r="F937" s="23">
        <f t="shared" si="3236"/>
        <v>4</v>
      </c>
      <c r="G937" s="24">
        <v>5.5</v>
      </c>
      <c r="H937" s="25">
        <v>1308.3399999999999</v>
      </c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34">
        <f t="shared" si="3265"/>
        <v>17</v>
      </c>
    </row>
    <row r="938" spans="1:22">
      <c r="A938" s="13" t="str">
        <f t="shared" ref="A938" si="3268">$B938&amp;"."&amp;F938&amp;"."&amp;V938</f>
        <v>12.1.17</v>
      </c>
      <c r="B938" s="185">
        <f t="shared" si="3235"/>
        <v>12</v>
      </c>
      <c r="C938" s="185">
        <v>92</v>
      </c>
      <c r="D938" s="17" t="s">
        <v>525</v>
      </c>
      <c r="E938" s="14" t="s">
        <v>41</v>
      </c>
      <c r="F938" s="14">
        <f t="shared" si="3236"/>
        <v>1</v>
      </c>
      <c r="G938" s="15">
        <v>3.57</v>
      </c>
      <c r="H938" s="16">
        <v>1307.1600000000001</v>
      </c>
      <c r="I938" s="16">
        <f t="shared" ref="I938" si="3269">G938</f>
        <v>3.57</v>
      </c>
      <c r="J938" s="16">
        <f t="shared" ref="J938" si="3270">G939-G938</f>
        <v>0.64999999999999991</v>
      </c>
      <c r="K938" s="16">
        <f t="shared" ref="K938" si="3271">G940-G939</f>
        <v>0.60000000000000053</v>
      </c>
      <c r="L938" s="16">
        <f t="shared" ref="L938" si="3272">G941-G940</f>
        <v>0.64999999999999947</v>
      </c>
      <c r="M938" s="16">
        <f t="shared" ref="M938" si="3273">H939</f>
        <v>1306.51</v>
      </c>
      <c r="N938" s="16">
        <f t="shared" ref="N938" si="3274">H938-H939</f>
        <v>0.65000000000009095</v>
      </c>
      <c r="O938" s="16">
        <f t="shared" ref="O938" si="3275">I938</f>
        <v>3.57</v>
      </c>
      <c r="P938" s="16">
        <v>0.35</v>
      </c>
      <c r="Q938" s="16">
        <f t="shared" ref="Q938" si="3276">(G941-G938-R938-P938-T938)/2</f>
        <v>0.39999999999999997</v>
      </c>
      <c r="R938" s="16">
        <v>0.4</v>
      </c>
      <c r="S938" s="16">
        <f t="shared" ref="S938" si="3277">(G941-G938-R938-P938-T938)/2</f>
        <v>0.39999999999999997</v>
      </c>
      <c r="T938" s="16">
        <f t="shared" ref="T938" si="3278">P938</f>
        <v>0.35</v>
      </c>
      <c r="U938" s="16">
        <f t="shared" ref="U938" si="3279">M938+0.25</f>
        <v>1306.76</v>
      </c>
      <c r="V938" s="34">
        <f t="shared" si="3265"/>
        <v>17</v>
      </c>
    </row>
    <row r="939" spans="1:22">
      <c r="A939" s="13" t="str">
        <f t="shared" ref="A939" si="3280">$B938&amp;"."&amp;F939&amp;"."&amp;V939</f>
        <v>12.2.17</v>
      </c>
      <c r="B939" s="17"/>
      <c r="C939" s="17"/>
      <c r="D939" s="17"/>
      <c r="E939" s="18" t="s">
        <v>41</v>
      </c>
      <c r="F939" s="18">
        <f t="shared" si="3236"/>
        <v>2</v>
      </c>
      <c r="G939" s="19">
        <v>4.22</v>
      </c>
      <c r="H939" s="20">
        <v>1306.51</v>
      </c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34">
        <f t="shared" si="3265"/>
        <v>17</v>
      </c>
    </row>
    <row r="940" spans="1:22">
      <c r="A940" s="13" t="str">
        <f t="shared" ref="A940" si="3281">$B938&amp;"."&amp;F940&amp;"."&amp;V940</f>
        <v>12.3.17</v>
      </c>
      <c r="B940" s="17"/>
      <c r="C940" s="17"/>
      <c r="D940" s="17"/>
      <c r="E940" s="30" t="s">
        <v>41</v>
      </c>
      <c r="F940" s="30">
        <f t="shared" si="3236"/>
        <v>3</v>
      </c>
      <c r="G940" s="31">
        <v>4.82</v>
      </c>
      <c r="H940" s="32">
        <v>1306.51</v>
      </c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34">
        <f t="shared" si="3265"/>
        <v>17</v>
      </c>
    </row>
    <row r="941" spans="1:22">
      <c r="A941" s="13" t="str">
        <f t="shared" ref="A941" si="3282">$B938&amp;"."&amp;F941&amp;"."&amp;V941</f>
        <v>12.4.17</v>
      </c>
      <c r="B941" s="186"/>
      <c r="C941" s="17"/>
      <c r="D941" s="17"/>
      <c r="E941" s="23" t="s">
        <v>41</v>
      </c>
      <c r="F941" s="23">
        <f t="shared" si="3236"/>
        <v>4</v>
      </c>
      <c r="G941" s="24">
        <v>5.47</v>
      </c>
      <c r="H941" s="25">
        <v>1307.1600000000001</v>
      </c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34">
        <f t="shared" si="3265"/>
        <v>17</v>
      </c>
    </row>
    <row r="942" spans="1:22">
      <c r="A942" s="13" t="str">
        <f t="shared" ref="A942" si="3283">$B942&amp;"."&amp;F942&amp;"."&amp;V942</f>
        <v>13.1.17</v>
      </c>
      <c r="B942" s="185">
        <f t="shared" si="3235"/>
        <v>13</v>
      </c>
      <c r="C942" s="203" t="s">
        <v>526</v>
      </c>
      <c r="D942" s="185" t="s">
        <v>527</v>
      </c>
      <c r="E942" s="14" t="s">
        <v>41</v>
      </c>
      <c r="F942" s="14">
        <f t="shared" si="3236"/>
        <v>1</v>
      </c>
      <c r="G942" s="15">
        <v>3.25</v>
      </c>
      <c r="H942" s="16">
        <v>1306.44</v>
      </c>
      <c r="I942" s="16">
        <f t="shared" ref="I942" si="3284">G942</f>
        <v>3.25</v>
      </c>
      <c r="J942" s="16">
        <f t="shared" ref="J942" si="3285">G943-G942</f>
        <v>0.64999999999999991</v>
      </c>
      <c r="K942" s="16">
        <f t="shared" ref="K942" si="3286">G944-G943</f>
        <v>0.60000000000000009</v>
      </c>
      <c r="L942" s="16">
        <f t="shared" ref="L942" si="3287">G945-G944</f>
        <v>0.65000000000000036</v>
      </c>
      <c r="M942" s="16">
        <f t="shared" ref="M942" si="3288">H943</f>
        <v>1305.79</v>
      </c>
      <c r="N942" s="16">
        <f t="shared" ref="N942" si="3289">H942-H943</f>
        <v>0.65000000000009095</v>
      </c>
      <c r="O942" s="16">
        <f t="shared" ref="O942" si="3290">I942</f>
        <v>3.25</v>
      </c>
      <c r="P942" s="16">
        <v>0.35</v>
      </c>
      <c r="Q942" s="16">
        <f t="shared" ref="Q942" si="3291">(G945-G942-R942-P942-T942)/2</f>
        <v>0.40000000000000019</v>
      </c>
      <c r="R942" s="16">
        <v>0.4</v>
      </c>
      <c r="S942" s="16">
        <f t="shared" ref="S942" si="3292">(G945-G942-R942-P942-T942)/2</f>
        <v>0.40000000000000019</v>
      </c>
      <c r="T942" s="16">
        <f t="shared" ref="T942" si="3293">P942</f>
        <v>0.35</v>
      </c>
      <c r="U942" s="16">
        <f t="shared" ref="U942" si="3294">M942+0.25</f>
        <v>1306.04</v>
      </c>
      <c r="V942" s="34">
        <f t="shared" ref="V942" si="3295">V937</f>
        <v>17</v>
      </c>
    </row>
    <row r="943" spans="1:22">
      <c r="A943" s="13" t="str">
        <f t="shared" ref="A943" si="3296">$B942&amp;"."&amp;F943&amp;"."&amp;V943</f>
        <v>13.2.17</v>
      </c>
      <c r="B943" s="17"/>
      <c r="C943" s="17"/>
      <c r="D943" s="17"/>
      <c r="E943" s="18" t="s">
        <v>41</v>
      </c>
      <c r="F943" s="18">
        <f t="shared" si="3236"/>
        <v>2</v>
      </c>
      <c r="G943" s="19">
        <v>3.9</v>
      </c>
      <c r="H943" s="20">
        <v>1305.79</v>
      </c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34">
        <f t="shared" si="3265"/>
        <v>17</v>
      </c>
    </row>
    <row r="944" spans="1:22">
      <c r="A944" s="13" t="str">
        <f t="shared" ref="A944" si="3297">$B942&amp;"."&amp;F944&amp;"."&amp;V944</f>
        <v>13.3.17</v>
      </c>
      <c r="B944" s="17"/>
      <c r="C944" s="17"/>
      <c r="D944" s="17"/>
      <c r="E944" s="30" t="s">
        <v>41</v>
      </c>
      <c r="F944" s="30">
        <f t="shared" si="3236"/>
        <v>3</v>
      </c>
      <c r="G944" s="31">
        <v>4.5</v>
      </c>
      <c r="H944" s="32">
        <v>1305.79</v>
      </c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34">
        <f t="shared" si="3265"/>
        <v>17</v>
      </c>
    </row>
    <row r="945" spans="1:23">
      <c r="A945" s="13" t="str">
        <f t="shared" ref="A945" si="3298">$B942&amp;"."&amp;F945&amp;"."&amp;V945</f>
        <v>13.4.17</v>
      </c>
      <c r="B945" s="186"/>
      <c r="C945" s="186"/>
      <c r="D945" s="186"/>
      <c r="E945" s="23" t="s">
        <v>41</v>
      </c>
      <c r="F945" s="23">
        <f t="shared" si="3236"/>
        <v>4</v>
      </c>
      <c r="G945" s="24">
        <v>5.15</v>
      </c>
      <c r="H945" s="25">
        <v>1306.44</v>
      </c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34">
        <f t="shared" si="3265"/>
        <v>17</v>
      </c>
    </row>
    <row r="946" spans="1:23">
      <c r="A946" s="13" t="str">
        <f t="shared" ref="A946" si="3299">$B946&amp;"."&amp;F946&amp;"."&amp;V946</f>
        <v>14.1.17</v>
      </c>
      <c r="B946" s="185">
        <f t="shared" si="3235"/>
        <v>14</v>
      </c>
      <c r="C946" s="185">
        <v>93</v>
      </c>
      <c r="D946" s="17" t="s">
        <v>425</v>
      </c>
      <c r="E946" s="14" t="s">
        <v>41</v>
      </c>
      <c r="F946" s="14">
        <f t="shared" si="3236"/>
        <v>1</v>
      </c>
      <c r="G946" s="15">
        <v>2.98</v>
      </c>
      <c r="H946" s="16">
        <v>1306.02</v>
      </c>
      <c r="I946" s="16">
        <f t="shared" ref="I946" si="3300">G946</f>
        <v>2.98</v>
      </c>
      <c r="J946" s="16">
        <f t="shared" ref="J946" si="3301">G947-G946</f>
        <v>0.64999999999999991</v>
      </c>
      <c r="K946" s="16">
        <f t="shared" ref="K946" si="3302">G948-G947</f>
        <v>0.60000000000000053</v>
      </c>
      <c r="L946" s="16">
        <f t="shared" ref="L946" si="3303">G949-G948</f>
        <v>0.64999999999999947</v>
      </c>
      <c r="M946" s="16">
        <f t="shared" ref="M946" si="3304">H947</f>
        <v>1305.3699999999999</v>
      </c>
      <c r="N946" s="16">
        <f t="shared" ref="N946" si="3305">H946-H947</f>
        <v>0.65000000000009095</v>
      </c>
      <c r="O946" s="16">
        <f t="shared" ref="O946" si="3306">I946</f>
        <v>2.98</v>
      </c>
      <c r="P946" s="16">
        <v>0.35</v>
      </c>
      <c r="Q946" s="16">
        <f t="shared" ref="Q946" si="3307">(G949-G946-R946-P946-T946)/2</f>
        <v>0.39999999999999997</v>
      </c>
      <c r="R946" s="16">
        <v>0.4</v>
      </c>
      <c r="S946" s="16">
        <f t="shared" ref="S946" si="3308">(G949-G946-R946-P946-T946)/2</f>
        <v>0.39999999999999997</v>
      </c>
      <c r="T946" s="16">
        <f t="shared" ref="T946" si="3309">P946</f>
        <v>0.35</v>
      </c>
      <c r="U946" s="16">
        <f t="shared" ref="U946" si="3310">M946+0.25</f>
        <v>1305.6199999999999</v>
      </c>
      <c r="V946" s="34">
        <f t="shared" si="3265"/>
        <v>17</v>
      </c>
    </row>
    <row r="947" spans="1:23">
      <c r="A947" s="13" t="str">
        <f t="shared" ref="A947" si="3311">$B946&amp;"."&amp;F947&amp;"."&amp;V947</f>
        <v>14.2.17</v>
      </c>
      <c r="B947" s="17"/>
      <c r="C947" s="17"/>
      <c r="D947" s="17"/>
      <c r="E947" s="18" t="s">
        <v>41</v>
      </c>
      <c r="F947" s="18">
        <f t="shared" si="3236"/>
        <v>2</v>
      </c>
      <c r="G947" s="19">
        <v>3.63</v>
      </c>
      <c r="H947" s="20">
        <v>1305.3699999999999</v>
      </c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34">
        <f t="shared" si="3265"/>
        <v>17</v>
      </c>
    </row>
    <row r="948" spans="1:23">
      <c r="A948" s="13" t="str">
        <f t="shared" ref="A948" si="3312">$B946&amp;"."&amp;F948&amp;"."&amp;V948</f>
        <v>14.3.17</v>
      </c>
      <c r="B948" s="17"/>
      <c r="C948" s="17"/>
      <c r="D948" s="17"/>
      <c r="E948" s="30" t="s">
        <v>41</v>
      </c>
      <c r="F948" s="30">
        <f t="shared" si="3236"/>
        <v>3</v>
      </c>
      <c r="G948" s="31">
        <v>4.2300000000000004</v>
      </c>
      <c r="H948" s="32">
        <v>1305.3699999999999</v>
      </c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34">
        <f t="shared" si="3265"/>
        <v>17</v>
      </c>
    </row>
    <row r="949" spans="1:23">
      <c r="A949" s="13" t="str">
        <f t="shared" ref="A949" si="3313">$B946&amp;"."&amp;F949&amp;"."&amp;V949</f>
        <v>14.4.17</v>
      </c>
      <c r="B949" s="186"/>
      <c r="C949" s="17"/>
      <c r="D949" s="17"/>
      <c r="E949" s="23" t="s">
        <v>41</v>
      </c>
      <c r="F949" s="23">
        <f t="shared" si="3236"/>
        <v>4</v>
      </c>
      <c r="G949" s="24">
        <v>4.88</v>
      </c>
      <c r="H949" s="25">
        <v>1306.02</v>
      </c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34">
        <f t="shared" si="3265"/>
        <v>17</v>
      </c>
    </row>
    <row r="950" spans="1:23">
      <c r="A950" s="13" t="str">
        <f t="shared" ref="A950" si="3314">$B950&amp;"."&amp;F950&amp;"."&amp;V950</f>
        <v>15.1.17</v>
      </c>
      <c r="B950" s="185">
        <f t="shared" si="3235"/>
        <v>15</v>
      </c>
      <c r="C950" s="185">
        <v>94</v>
      </c>
      <c r="D950" s="185" t="s">
        <v>528</v>
      </c>
      <c r="E950" s="14" t="s">
        <v>41</v>
      </c>
      <c r="F950" s="14">
        <f t="shared" si="3236"/>
        <v>1</v>
      </c>
      <c r="G950" s="15">
        <v>2.9</v>
      </c>
      <c r="H950" s="16">
        <v>1305.9000000000001</v>
      </c>
      <c r="I950" s="16">
        <f t="shared" ref="I950" si="3315">G950</f>
        <v>2.9</v>
      </c>
      <c r="J950" s="16">
        <f t="shared" ref="J950" si="3316">G951-G950</f>
        <v>0.64999999999999991</v>
      </c>
      <c r="K950" s="16">
        <f t="shared" ref="K950" si="3317">G952-G951</f>
        <v>0.60000000000000053</v>
      </c>
      <c r="L950" s="16">
        <f t="shared" ref="L950" si="3318">G953-G952</f>
        <v>0.64999999999999947</v>
      </c>
      <c r="M950" s="16">
        <f t="shared" ref="M950" si="3319">H951</f>
        <v>1305.25</v>
      </c>
      <c r="N950" s="16">
        <f t="shared" ref="N950" si="3320">H950-H951</f>
        <v>0.65000000000009095</v>
      </c>
      <c r="O950" s="16">
        <f t="shared" ref="O950" si="3321">I950</f>
        <v>2.9</v>
      </c>
      <c r="P950" s="16">
        <v>0.35</v>
      </c>
      <c r="Q950" s="16">
        <f t="shared" ref="Q950" si="3322">(G953-G950-R950-P950-T950)/2</f>
        <v>0.39999999999999997</v>
      </c>
      <c r="R950" s="16">
        <v>0.4</v>
      </c>
      <c r="S950" s="16">
        <f t="shared" ref="S950" si="3323">(G953-G950-R950-P950-T950)/2</f>
        <v>0.39999999999999997</v>
      </c>
      <c r="T950" s="16">
        <f t="shared" ref="T950" si="3324">P950</f>
        <v>0.35</v>
      </c>
      <c r="U950" s="16">
        <f t="shared" ref="U950" si="3325">M950+0.25</f>
        <v>1305.5</v>
      </c>
      <c r="V950" s="34">
        <f t="shared" ref="V950" si="3326">V945</f>
        <v>17</v>
      </c>
    </row>
    <row r="951" spans="1:23">
      <c r="A951" s="13" t="str">
        <f t="shared" ref="A951" si="3327">$B950&amp;"."&amp;F951&amp;"."&amp;V951</f>
        <v>15.2.17</v>
      </c>
      <c r="B951" s="17"/>
      <c r="C951" s="17"/>
      <c r="D951" s="17"/>
      <c r="E951" s="18" t="s">
        <v>41</v>
      </c>
      <c r="F951" s="18">
        <f t="shared" si="3236"/>
        <v>2</v>
      </c>
      <c r="G951" s="19">
        <v>3.55</v>
      </c>
      <c r="H951" s="20">
        <v>1305.25</v>
      </c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34">
        <f t="shared" si="3265"/>
        <v>17</v>
      </c>
    </row>
    <row r="952" spans="1:23">
      <c r="A952" s="13" t="str">
        <f t="shared" ref="A952" si="3328">$B950&amp;"."&amp;F952&amp;"."&amp;V952</f>
        <v>15.3.17</v>
      </c>
      <c r="B952" s="17"/>
      <c r="C952" s="17"/>
      <c r="D952" s="17"/>
      <c r="E952" s="30" t="s">
        <v>41</v>
      </c>
      <c r="F952" s="30">
        <f t="shared" si="3236"/>
        <v>3</v>
      </c>
      <c r="G952" s="31">
        <v>4.1500000000000004</v>
      </c>
      <c r="H952" s="32">
        <v>1305.25</v>
      </c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34">
        <f t="shared" si="3265"/>
        <v>17</v>
      </c>
    </row>
    <row r="953" spans="1:23">
      <c r="A953" s="13" t="str">
        <f t="shared" ref="A953" si="3329">$B950&amp;"."&amp;F953&amp;"."&amp;V953</f>
        <v>15.4.17</v>
      </c>
      <c r="B953" s="186"/>
      <c r="C953" s="186"/>
      <c r="D953" s="186"/>
      <c r="E953" s="23" t="s">
        <v>41</v>
      </c>
      <c r="F953" s="23">
        <f t="shared" si="3236"/>
        <v>4</v>
      </c>
      <c r="G953" s="24">
        <v>4.8</v>
      </c>
      <c r="H953" s="25">
        <v>1305.9000000000001</v>
      </c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34">
        <f t="shared" si="3265"/>
        <v>17</v>
      </c>
    </row>
    <row r="954" spans="1:23">
      <c r="A954" s="13" t="str">
        <f t="shared" ref="A954" si="3330">$B954&amp;"."&amp;F954&amp;"."&amp;V954</f>
        <v>16.1.17</v>
      </c>
      <c r="B954" s="185">
        <f t="shared" si="3235"/>
        <v>16</v>
      </c>
      <c r="C954" s="185">
        <v>95</v>
      </c>
      <c r="D954" s="17" t="s">
        <v>529</v>
      </c>
      <c r="E954" s="14" t="s">
        <v>41</v>
      </c>
      <c r="F954" s="14">
        <f t="shared" si="3236"/>
        <v>1</v>
      </c>
      <c r="G954" s="15">
        <v>2.9</v>
      </c>
      <c r="H954" s="16">
        <v>1305.8599999999999</v>
      </c>
      <c r="I954" s="16">
        <f t="shared" ref="I954" si="3331">G954</f>
        <v>2.9</v>
      </c>
      <c r="J954" s="16">
        <f t="shared" ref="J954" si="3332">G955-G954</f>
        <v>0.64999999999999991</v>
      </c>
      <c r="K954" s="16">
        <f t="shared" ref="K954" si="3333">G956-G955</f>
        <v>0.60000000000000053</v>
      </c>
      <c r="L954" s="16">
        <f t="shared" ref="L954" si="3334">G957-G956</f>
        <v>0.64999999999999947</v>
      </c>
      <c r="M954" s="16">
        <f t="shared" ref="M954" si="3335">H955</f>
        <v>1305.21</v>
      </c>
      <c r="N954" s="16">
        <f t="shared" ref="N954" si="3336">H954-H955</f>
        <v>0.64999999999986358</v>
      </c>
      <c r="O954" s="16">
        <f t="shared" ref="O954" si="3337">I954</f>
        <v>2.9</v>
      </c>
      <c r="P954" s="16">
        <v>0.35</v>
      </c>
      <c r="Q954" s="16">
        <f t="shared" ref="Q954" si="3338">(G957-G954-R954-P954-T954)/2</f>
        <v>0.39999999999999997</v>
      </c>
      <c r="R954" s="16">
        <v>0.4</v>
      </c>
      <c r="S954" s="16">
        <f t="shared" ref="S954" si="3339">(G957-G954-R954-P954-T954)/2</f>
        <v>0.39999999999999997</v>
      </c>
      <c r="T954" s="16">
        <f t="shared" ref="T954" si="3340">P954</f>
        <v>0.35</v>
      </c>
      <c r="U954" s="16">
        <f t="shared" ref="U954" si="3341">M954+0.25</f>
        <v>1305.46</v>
      </c>
      <c r="V954" s="34">
        <f t="shared" si="3265"/>
        <v>17</v>
      </c>
    </row>
    <row r="955" spans="1:23">
      <c r="A955" s="13" t="str">
        <f t="shared" ref="A955" si="3342">$B954&amp;"."&amp;F955&amp;"."&amp;V955</f>
        <v>16.2.17</v>
      </c>
      <c r="B955" s="17"/>
      <c r="C955" s="17"/>
      <c r="D955" s="17"/>
      <c r="E955" s="18" t="s">
        <v>41</v>
      </c>
      <c r="F955" s="18">
        <f t="shared" si="3236"/>
        <v>2</v>
      </c>
      <c r="G955" s="19">
        <v>3.55</v>
      </c>
      <c r="H955" s="20">
        <v>1305.21</v>
      </c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34">
        <f t="shared" si="3265"/>
        <v>17</v>
      </c>
    </row>
    <row r="956" spans="1:23">
      <c r="A956" s="13" t="str">
        <f t="shared" ref="A956" si="3343">$B954&amp;"."&amp;F956&amp;"."&amp;V956</f>
        <v>16.3.17</v>
      </c>
      <c r="B956" s="17"/>
      <c r="C956" s="17"/>
      <c r="D956" s="17"/>
      <c r="E956" s="30" t="s">
        <v>41</v>
      </c>
      <c r="F956" s="30">
        <f t="shared" si="3236"/>
        <v>3</v>
      </c>
      <c r="G956" s="31">
        <v>4.1500000000000004</v>
      </c>
      <c r="H956" s="32">
        <v>1305.21</v>
      </c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34">
        <f t="shared" si="3265"/>
        <v>17</v>
      </c>
    </row>
    <row r="957" spans="1:23">
      <c r="A957" s="13" t="str">
        <f t="shared" ref="A957" si="3344">$B954&amp;"."&amp;F957&amp;"."&amp;V957</f>
        <v>16.4.17</v>
      </c>
      <c r="B957" s="186"/>
      <c r="C957" s="17"/>
      <c r="D957" s="17"/>
      <c r="E957" s="23" t="s">
        <v>41</v>
      </c>
      <c r="F957" s="23">
        <f t="shared" si="3236"/>
        <v>4</v>
      </c>
      <c r="G957" s="24">
        <v>4.8</v>
      </c>
      <c r="H957" s="25">
        <v>1305.8599999999999</v>
      </c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34">
        <f t="shared" si="3265"/>
        <v>17</v>
      </c>
    </row>
    <row r="958" spans="1:23">
      <c r="A958" s="13" t="str">
        <f t="shared" ref="A958" si="3345">$B958&amp;"."&amp;F958&amp;"."&amp;V958</f>
        <v>1.1.18</v>
      </c>
      <c r="B958" s="37">
        <v>1</v>
      </c>
      <c r="C958" s="37" t="s">
        <v>533</v>
      </c>
      <c r="D958" s="37" t="s">
        <v>275</v>
      </c>
      <c r="E958" s="38" t="s">
        <v>41</v>
      </c>
      <c r="F958" s="38">
        <f t="shared" si="3236"/>
        <v>1</v>
      </c>
      <c r="G958" s="39">
        <v>2.9</v>
      </c>
      <c r="H958" s="40">
        <v>1101.4100000000001</v>
      </c>
      <c r="I958" s="40">
        <f t="shared" ref="I958" si="3346">G958</f>
        <v>2.9</v>
      </c>
      <c r="J958" s="40">
        <f t="shared" ref="J958" si="3347">G959-G958</f>
        <v>0.64999999999999991</v>
      </c>
      <c r="K958" s="40">
        <f t="shared" ref="K958" si="3348">G960-G959</f>
        <v>0.60000000000000053</v>
      </c>
      <c r="L958" s="40">
        <f t="shared" ref="L958" si="3349">G961-G960</f>
        <v>0.64999999999999947</v>
      </c>
      <c r="M958" s="40">
        <f t="shared" ref="M958" si="3350">H959</f>
        <v>1100.76</v>
      </c>
      <c r="N958" s="40">
        <f t="shared" ref="N958" si="3351">H958-H959</f>
        <v>0.65000000000009095</v>
      </c>
      <c r="O958" s="40">
        <f t="shared" ref="O958" si="3352">I958</f>
        <v>2.9</v>
      </c>
      <c r="P958" s="40">
        <v>0.35</v>
      </c>
      <c r="Q958" s="40">
        <f t="shared" ref="Q958" si="3353">(G961-G958-R958-P958-T958)/2</f>
        <v>0.39999999999999997</v>
      </c>
      <c r="R958" s="40">
        <v>0.4</v>
      </c>
      <c r="S958" s="40">
        <f t="shared" ref="S958" si="3354">(G961-G958-R958-P958-T958)/2</f>
        <v>0.39999999999999997</v>
      </c>
      <c r="T958" s="40">
        <f t="shared" ref="T958" si="3355">P958</f>
        <v>0.35</v>
      </c>
      <c r="U958" s="40">
        <f t="shared" ref="U958" si="3356">M958+0.25</f>
        <v>1101.01</v>
      </c>
      <c r="V958" s="45">
        <v>18</v>
      </c>
      <c r="W958" s="29" t="s">
        <v>593</v>
      </c>
    </row>
    <row r="959" spans="1:23">
      <c r="A959" s="13" t="str">
        <f t="shared" ref="A959" si="3357">$B958&amp;"."&amp;F959&amp;"."&amp;V959</f>
        <v>1.2.18</v>
      </c>
      <c r="B959" s="41"/>
      <c r="C959" s="41"/>
      <c r="D959" s="41"/>
      <c r="E959" s="42" t="s">
        <v>41</v>
      </c>
      <c r="F959" s="42">
        <f t="shared" si="3236"/>
        <v>2</v>
      </c>
      <c r="G959" s="43">
        <v>3.55</v>
      </c>
      <c r="H959" s="44">
        <v>1100.76</v>
      </c>
      <c r="I959" s="44"/>
      <c r="J959" s="44"/>
      <c r="K959" s="44"/>
      <c r="L959" s="44"/>
      <c r="M959" s="44"/>
      <c r="N959" s="44"/>
      <c r="O959" s="44"/>
      <c r="P959" s="44"/>
      <c r="Q959" s="44"/>
      <c r="R959" s="44"/>
      <c r="S959" s="44"/>
      <c r="T959" s="44"/>
      <c r="U959" s="44"/>
      <c r="V959" s="45">
        <f t="shared" si="3265"/>
        <v>18</v>
      </c>
    </row>
    <row r="960" spans="1:23">
      <c r="A960" s="13" t="str">
        <f t="shared" ref="A960" si="3358">$B958&amp;"."&amp;F960&amp;"."&amp;V960</f>
        <v>1.3.18</v>
      </c>
      <c r="B960" s="41"/>
      <c r="C960" s="41"/>
      <c r="D960" s="41"/>
      <c r="E960" s="189" t="s">
        <v>41</v>
      </c>
      <c r="F960" s="189">
        <f t="shared" si="3236"/>
        <v>3</v>
      </c>
      <c r="G960" s="190">
        <v>4.1500000000000004</v>
      </c>
      <c r="H960" s="191">
        <v>1100.76</v>
      </c>
      <c r="I960" s="44"/>
      <c r="J960" s="44"/>
      <c r="K960" s="44"/>
      <c r="L960" s="44"/>
      <c r="M960" s="44"/>
      <c r="N960" s="44"/>
      <c r="O960" s="44"/>
      <c r="P960" s="44"/>
      <c r="Q960" s="44"/>
      <c r="R960" s="44"/>
      <c r="S960" s="44"/>
      <c r="T960" s="44"/>
      <c r="U960" s="44"/>
      <c r="V960" s="45">
        <f t="shared" si="3265"/>
        <v>18</v>
      </c>
    </row>
    <row r="961" spans="1:22">
      <c r="A961" s="13" t="str">
        <f t="shared" ref="A961" si="3359">$B958&amp;"."&amp;F961&amp;"."&amp;V961</f>
        <v>1.4.18</v>
      </c>
      <c r="B961" s="192"/>
      <c r="C961" s="192"/>
      <c r="D961" s="192"/>
      <c r="E961" s="193" t="s">
        <v>41</v>
      </c>
      <c r="F961" s="193">
        <f t="shared" si="3236"/>
        <v>4</v>
      </c>
      <c r="G961" s="194">
        <v>4.8</v>
      </c>
      <c r="H961" s="195">
        <v>1101.4100000000001</v>
      </c>
      <c r="I961" s="195"/>
      <c r="J961" s="195"/>
      <c r="K961" s="195"/>
      <c r="L961" s="195"/>
      <c r="M961" s="195"/>
      <c r="N961" s="195"/>
      <c r="O961" s="195"/>
      <c r="P961" s="195"/>
      <c r="Q961" s="195"/>
      <c r="R961" s="195"/>
      <c r="S961" s="195"/>
      <c r="T961" s="195"/>
      <c r="U961" s="195"/>
      <c r="V961" s="45">
        <f t="shared" si="3265"/>
        <v>18</v>
      </c>
    </row>
    <row r="962" spans="1:22">
      <c r="A962" s="13" t="str">
        <f t="shared" ref="A962" si="3360">$B962&amp;"."&amp;F962&amp;"."&amp;V962</f>
        <v>2.1.18</v>
      </c>
      <c r="B962" s="185">
        <f t="shared" si="3235"/>
        <v>2</v>
      </c>
      <c r="C962" s="204" t="s">
        <v>534</v>
      </c>
      <c r="D962" s="17" t="s">
        <v>535</v>
      </c>
      <c r="E962" s="14" t="s">
        <v>41</v>
      </c>
      <c r="F962" s="14">
        <f t="shared" si="3236"/>
        <v>1</v>
      </c>
      <c r="G962" s="15">
        <v>2.9</v>
      </c>
      <c r="H962" s="16">
        <v>1102.3399999999999</v>
      </c>
      <c r="I962" s="16">
        <f t="shared" ref="I962" si="3361">G962</f>
        <v>2.9</v>
      </c>
      <c r="J962" s="16">
        <f t="shared" ref="J962" si="3362">G963-G962</f>
        <v>0.64999999999999991</v>
      </c>
      <c r="K962" s="16">
        <f t="shared" ref="K962" si="3363">G964-G963</f>
        <v>0.60000000000000053</v>
      </c>
      <c r="L962" s="16">
        <f t="shared" ref="L962" si="3364">G965-G964</f>
        <v>0.64999999999999947</v>
      </c>
      <c r="M962" s="16">
        <f t="shared" ref="M962" si="3365">H963</f>
        <v>1101.69</v>
      </c>
      <c r="N962" s="16">
        <f t="shared" ref="N962" si="3366">H962-H963</f>
        <v>0.64999999999986358</v>
      </c>
      <c r="O962" s="16">
        <f t="shared" ref="O962" si="3367">I962</f>
        <v>2.9</v>
      </c>
      <c r="P962" s="16">
        <v>0.35</v>
      </c>
      <c r="Q962" s="16">
        <f t="shared" ref="Q962" si="3368">(G965-G962-R962-P962-T962)/2</f>
        <v>0.39999999999999997</v>
      </c>
      <c r="R962" s="16">
        <v>0.4</v>
      </c>
      <c r="S962" s="16">
        <f t="shared" ref="S962" si="3369">(G965-G962-R962-P962-T962)/2</f>
        <v>0.39999999999999997</v>
      </c>
      <c r="T962" s="16">
        <f t="shared" ref="T962" si="3370">P962</f>
        <v>0.35</v>
      </c>
      <c r="U962" s="16">
        <f t="shared" ref="U962" si="3371">M962+0.25</f>
        <v>1101.94</v>
      </c>
      <c r="V962" s="34">
        <f t="shared" si="3265"/>
        <v>18</v>
      </c>
    </row>
    <row r="963" spans="1:22">
      <c r="A963" s="13" t="str">
        <f t="shared" ref="A963" si="3372">$B962&amp;"."&amp;F963&amp;"."&amp;V963</f>
        <v>2.2.18</v>
      </c>
      <c r="B963" s="17"/>
      <c r="C963" s="17"/>
      <c r="D963" s="17"/>
      <c r="E963" s="18" t="s">
        <v>41</v>
      </c>
      <c r="F963" s="18">
        <f t="shared" si="3236"/>
        <v>2</v>
      </c>
      <c r="G963" s="19">
        <v>3.55</v>
      </c>
      <c r="H963" s="20">
        <v>1101.69</v>
      </c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34">
        <f t="shared" si="3265"/>
        <v>18</v>
      </c>
    </row>
    <row r="964" spans="1:22">
      <c r="A964" s="13" t="str">
        <f t="shared" ref="A964" si="3373">$B962&amp;"."&amp;F964&amp;"."&amp;V964</f>
        <v>2.3.18</v>
      </c>
      <c r="B964" s="17"/>
      <c r="C964" s="17"/>
      <c r="D964" s="17"/>
      <c r="E964" s="30" t="s">
        <v>41</v>
      </c>
      <c r="F964" s="30">
        <f t="shared" si="3236"/>
        <v>3</v>
      </c>
      <c r="G964" s="31">
        <v>4.1500000000000004</v>
      </c>
      <c r="H964" s="32">
        <v>1101.69</v>
      </c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34">
        <f t="shared" si="3265"/>
        <v>18</v>
      </c>
    </row>
    <row r="965" spans="1:22">
      <c r="A965" s="13" t="str">
        <f t="shared" ref="A965" si="3374">$B962&amp;"."&amp;F965&amp;"."&amp;V965</f>
        <v>2.4.18</v>
      </c>
      <c r="B965" s="186"/>
      <c r="C965" s="17"/>
      <c r="D965" s="17"/>
      <c r="E965" s="23" t="s">
        <v>41</v>
      </c>
      <c r="F965" s="23">
        <f t="shared" si="3236"/>
        <v>4</v>
      </c>
      <c r="G965" s="24">
        <v>4.8</v>
      </c>
      <c r="H965" s="25">
        <v>1102.3399999999999</v>
      </c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34">
        <f t="shared" si="3265"/>
        <v>18</v>
      </c>
    </row>
    <row r="966" spans="1:22">
      <c r="A966" s="13" t="str">
        <f t="shared" ref="A966" si="3375">$B966&amp;"."&amp;F966&amp;"."&amp;V966</f>
        <v>3.1.18</v>
      </c>
      <c r="B966" s="185">
        <f t="shared" si="3235"/>
        <v>3</v>
      </c>
      <c r="C966" s="185">
        <v>41</v>
      </c>
      <c r="D966" s="185" t="s">
        <v>536</v>
      </c>
      <c r="E966" s="14" t="s">
        <v>41</v>
      </c>
      <c r="F966" s="14">
        <f t="shared" si="3236"/>
        <v>1</v>
      </c>
      <c r="G966" s="15">
        <v>2.9</v>
      </c>
      <c r="H966" s="16">
        <v>1103.96</v>
      </c>
      <c r="I966" s="16">
        <f t="shared" ref="I966" si="3376">G966</f>
        <v>2.9</v>
      </c>
      <c r="J966" s="16">
        <f t="shared" ref="J966" si="3377">G967-G966</f>
        <v>0.64999999999999991</v>
      </c>
      <c r="K966" s="16">
        <f t="shared" ref="K966" si="3378">G968-G967</f>
        <v>0.60000000000000053</v>
      </c>
      <c r="L966" s="16">
        <f t="shared" ref="L966" si="3379">G969-G968</f>
        <v>0.64999999999999947</v>
      </c>
      <c r="M966" s="16">
        <f t="shared" ref="M966" si="3380">H967</f>
        <v>1103.31</v>
      </c>
      <c r="N966" s="16">
        <f t="shared" ref="N966" si="3381">H966-H967</f>
        <v>0.65000000000009095</v>
      </c>
      <c r="O966" s="16">
        <f t="shared" ref="O966" si="3382">I966</f>
        <v>2.9</v>
      </c>
      <c r="P966" s="16">
        <v>0.35</v>
      </c>
      <c r="Q966" s="16">
        <f t="shared" ref="Q966" si="3383">(G969-G966-R966-P966-T966)/2</f>
        <v>0.39999999999999997</v>
      </c>
      <c r="R966" s="16">
        <v>0.4</v>
      </c>
      <c r="S966" s="16">
        <f t="shared" ref="S966" si="3384">(G969-G966-R966-P966-T966)/2</f>
        <v>0.39999999999999997</v>
      </c>
      <c r="T966" s="16">
        <f t="shared" ref="T966" si="3385">P966</f>
        <v>0.35</v>
      </c>
      <c r="U966" s="16">
        <f t="shared" ref="U966" si="3386">M966+0.25</f>
        <v>1103.56</v>
      </c>
      <c r="V966" s="34">
        <f t="shared" ref="V966" si="3387">V961</f>
        <v>18</v>
      </c>
    </row>
    <row r="967" spans="1:22">
      <c r="A967" s="13" t="str">
        <f t="shared" ref="A967" si="3388">$B966&amp;"."&amp;F967&amp;"."&amp;V967</f>
        <v>3.2.18</v>
      </c>
      <c r="B967" s="17"/>
      <c r="C967" s="17"/>
      <c r="D967" s="17"/>
      <c r="E967" s="18" t="s">
        <v>41</v>
      </c>
      <c r="F967" s="18">
        <f t="shared" si="3236"/>
        <v>2</v>
      </c>
      <c r="G967" s="19">
        <v>3.55</v>
      </c>
      <c r="H967" s="20">
        <v>1103.31</v>
      </c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34">
        <f t="shared" si="3265"/>
        <v>18</v>
      </c>
    </row>
    <row r="968" spans="1:22">
      <c r="A968" s="13" t="str">
        <f t="shared" ref="A968" si="3389">$B966&amp;"."&amp;F968&amp;"."&amp;V968</f>
        <v>3.3.18</v>
      </c>
      <c r="B968" s="17"/>
      <c r="C968" s="17"/>
      <c r="D968" s="17"/>
      <c r="E968" s="30" t="s">
        <v>41</v>
      </c>
      <c r="F968" s="30">
        <f t="shared" si="3236"/>
        <v>3</v>
      </c>
      <c r="G968" s="31">
        <v>4.1500000000000004</v>
      </c>
      <c r="H968" s="32">
        <v>1103.31</v>
      </c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34">
        <f t="shared" si="3265"/>
        <v>18</v>
      </c>
    </row>
    <row r="969" spans="1:22">
      <c r="A969" s="13" t="str">
        <f t="shared" ref="A969" si="3390">$B966&amp;"."&amp;F969&amp;"."&amp;V969</f>
        <v>3.4.18</v>
      </c>
      <c r="B969" s="186"/>
      <c r="C969" s="186"/>
      <c r="D969" s="186"/>
      <c r="E969" s="23" t="s">
        <v>41</v>
      </c>
      <c r="F969" s="23">
        <f t="shared" si="3236"/>
        <v>4</v>
      </c>
      <c r="G969" s="24">
        <v>4.8</v>
      </c>
      <c r="H969" s="25">
        <v>1103.96</v>
      </c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34">
        <f t="shared" si="3265"/>
        <v>18</v>
      </c>
    </row>
    <row r="970" spans="1:22">
      <c r="A970" s="13" t="str">
        <f t="shared" ref="A970" si="3391">$B970&amp;"."&amp;F970&amp;"."&amp;V970</f>
        <v>4.1.18</v>
      </c>
      <c r="B970" s="185">
        <f t="shared" si="3235"/>
        <v>4</v>
      </c>
      <c r="C970" s="185">
        <v>42</v>
      </c>
      <c r="D970" s="17" t="s">
        <v>537</v>
      </c>
      <c r="E970" s="14" t="s">
        <v>41</v>
      </c>
      <c r="F970" s="14">
        <f t="shared" si="3236"/>
        <v>1</v>
      </c>
      <c r="G970" s="15">
        <v>2.9</v>
      </c>
      <c r="H970" s="16">
        <v>1105.3</v>
      </c>
      <c r="I970" s="16">
        <f t="shared" ref="I970" si="3392">G970</f>
        <v>2.9</v>
      </c>
      <c r="J970" s="16">
        <f t="shared" ref="J970" si="3393">G971-G970</f>
        <v>0.64999999999999991</v>
      </c>
      <c r="K970" s="16">
        <f t="shared" ref="K970" si="3394">G972-G971</f>
        <v>0.60000000000000053</v>
      </c>
      <c r="L970" s="16">
        <f t="shared" ref="L970" si="3395">G973-G972</f>
        <v>0.64999999999999947</v>
      </c>
      <c r="M970" s="16">
        <f t="shared" ref="M970" si="3396">H971</f>
        <v>1104.6500000000001</v>
      </c>
      <c r="N970" s="16">
        <f t="shared" ref="N970" si="3397">H970-H971</f>
        <v>0.64999999999986358</v>
      </c>
      <c r="O970" s="16">
        <f t="shared" ref="O970" si="3398">I970</f>
        <v>2.9</v>
      </c>
      <c r="P970" s="16">
        <v>0.35</v>
      </c>
      <c r="Q970" s="16">
        <f t="shared" ref="Q970" si="3399">(G973-G970-R970-P970-T970)/2</f>
        <v>0.39999999999999997</v>
      </c>
      <c r="R970" s="16">
        <v>0.4</v>
      </c>
      <c r="S970" s="16">
        <f t="shared" ref="S970" si="3400">(G973-G970-R970-P970-T970)/2</f>
        <v>0.39999999999999997</v>
      </c>
      <c r="T970" s="16">
        <f t="shared" ref="T970" si="3401">P970</f>
        <v>0.35</v>
      </c>
      <c r="U970" s="16">
        <f t="shared" ref="U970" si="3402">M970+0.25</f>
        <v>1104.9000000000001</v>
      </c>
      <c r="V970" s="34">
        <f t="shared" si="3265"/>
        <v>18</v>
      </c>
    </row>
    <row r="971" spans="1:22">
      <c r="A971" s="13" t="str">
        <f t="shared" ref="A971" si="3403">$B970&amp;"."&amp;F971&amp;"."&amp;V971</f>
        <v>4.2.18</v>
      </c>
      <c r="B971" s="17"/>
      <c r="C971" s="17"/>
      <c r="D971" s="17"/>
      <c r="E971" s="18" t="s">
        <v>41</v>
      </c>
      <c r="F971" s="18">
        <f t="shared" si="3236"/>
        <v>2</v>
      </c>
      <c r="G971" s="19">
        <v>3.55</v>
      </c>
      <c r="H971" s="20">
        <v>1104.6500000000001</v>
      </c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34">
        <f t="shared" si="3265"/>
        <v>18</v>
      </c>
    </row>
    <row r="972" spans="1:22">
      <c r="A972" s="13" t="str">
        <f t="shared" ref="A972" si="3404">$B970&amp;"."&amp;F972&amp;"."&amp;V972</f>
        <v>4.3.18</v>
      </c>
      <c r="B972" s="17"/>
      <c r="C972" s="17"/>
      <c r="D972" s="17"/>
      <c r="E972" s="30" t="s">
        <v>41</v>
      </c>
      <c r="F972" s="30">
        <f t="shared" si="3236"/>
        <v>3</v>
      </c>
      <c r="G972" s="31">
        <v>4.1500000000000004</v>
      </c>
      <c r="H972" s="32">
        <v>1104.6500000000001</v>
      </c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34">
        <f t="shared" si="3265"/>
        <v>18</v>
      </c>
    </row>
    <row r="973" spans="1:22">
      <c r="A973" s="13" t="str">
        <f t="shared" ref="A973" si="3405">$B970&amp;"."&amp;F973&amp;"."&amp;V973</f>
        <v>4.4.18</v>
      </c>
      <c r="B973" s="186"/>
      <c r="C973" s="17"/>
      <c r="D973" s="17"/>
      <c r="E973" s="23" t="s">
        <v>41</v>
      </c>
      <c r="F973" s="23">
        <f t="shared" si="3236"/>
        <v>4</v>
      </c>
      <c r="G973" s="24">
        <v>4.8</v>
      </c>
      <c r="H973" s="25">
        <v>1105.3</v>
      </c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34">
        <f t="shared" si="3265"/>
        <v>18</v>
      </c>
    </row>
    <row r="974" spans="1:22">
      <c r="A974" s="13" t="str">
        <f t="shared" ref="A974" si="3406">$B974&amp;"."&amp;F974&amp;"."&amp;V974</f>
        <v>5.1.18</v>
      </c>
      <c r="B974" s="185">
        <f t="shared" si="3235"/>
        <v>5</v>
      </c>
      <c r="C974" s="204" t="s">
        <v>538</v>
      </c>
      <c r="D974" s="185" t="s">
        <v>539</v>
      </c>
      <c r="E974" s="14" t="s">
        <v>41</v>
      </c>
      <c r="F974" s="14">
        <f t="shared" si="3236"/>
        <v>1</v>
      </c>
      <c r="G974" s="15">
        <v>3.25</v>
      </c>
      <c r="H974" s="16">
        <v>1106.67</v>
      </c>
      <c r="I974" s="16">
        <f t="shared" ref="I974" si="3407">G974</f>
        <v>3.25</v>
      </c>
      <c r="J974" s="16">
        <f t="shared" ref="J974" si="3408">G975-G974</f>
        <v>0.64999999999999991</v>
      </c>
      <c r="K974" s="16">
        <f t="shared" ref="K974" si="3409">G976-G975</f>
        <v>0.60000000000000009</v>
      </c>
      <c r="L974" s="16">
        <f t="shared" ref="L974" si="3410">G977-G976</f>
        <v>0.65000000000000036</v>
      </c>
      <c r="M974" s="16">
        <f t="shared" ref="M974" si="3411">H975</f>
        <v>1106.02</v>
      </c>
      <c r="N974" s="16">
        <f t="shared" ref="N974" si="3412">H974-H975</f>
        <v>0.65000000000009095</v>
      </c>
      <c r="O974" s="16">
        <f t="shared" ref="O974" si="3413">I974</f>
        <v>3.25</v>
      </c>
      <c r="P974" s="16">
        <v>0.35</v>
      </c>
      <c r="Q974" s="16">
        <f t="shared" ref="Q974" si="3414">(G977-G974-R974-P974-T974)/2</f>
        <v>0.40000000000000019</v>
      </c>
      <c r="R974" s="16">
        <v>0.4</v>
      </c>
      <c r="S974" s="16">
        <f t="shared" ref="S974" si="3415">(G977-G974-R974-P974-T974)/2</f>
        <v>0.40000000000000019</v>
      </c>
      <c r="T974" s="16">
        <f t="shared" ref="T974" si="3416">P974</f>
        <v>0.35</v>
      </c>
      <c r="U974" s="16">
        <f t="shared" ref="U974" si="3417">M974+0.25</f>
        <v>1106.27</v>
      </c>
      <c r="V974" s="34">
        <f t="shared" ref="V974" si="3418">V969</f>
        <v>18</v>
      </c>
    </row>
    <row r="975" spans="1:22">
      <c r="A975" s="13" t="str">
        <f t="shared" ref="A975" si="3419">$B974&amp;"."&amp;F975&amp;"."&amp;V975</f>
        <v>5.2.18</v>
      </c>
      <c r="B975" s="17"/>
      <c r="C975" s="17"/>
      <c r="D975" s="17"/>
      <c r="E975" s="18" t="s">
        <v>41</v>
      </c>
      <c r="F975" s="18">
        <f t="shared" si="3236"/>
        <v>2</v>
      </c>
      <c r="G975" s="19">
        <v>3.9</v>
      </c>
      <c r="H975" s="20">
        <v>1106.02</v>
      </c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34">
        <f t="shared" si="3265"/>
        <v>18</v>
      </c>
    </row>
    <row r="976" spans="1:22">
      <c r="A976" s="13" t="str">
        <f t="shared" ref="A976" si="3420">$B974&amp;"."&amp;F976&amp;"."&amp;V976</f>
        <v>5.3.18</v>
      </c>
      <c r="B976" s="17"/>
      <c r="C976" s="17"/>
      <c r="D976" s="17"/>
      <c r="E976" s="30" t="s">
        <v>41</v>
      </c>
      <c r="F976" s="30">
        <f t="shared" si="3236"/>
        <v>3</v>
      </c>
      <c r="G976" s="31">
        <v>4.5</v>
      </c>
      <c r="H976" s="32">
        <v>1106.02</v>
      </c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34">
        <f t="shared" si="3265"/>
        <v>18</v>
      </c>
    </row>
    <row r="977" spans="1:22">
      <c r="A977" s="13" t="str">
        <f t="shared" ref="A977" si="3421">$B974&amp;"."&amp;F977&amp;"."&amp;V977</f>
        <v>5.4.18</v>
      </c>
      <c r="B977" s="186"/>
      <c r="C977" s="186"/>
      <c r="D977" s="186"/>
      <c r="E977" s="23" t="s">
        <v>41</v>
      </c>
      <c r="F977" s="23">
        <f t="shared" si="3236"/>
        <v>4</v>
      </c>
      <c r="G977" s="24">
        <v>5.15</v>
      </c>
      <c r="H977" s="25">
        <v>1106.67</v>
      </c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34">
        <f t="shared" si="3265"/>
        <v>18</v>
      </c>
    </row>
    <row r="978" spans="1:22">
      <c r="A978" s="13" t="str">
        <f t="shared" ref="A978" si="3422">$B978&amp;"."&amp;F978&amp;"."&amp;V978</f>
        <v>6.1.18</v>
      </c>
      <c r="B978" s="185">
        <f t="shared" si="3235"/>
        <v>6</v>
      </c>
      <c r="C978" s="204" t="s">
        <v>540</v>
      </c>
      <c r="D978" s="17" t="s">
        <v>541</v>
      </c>
      <c r="E978" s="14" t="s">
        <v>41</v>
      </c>
      <c r="F978" s="14">
        <f t="shared" si="3236"/>
        <v>1</v>
      </c>
      <c r="G978" s="15">
        <v>3.6</v>
      </c>
      <c r="H978" s="16">
        <v>1108.21</v>
      </c>
      <c r="I978" s="16">
        <f t="shared" ref="I978" si="3423">G978</f>
        <v>3.6</v>
      </c>
      <c r="J978" s="16">
        <f t="shared" ref="J978" si="3424">G979-G978</f>
        <v>0.64999999999999991</v>
      </c>
      <c r="K978" s="16">
        <f t="shared" ref="K978" si="3425">G980-G979</f>
        <v>0.59999999999999964</v>
      </c>
      <c r="L978" s="16">
        <f t="shared" ref="L978" si="3426">G981-G980</f>
        <v>0.65000000000000036</v>
      </c>
      <c r="M978" s="16">
        <f t="shared" ref="M978" si="3427">H979</f>
        <v>1107.56</v>
      </c>
      <c r="N978" s="16">
        <f t="shared" ref="N978" si="3428">H978-H979</f>
        <v>0.65000000000009095</v>
      </c>
      <c r="O978" s="16">
        <f t="shared" ref="O978" si="3429">I978</f>
        <v>3.6</v>
      </c>
      <c r="P978" s="16">
        <v>0.35</v>
      </c>
      <c r="Q978" s="16">
        <f t="shared" ref="Q978" si="3430">(G981-G978-R978-P978-T978)/2</f>
        <v>0.39999999999999997</v>
      </c>
      <c r="R978" s="16">
        <v>0.4</v>
      </c>
      <c r="S978" s="16">
        <f t="shared" ref="S978" si="3431">(G981-G978-R978-P978-T978)/2</f>
        <v>0.39999999999999997</v>
      </c>
      <c r="T978" s="16">
        <f t="shared" ref="T978" si="3432">P978</f>
        <v>0.35</v>
      </c>
      <c r="U978" s="16">
        <f t="shared" ref="U978" si="3433">M978+0.25</f>
        <v>1107.81</v>
      </c>
      <c r="V978" s="34">
        <f t="shared" si="3265"/>
        <v>18</v>
      </c>
    </row>
    <row r="979" spans="1:22">
      <c r="A979" s="13" t="str">
        <f t="shared" ref="A979" si="3434">$B978&amp;"."&amp;F979&amp;"."&amp;V979</f>
        <v>6.2.18</v>
      </c>
      <c r="B979" s="17"/>
      <c r="C979" s="17"/>
      <c r="D979" s="17"/>
      <c r="E979" s="18" t="s">
        <v>41</v>
      </c>
      <c r="F979" s="18">
        <f t="shared" si="3236"/>
        <v>2</v>
      </c>
      <c r="G979" s="19">
        <v>4.25</v>
      </c>
      <c r="H979" s="20">
        <v>1107.56</v>
      </c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34">
        <f t="shared" si="3265"/>
        <v>18</v>
      </c>
    </row>
    <row r="980" spans="1:22">
      <c r="A980" s="13" t="str">
        <f t="shared" ref="A980" si="3435">$B978&amp;"."&amp;F980&amp;"."&amp;V980</f>
        <v>6.3.18</v>
      </c>
      <c r="B980" s="17"/>
      <c r="C980" s="17"/>
      <c r="D980" s="17"/>
      <c r="E980" s="30" t="s">
        <v>41</v>
      </c>
      <c r="F980" s="30">
        <f t="shared" si="3236"/>
        <v>3</v>
      </c>
      <c r="G980" s="31">
        <v>4.8499999999999996</v>
      </c>
      <c r="H980" s="32">
        <v>1107.56</v>
      </c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34">
        <f t="shared" si="3265"/>
        <v>18</v>
      </c>
    </row>
    <row r="981" spans="1:22">
      <c r="A981" s="13" t="str">
        <f t="shared" ref="A981" si="3436">$B978&amp;"."&amp;F981&amp;"."&amp;V981</f>
        <v>6.4.18</v>
      </c>
      <c r="B981" s="186"/>
      <c r="C981" s="17"/>
      <c r="D981" s="17"/>
      <c r="E981" s="23" t="s">
        <v>41</v>
      </c>
      <c r="F981" s="23">
        <f t="shared" si="3236"/>
        <v>4</v>
      </c>
      <c r="G981" s="24">
        <v>5.5</v>
      </c>
      <c r="H981" s="25">
        <v>1108.21</v>
      </c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34">
        <f t="shared" si="3265"/>
        <v>18</v>
      </c>
    </row>
    <row r="982" spans="1:22">
      <c r="A982" s="13" t="str">
        <f t="shared" ref="A982" si="3437">$B982&amp;"."&amp;F982&amp;"."&amp;V982</f>
        <v>7.1.18</v>
      </c>
      <c r="B982" s="185">
        <f t="shared" si="3235"/>
        <v>7</v>
      </c>
      <c r="C982" s="204" t="s">
        <v>542</v>
      </c>
      <c r="D982" s="185" t="s">
        <v>543</v>
      </c>
      <c r="E982" s="14" t="s">
        <v>41</v>
      </c>
      <c r="F982" s="14">
        <f t="shared" si="3236"/>
        <v>1</v>
      </c>
      <c r="G982" s="15">
        <v>3.25</v>
      </c>
      <c r="H982" s="16">
        <v>1109.93</v>
      </c>
      <c r="I982" s="16">
        <f t="shared" ref="I982" si="3438">G982</f>
        <v>3.25</v>
      </c>
      <c r="J982" s="16">
        <f t="shared" ref="J982" si="3439">G983-G982</f>
        <v>0.64999999999999991</v>
      </c>
      <c r="K982" s="16">
        <f t="shared" ref="K982" si="3440">G984-G983</f>
        <v>0.60000000000000009</v>
      </c>
      <c r="L982" s="16">
        <f t="shared" ref="L982" si="3441">G985-G984</f>
        <v>0.65000000000000036</v>
      </c>
      <c r="M982" s="16">
        <f t="shared" ref="M982" si="3442">H983</f>
        <v>1109.28</v>
      </c>
      <c r="N982" s="16">
        <f t="shared" ref="N982" si="3443">H982-H983</f>
        <v>0.65000000000009095</v>
      </c>
      <c r="O982" s="16">
        <f t="shared" ref="O982" si="3444">I982</f>
        <v>3.25</v>
      </c>
      <c r="P982" s="16">
        <v>0.35</v>
      </c>
      <c r="Q982" s="16">
        <f t="shared" ref="Q982" si="3445">(G985-G982-R982-P982-T982)/2</f>
        <v>0.40000000000000019</v>
      </c>
      <c r="R982" s="16">
        <v>0.4</v>
      </c>
      <c r="S982" s="16">
        <f t="shared" ref="S982" si="3446">(G985-G982-R982-P982-T982)/2</f>
        <v>0.40000000000000019</v>
      </c>
      <c r="T982" s="16">
        <f t="shared" ref="T982" si="3447">P982</f>
        <v>0.35</v>
      </c>
      <c r="U982" s="16">
        <f t="shared" ref="U982" si="3448">M982+0.25</f>
        <v>1109.53</v>
      </c>
      <c r="V982" s="34">
        <f t="shared" ref="V982" si="3449">V977</f>
        <v>18</v>
      </c>
    </row>
    <row r="983" spans="1:22">
      <c r="A983" s="13" t="str">
        <f t="shared" ref="A983" si="3450">$B982&amp;"."&amp;F983&amp;"."&amp;V983</f>
        <v>7.2.18</v>
      </c>
      <c r="B983" s="17"/>
      <c r="C983" s="17"/>
      <c r="D983" s="17"/>
      <c r="E983" s="18" t="s">
        <v>41</v>
      </c>
      <c r="F983" s="18">
        <f t="shared" si="3236"/>
        <v>2</v>
      </c>
      <c r="G983" s="19">
        <v>3.9</v>
      </c>
      <c r="H983" s="20">
        <v>1109.28</v>
      </c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34">
        <f t="shared" si="3265"/>
        <v>18</v>
      </c>
    </row>
    <row r="984" spans="1:22">
      <c r="A984" s="13" t="str">
        <f t="shared" ref="A984" si="3451">$B982&amp;"."&amp;F984&amp;"."&amp;V984</f>
        <v>7.3.18</v>
      </c>
      <c r="B984" s="17"/>
      <c r="C984" s="17"/>
      <c r="D984" s="17"/>
      <c r="E984" s="30" t="s">
        <v>41</v>
      </c>
      <c r="F984" s="30">
        <f t="shared" si="3236"/>
        <v>3</v>
      </c>
      <c r="G984" s="31">
        <v>4.5</v>
      </c>
      <c r="H984" s="32">
        <v>1109.28</v>
      </c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34">
        <f t="shared" si="3265"/>
        <v>18</v>
      </c>
    </row>
    <row r="985" spans="1:22">
      <c r="A985" s="13" t="str">
        <f t="shared" ref="A985" si="3452">$B982&amp;"."&amp;F985&amp;"."&amp;V985</f>
        <v>7.4.18</v>
      </c>
      <c r="B985" s="186"/>
      <c r="C985" s="186"/>
      <c r="D985" s="186"/>
      <c r="E985" s="23" t="s">
        <v>41</v>
      </c>
      <c r="F985" s="23">
        <f t="shared" si="3236"/>
        <v>4</v>
      </c>
      <c r="G985" s="24">
        <v>5.15</v>
      </c>
      <c r="H985" s="25">
        <v>1109.93</v>
      </c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34">
        <f t="shared" si="3265"/>
        <v>18</v>
      </c>
    </row>
    <row r="986" spans="1:22">
      <c r="A986" s="13" t="str">
        <f t="shared" ref="A986" si="3453">$B986&amp;"."&amp;F986&amp;"."&amp;V986</f>
        <v>8.1.18</v>
      </c>
      <c r="B986" s="185">
        <f t="shared" si="3235"/>
        <v>8</v>
      </c>
      <c r="C986" s="185">
        <v>43</v>
      </c>
      <c r="D986" s="17" t="s">
        <v>544</v>
      </c>
      <c r="E986" s="14" t="s">
        <v>41</v>
      </c>
      <c r="F986" s="14">
        <f t="shared" si="3236"/>
        <v>1</v>
      </c>
      <c r="G986" s="15">
        <v>2.9</v>
      </c>
      <c r="H986" s="16">
        <v>1111.33</v>
      </c>
      <c r="I986" s="16">
        <f t="shared" ref="I986" si="3454">G986</f>
        <v>2.9</v>
      </c>
      <c r="J986" s="16">
        <f t="shared" ref="J986" si="3455">G987-G986</f>
        <v>0.64999999999999991</v>
      </c>
      <c r="K986" s="16">
        <f t="shared" ref="K986" si="3456">G988-G987</f>
        <v>0.60000000000000053</v>
      </c>
      <c r="L986" s="16">
        <f t="shared" ref="L986" si="3457">G989-G988</f>
        <v>0.64999999999999947</v>
      </c>
      <c r="M986" s="16">
        <f t="shared" ref="M986" si="3458">H987</f>
        <v>1110.68</v>
      </c>
      <c r="N986" s="16">
        <f t="shared" ref="N986" si="3459">H986-H987</f>
        <v>0.64999999999986358</v>
      </c>
      <c r="O986" s="16">
        <f t="shared" ref="O986" si="3460">I986</f>
        <v>2.9</v>
      </c>
      <c r="P986" s="16">
        <v>0.35</v>
      </c>
      <c r="Q986" s="16">
        <f t="shared" ref="Q986" si="3461">(G989-G986-R986-P986-T986)/2</f>
        <v>0.39999999999999997</v>
      </c>
      <c r="R986" s="16">
        <v>0.4</v>
      </c>
      <c r="S986" s="16">
        <f t="shared" ref="S986" si="3462">(G989-G986-R986-P986-T986)/2</f>
        <v>0.39999999999999997</v>
      </c>
      <c r="T986" s="16">
        <f t="shared" ref="T986" si="3463">P986</f>
        <v>0.35</v>
      </c>
      <c r="U986" s="16">
        <f t="shared" ref="U986" si="3464">M986+0.25</f>
        <v>1110.93</v>
      </c>
      <c r="V986" s="34">
        <f t="shared" si="3265"/>
        <v>18</v>
      </c>
    </row>
    <row r="987" spans="1:22">
      <c r="A987" s="13" t="str">
        <f t="shared" ref="A987" si="3465">$B986&amp;"."&amp;F987&amp;"."&amp;V987</f>
        <v>8.2.18</v>
      </c>
      <c r="B987" s="17"/>
      <c r="C987" s="17"/>
      <c r="D987" s="17"/>
      <c r="E987" s="18" t="s">
        <v>41</v>
      </c>
      <c r="F987" s="18">
        <f t="shared" si="3236"/>
        <v>2</v>
      </c>
      <c r="G987" s="19">
        <v>3.55</v>
      </c>
      <c r="H987" s="20">
        <v>1110.68</v>
      </c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34">
        <f t="shared" si="3265"/>
        <v>18</v>
      </c>
    </row>
    <row r="988" spans="1:22">
      <c r="A988" s="13" t="str">
        <f t="shared" ref="A988" si="3466">$B986&amp;"."&amp;F988&amp;"."&amp;V988</f>
        <v>8.3.18</v>
      </c>
      <c r="B988" s="17"/>
      <c r="C988" s="17"/>
      <c r="D988" s="17"/>
      <c r="E988" s="30" t="s">
        <v>41</v>
      </c>
      <c r="F988" s="30">
        <f t="shared" si="3236"/>
        <v>3</v>
      </c>
      <c r="G988" s="31">
        <v>4.1500000000000004</v>
      </c>
      <c r="H988" s="32">
        <v>1110.68</v>
      </c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34">
        <f t="shared" si="3265"/>
        <v>18</v>
      </c>
    </row>
    <row r="989" spans="1:22">
      <c r="A989" s="13" t="str">
        <f t="shared" ref="A989" si="3467">$B986&amp;"."&amp;F989&amp;"."&amp;V989</f>
        <v>8.4.18</v>
      </c>
      <c r="B989" s="186"/>
      <c r="C989" s="17"/>
      <c r="D989" s="17"/>
      <c r="E989" s="23" t="s">
        <v>41</v>
      </c>
      <c r="F989" s="23">
        <f t="shared" si="3236"/>
        <v>4</v>
      </c>
      <c r="G989" s="24">
        <v>4.8</v>
      </c>
      <c r="H989" s="25">
        <v>1111.33</v>
      </c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34">
        <f t="shared" si="3265"/>
        <v>18</v>
      </c>
    </row>
    <row r="990" spans="1:22">
      <c r="A990" s="13" t="str">
        <f t="shared" ref="A990" si="3468">$B990&amp;"."&amp;F990&amp;"."&amp;V990</f>
        <v>9.1.18</v>
      </c>
      <c r="B990" s="185">
        <f t="shared" si="3235"/>
        <v>9</v>
      </c>
      <c r="C990" s="185">
        <v>44</v>
      </c>
      <c r="D990" s="185" t="s">
        <v>545</v>
      </c>
      <c r="E990" s="14" t="s">
        <v>41</v>
      </c>
      <c r="F990" s="14">
        <f t="shared" si="3236"/>
        <v>1</v>
      </c>
      <c r="G990" s="15">
        <v>2.9</v>
      </c>
      <c r="H990" s="16">
        <v>1112.72</v>
      </c>
      <c r="I990" s="16">
        <f t="shared" ref="I990" si="3469">G990</f>
        <v>2.9</v>
      </c>
      <c r="J990" s="16">
        <f t="shared" ref="J990" si="3470">G991-G990</f>
        <v>0.64999999999999991</v>
      </c>
      <c r="K990" s="16">
        <f t="shared" ref="K990" si="3471">G992-G991</f>
        <v>0.60000000000000053</v>
      </c>
      <c r="L990" s="16">
        <f t="shared" ref="L990" si="3472">G993-G992</f>
        <v>0.64999999999999947</v>
      </c>
      <c r="M990" s="16">
        <f t="shared" ref="M990" si="3473">H991</f>
        <v>1112.07</v>
      </c>
      <c r="N990" s="16">
        <f t="shared" ref="N990" si="3474">H990-H991</f>
        <v>0.65000000000009095</v>
      </c>
      <c r="O990" s="16">
        <f t="shared" ref="O990" si="3475">I990</f>
        <v>2.9</v>
      </c>
      <c r="P990" s="16">
        <v>0.35</v>
      </c>
      <c r="Q990" s="16">
        <f t="shared" ref="Q990" si="3476">(G993-G990-R990-P990-T990)/2</f>
        <v>0.39999999999999997</v>
      </c>
      <c r="R990" s="16">
        <v>0.4</v>
      </c>
      <c r="S990" s="16">
        <f t="shared" ref="S990" si="3477">(G993-G990-R990-P990-T990)/2</f>
        <v>0.39999999999999997</v>
      </c>
      <c r="T990" s="16">
        <f t="shared" ref="T990" si="3478">P990</f>
        <v>0.35</v>
      </c>
      <c r="U990" s="16">
        <f t="shared" ref="U990" si="3479">M990+0.25</f>
        <v>1112.32</v>
      </c>
      <c r="V990" s="34">
        <f t="shared" ref="V990" si="3480">V985</f>
        <v>18</v>
      </c>
    </row>
    <row r="991" spans="1:22">
      <c r="A991" s="13" t="str">
        <f t="shared" ref="A991" si="3481">$B990&amp;"."&amp;F991&amp;"."&amp;V991</f>
        <v>9.2.18</v>
      </c>
      <c r="B991" s="17"/>
      <c r="C991" s="17"/>
      <c r="D991" s="17"/>
      <c r="E991" s="18" t="s">
        <v>41</v>
      </c>
      <c r="F991" s="18">
        <f t="shared" si="3236"/>
        <v>2</v>
      </c>
      <c r="G991" s="19">
        <v>3.55</v>
      </c>
      <c r="H991" s="20">
        <v>1112.07</v>
      </c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34">
        <f t="shared" si="3265"/>
        <v>18</v>
      </c>
    </row>
    <row r="992" spans="1:22">
      <c r="A992" s="13" t="str">
        <f t="shared" ref="A992" si="3482">$B990&amp;"."&amp;F992&amp;"."&amp;V992</f>
        <v>9.3.18</v>
      </c>
      <c r="B992" s="17"/>
      <c r="C992" s="17"/>
      <c r="D992" s="17"/>
      <c r="E992" s="30" t="s">
        <v>41</v>
      </c>
      <c r="F992" s="30">
        <f t="shared" si="3236"/>
        <v>3</v>
      </c>
      <c r="G992" s="31">
        <v>4.1500000000000004</v>
      </c>
      <c r="H992" s="32">
        <v>1112.07</v>
      </c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34">
        <f t="shared" si="3265"/>
        <v>18</v>
      </c>
    </row>
    <row r="993" spans="1:22">
      <c r="A993" s="13" t="str">
        <f t="shared" ref="A993" si="3483">$B990&amp;"."&amp;F993&amp;"."&amp;V993</f>
        <v>9.4.18</v>
      </c>
      <c r="B993" s="186"/>
      <c r="C993" s="186"/>
      <c r="D993" s="186"/>
      <c r="E993" s="23" t="s">
        <v>41</v>
      </c>
      <c r="F993" s="23">
        <f t="shared" si="3236"/>
        <v>4</v>
      </c>
      <c r="G993" s="24">
        <v>4.8</v>
      </c>
      <c r="H993" s="25">
        <v>1112.72</v>
      </c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34">
        <f t="shared" si="3265"/>
        <v>18</v>
      </c>
    </row>
    <row r="994" spans="1:22">
      <c r="A994" s="13" t="str">
        <f t="shared" ref="A994" si="3484">$B994&amp;"."&amp;F994&amp;"."&amp;V994</f>
        <v>10.1.18</v>
      </c>
      <c r="B994" s="185">
        <f t="shared" ref="B994:B1054" si="3485">B990+1</f>
        <v>10</v>
      </c>
      <c r="C994" s="204" t="s">
        <v>546</v>
      </c>
      <c r="D994" s="17" t="s">
        <v>547</v>
      </c>
      <c r="E994" s="14" t="s">
        <v>41</v>
      </c>
      <c r="F994" s="14">
        <f t="shared" ref="F994:F1057" si="3486">F990</f>
        <v>1</v>
      </c>
      <c r="G994" s="15">
        <v>3</v>
      </c>
      <c r="H994" s="16">
        <v>1113.8599999999999</v>
      </c>
      <c r="I994" s="16">
        <f t="shared" ref="I994" si="3487">G994</f>
        <v>3</v>
      </c>
      <c r="J994" s="16">
        <f t="shared" ref="J994" si="3488">G995-G994</f>
        <v>0.64999999999999991</v>
      </c>
      <c r="K994" s="16">
        <f t="shared" ref="K994" si="3489">G996-G995</f>
        <v>0.60000000000000009</v>
      </c>
      <c r="L994" s="16">
        <f t="shared" ref="L994" si="3490">G997-G996</f>
        <v>0.65000000000000036</v>
      </c>
      <c r="M994" s="16">
        <f t="shared" ref="M994" si="3491">H995</f>
        <v>1113.21</v>
      </c>
      <c r="N994" s="16">
        <f t="shared" ref="N994" si="3492">H994-H995</f>
        <v>0.64999999999986358</v>
      </c>
      <c r="O994" s="16">
        <f t="shared" ref="O994" si="3493">I994</f>
        <v>3</v>
      </c>
      <c r="P994" s="16">
        <v>0.35</v>
      </c>
      <c r="Q994" s="16">
        <f t="shared" ref="Q994" si="3494">(G997-G994-R994-P994-T994)/2</f>
        <v>0.40000000000000019</v>
      </c>
      <c r="R994" s="16">
        <v>0.4</v>
      </c>
      <c r="S994" s="16">
        <f t="shared" ref="S994" si="3495">(G997-G994-R994-P994-T994)/2</f>
        <v>0.40000000000000019</v>
      </c>
      <c r="T994" s="16">
        <f t="shared" ref="T994" si="3496">P994</f>
        <v>0.35</v>
      </c>
      <c r="U994" s="16">
        <f t="shared" ref="U994" si="3497">M994+0.25</f>
        <v>1113.46</v>
      </c>
      <c r="V994" s="34">
        <f t="shared" si="3265"/>
        <v>18</v>
      </c>
    </row>
    <row r="995" spans="1:22">
      <c r="A995" s="13" t="str">
        <f t="shared" ref="A995" si="3498">$B994&amp;"."&amp;F995&amp;"."&amp;V995</f>
        <v>10.2.18</v>
      </c>
      <c r="B995" s="17"/>
      <c r="C995" s="17"/>
      <c r="D995" s="17"/>
      <c r="E995" s="18" t="s">
        <v>41</v>
      </c>
      <c r="F995" s="18">
        <f t="shared" si="3486"/>
        <v>2</v>
      </c>
      <c r="G995" s="19">
        <v>3.65</v>
      </c>
      <c r="H995" s="20">
        <v>1113.21</v>
      </c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34">
        <f t="shared" si="3265"/>
        <v>18</v>
      </c>
    </row>
    <row r="996" spans="1:22">
      <c r="A996" s="13" t="str">
        <f t="shared" ref="A996" si="3499">$B994&amp;"."&amp;F996&amp;"."&amp;V996</f>
        <v>10.3.18</v>
      </c>
      <c r="B996" s="17"/>
      <c r="C996" s="17"/>
      <c r="D996" s="17"/>
      <c r="E996" s="30" t="s">
        <v>41</v>
      </c>
      <c r="F996" s="30">
        <f t="shared" si="3486"/>
        <v>3</v>
      </c>
      <c r="G996" s="31">
        <v>4.25</v>
      </c>
      <c r="H996" s="32">
        <v>1113.21</v>
      </c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34">
        <f t="shared" si="3265"/>
        <v>18</v>
      </c>
    </row>
    <row r="997" spans="1:22">
      <c r="A997" s="13" t="str">
        <f t="shared" ref="A997" si="3500">$B994&amp;"."&amp;F997&amp;"."&amp;V997</f>
        <v>10.4.18</v>
      </c>
      <c r="B997" s="186"/>
      <c r="C997" s="17"/>
      <c r="D997" s="17"/>
      <c r="E997" s="23" t="s">
        <v>41</v>
      </c>
      <c r="F997" s="23">
        <f t="shared" si="3486"/>
        <v>4</v>
      </c>
      <c r="G997" s="24">
        <v>4.9000000000000004</v>
      </c>
      <c r="H997" s="25">
        <v>1113.8599999999999</v>
      </c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34">
        <f t="shared" si="3265"/>
        <v>18</v>
      </c>
    </row>
    <row r="998" spans="1:22">
      <c r="A998" s="13" t="str">
        <f t="shared" ref="A998" si="3501">$B998&amp;"."&amp;F998&amp;"."&amp;V998</f>
        <v>11.1.18</v>
      </c>
      <c r="B998" s="185">
        <f t="shared" si="3485"/>
        <v>11</v>
      </c>
      <c r="C998" s="204" t="s">
        <v>548</v>
      </c>
      <c r="D998" s="185" t="s">
        <v>549</v>
      </c>
      <c r="E998" s="14" t="s">
        <v>41</v>
      </c>
      <c r="F998" s="14">
        <f t="shared" si="3486"/>
        <v>1</v>
      </c>
      <c r="G998" s="15">
        <v>3.1</v>
      </c>
      <c r="H998" s="16">
        <v>1115.46</v>
      </c>
      <c r="I998" s="16">
        <f t="shared" ref="I998" si="3502">G998</f>
        <v>3.1</v>
      </c>
      <c r="J998" s="16">
        <f t="shared" ref="J998" si="3503">G999-G998</f>
        <v>0.64999999999999991</v>
      </c>
      <c r="K998" s="16">
        <f t="shared" ref="K998" si="3504">G1000-G999</f>
        <v>0.59999999999999964</v>
      </c>
      <c r="L998" s="16">
        <f t="shared" ref="L998" si="3505">G1001-G1000</f>
        <v>0.65000000000000036</v>
      </c>
      <c r="M998" s="16">
        <f t="shared" ref="M998" si="3506">H999</f>
        <v>1114.81</v>
      </c>
      <c r="N998" s="16">
        <f t="shared" ref="N998" si="3507">H998-H999</f>
        <v>0.65000000000009095</v>
      </c>
      <c r="O998" s="16">
        <f t="shared" ref="O998" si="3508">I998</f>
        <v>3.1</v>
      </c>
      <c r="P998" s="16">
        <v>0.35</v>
      </c>
      <c r="Q998" s="16">
        <f t="shared" ref="Q998" si="3509">(G1001-G998-R998-P998-T998)/2</f>
        <v>0.39999999999999997</v>
      </c>
      <c r="R998" s="16">
        <v>0.4</v>
      </c>
      <c r="S998" s="16">
        <f t="shared" ref="S998" si="3510">(G1001-G998-R998-P998-T998)/2</f>
        <v>0.39999999999999997</v>
      </c>
      <c r="T998" s="16">
        <f t="shared" ref="T998" si="3511">P998</f>
        <v>0.35</v>
      </c>
      <c r="U998" s="16">
        <f t="shared" ref="U998" si="3512">M998+0.25</f>
        <v>1115.06</v>
      </c>
      <c r="V998" s="34">
        <f t="shared" ref="V998" si="3513">V993</f>
        <v>18</v>
      </c>
    </row>
    <row r="999" spans="1:22">
      <c r="A999" s="13" t="str">
        <f t="shared" ref="A999" si="3514">$B998&amp;"."&amp;F999&amp;"."&amp;V999</f>
        <v>11.2.18</v>
      </c>
      <c r="B999" s="17"/>
      <c r="C999" s="17"/>
      <c r="D999" s="17"/>
      <c r="E999" s="18" t="s">
        <v>41</v>
      </c>
      <c r="F999" s="18">
        <f t="shared" si="3486"/>
        <v>2</v>
      </c>
      <c r="G999" s="19">
        <v>3.75</v>
      </c>
      <c r="H999" s="20">
        <v>1114.81</v>
      </c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34">
        <f t="shared" ref="V999:V1061" si="3515">V998</f>
        <v>18</v>
      </c>
    </row>
    <row r="1000" spans="1:22">
      <c r="A1000" s="13" t="str">
        <f t="shared" ref="A1000" si="3516">$B998&amp;"."&amp;F1000&amp;"."&amp;V1000</f>
        <v>11.3.18</v>
      </c>
      <c r="B1000" s="17"/>
      <c r="C1000" s="17"/>
      <c r="D1000" s="17"/>
      <c r="E1000" s="30" t="s">
        <v>41</v>
      </c>
      <c r="F1000" s="30">
        <f t="shared" si="3486"/>
        <v>3</v>
      </c>
      <c r="G1000" s="31">
        <v>4.3499999999999996</v>
      </c>
      <c r="H1000" s="32">
        <v>1114.81</v>
      </c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34">
        <f t="shared" si="3515"/>
        <v>18</v>
      </c>
    </row>
    <row r="1001" spans="1:22">
      <c r="A1001" s="13" t="str">
        <f t="shared" ref="A1001" si="3517">$B998&amp;"."&amp;F1001&amp;"."&amp;V1001</f>
        <v>11.4.18</v>
      </c>
      <c r="B1001" s="186"/>
      <c r="C1001" s="186"/>
      <c r="D1001" s="186"/>
      <c r="E1001" s="23" t="s">
        <v>41</v>
      </c>
      <c r="F1001" s="23">
        <f t="shared" si="3486"/>
        <v>4</v>
      </c>
      <c r="G1001" s="24">
        <v>5</v>
      </c>
      <c r="H1001" s="25">
        <v>1115.46</v>
      </c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34">
        <f t="shared" si="3515"/>
        <v>18</v>
      </c>
    </row>
    <row r="1002" spans="1:22">
      <c r="A1002" s="13" t="str">
        <f t="shared" ref="A1002" si="3518">$B1002&amp;"."&amp;F1002&amp;"."&amp;V1002</f>
        <v>12.1.18</v>
      </c>
      <c r="B1002" s="185">
        <f t="shared" si="3485"/>
        <v>12</v>
      </c>
      <c r="C1002" s="204" t="s">
        <v>550</v>
      </c>
      <c r="D1002" s="17" t="s">
        <v>551</v>
      </c>
      <c r="E1002" s="14" t="s">
        <v>41</v>
      </c>
      <c r="F1002" s="14">
        <f t="shared" si="3486"/>
        <v>1</v>
      </c>
      <c r="G1002" s="15">
        <v>3</v>
      </c>
      <c r="H1002" s="16">
        <v>1116.95</v>
      </c>
      <c r="I1002" s="16">
        <f t="shared" ref="I1002" si="3519">G1002</f>
        <v>3</v>
      </c>
      <c r="J1002" s="16">
        <f t="shared" ref="J1002" si="3520">G1003-G1002</f>
        <v>0.64999999999999991</v>
      </c>
      <c r="K1002" s="16">
        <f t="shared" ref="K1002" si="3521">G1004-G1003</f>
        <v>0.60000000000000009</v>
      </c>
      <c r="L1002" s="16">
        <f t="shared" ref="L1002" si="3522">G1005-G1004</f>
        <v>0.65000000000000036</v>
      </c>
      <c r="M1002" s="16">
        <f t="shared" ref="M1002" si="3523">H1003</f>
        <v>1116.3</v>
      </c>
      <c r="N1002" s="16">
        <f t="shared" ref="N1002" si="3524">H1002-H1003</f>
        <v>0.65000000000009095</v>
      </c>
      <c r="O1002" s="16">
        <f t="shared" ref="O1002" si="3525">I1002</f>
        <v>3</v>
      </c>
      <c r="P1002" s="16">
        <v>0.35</v>
      </c>
      <c r="Q1002" s="16">
        <f t="shared" ref="Q1002" si="3526">(G1005-G1002-R1002-P1002-T1002)/2</f>
        <v>0.40000000000000019</v>
      </c>
      <c r="R1002" s="16">
        <v>0.4</v>
      </c>
      <c r="S1002" s="16">
        <f t="shared" ref="S1002" si="3527">(G1005-G1002-R1002-P1002-T1002)/2</f>
        <v>0.40000000000000019</v>
      </c>
      <c r="T1002" s="16">
        <f t="shared" ref="T1002" si="3528">P1002</f>
        <v>0.35</v>
      </c>
      <c r="U1002" s="16">
        <f t="shared" ref="U1002" si="3529">M1002+0.25</f>
        <v>1116.55</v>
      </c>
      <c r="V1002" s="34">
        <f t="shared" si="3515"/>
        <v>18</v>
      </c>
    </row>
    <row r="1003" spans="1:22">
      <c r="A1003" s="13" t="str">
        <f t="shared" ref="A1003" si="3530">$B1002&amp;"."&amp;F1003&amp;"."&amp;V1003</f>
        <v>12.2.18</v>
      </c>
      <c r="B1003" s="17"/>
      <c r="C1003" s="17"/>
      <c r="D1003" s="17"/>
      <c r="E1003" s="18" t="s">
        <v>41</v>
      </c>
      <c r="F1003" s="18">
        <f t="shared" si="3486"/>
        <v>2</v>
      </c>
      <c r="G1003" s="19">
        <v>3.65</v>
      </c>
      <c r="H1003" s="20">
        <v>1116.3</v>
      </c>
      <c r="I1003" s="20"/>
      <c r="J1003" s="20"/>
      <c r="K1003" s="20"/>
      <c r="L1003" s="20"/>
      <c r="M1003" s="20"/>
      <c r="N1003" s="20"/>
      <c r="O1003" s="20"/>
      <c r="P1003" s="20"/>
      <c r="Q1003" s="20"/>
      <c r="R1003" s="20"/>
      <c r="S1003" s="20"/>
      <c r="T1003" s="20"/>
      <c r="U1003" s="20"/>
      <c r="V1003" s="34">
        <f t="shared" si="3515"/>
        <v>18</v>
      </c>
    </row>
    <row r="1004" spans="1:22">
      <c r="A1004" s="13" t="str">
        <f t="shared" ref="A1004" si="3531">$B1002&amp;"."&amp;F1004&amp;"."&amp;V1004</f>
        <v>12.3.18</v>
      </c>
      <c r="B1004" s="17"/>
      <c r="C1004" s="17"/>
      <c r="D1004" s="17"/>
      <c r="E1004" s="30" t="s">
        <v>41</v>
      </c>
      <c r="F1004" s="30">
        <f t="shared" si="3486"/>
        <v>3</v>
      </c>
      <c r="G1004" s="31">
        <v>4.25</v>
      </c>
      <c r="H1004" s="32">
        <v>1116.3</v>
      </c>
      <c r="I1004" s="20"/>
      <c r="J1004" s="20"/>
      <c r="K1004" s="20"/>
      <c r="L1004" s="20"/>
      <c r="M1004" s="20"/>
      <c r="N1004" s="20"/>
      <c r="O1004" s="20"/>
      <c r="P1004" s="20"/>
      <c r="Q1004" s="20"/>
      <c r="R1004" s="20"/>
      <c r="S1004" s="20"/>
      <c r="T1004" s="20"/>
      <c r="U1004" s="20"/>
      <c r="V1004" s="34">
        <f t="shared" si="3515"/>
        <v>18</v>
      </c>
    </row>
    <row r="1005" spans="1:22">
      <c r="A1005" s="13" t="str">
        <f t="shared" ref="A1005" si="3532">$B1002&amp;"."&amp;F1005&amp;"."&amp;V1005</f>
        <v>12.4.18</v>
      </c>
      <c r="B1005" s="186"/>
      <c r="C1005" s="17"/>
      <c r="D1005" s="17"/>
      <c r="E1005" s="23" t="s">
        <v>41</v>
      </c>
      <c r="F1005" s="23">
        <f t="shared" si="3486"/>
        <v>4</v>
      </c>
      <c r="G1005" s="24">
        <v>4.9000000000000004</v>
      </c>
      <c r="H1005" s="25">
        <v>1116.95</v>
      </c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34">
        <f t="shared" si="3515"/>
        <v>18</v>
      </c>
    </row>
    <row r="1006" spans="1:22">
      <c r="A1006" s="13" t="str">
        <f t="shared" ref="A1006" si="3533">$B1006&amp;"."&amp;F1006&amp;"."&amp;V1006</f>
        <v>13.1.18</v>
      </c>
      <c r="B1006" s="185">
        <f t="shared" si="3485"/>
        <v>13</v>
      </c>
      <c r="C1006" s="185">
        <v>45</v>
      </c>
      <c r="D1006" s="185" t="s">
        <v>552</v>
      </c>
      <c r="E1006" s="14" t="s">
        <v>41</v>
      </c>
      <c r="F1006" s="14">
        <f t="shared" si="3486"/>
        <v>1</v>
      </c>
      <c r="G1006" s="15">
        <v>2.9</v>
      </c>
      <c r="H1006" s="16">
        <v>1119.03</v>
      </c>
      <c r="I1006" s="16">
        <f t="shared" ref="I1006" si="3534">G1006</f>
        <v>2.9</v>
      </c>
      <c r="J1006" s="16">
        <f t="shared" ref="J1006" si="3535">G1007-G1006</f>
        <v>0.64999999999999991</v>
      </c>
      <c r="K1006" s="16">
        <f t="shared" ref="K1006" si="3536">G1008-G1007</f>
        <v>0.60000000000000053</v>
      </c>
      <c r="L1006" s="16">
        <f t="shared" ref="L1006" si="3537">G1009-G1008</f>
        <v>0.64999999999999947</v>
      </c>
      <c r="M1006" s="16">
        <f t="shared" ref="M1006" si="3538">H1007</f>
        <v>1118.3800000000001</v>
      </c>
      <c r="N1006" s="16">
        <f t="shared" ref="N1006" si="3539">H1006-H1007</f>
        <v>0.64999999999986358</v>
      </c>
      <c r="O1006" s="16">
        <f t="shared" ref="O1006" si="3540">I1006</f>
        <v>2.9</v>
      </c>
      <c r="P1006" s="16">
        <v>0.35</v>
      </c>
      <c r="Q1006" s="16">
        <f t="shared" ref="Q1006" si="3541">(G1009-G1006-R1006-P1006-T1006)/2</f>
        <v>0.39999999999999997</v>
      </c>
      <c r="R1006" s="16">
        <v>0.4</v>
      </c>
      <c r="S1006" s="16">
        <f t="shared" ref="S1006" si="3542">(G1009-G1006-R1006-P1006-T1006)/2</f>
        <v>0.39999999999999997</v>
      </c>
      <c r="T1006" s="16">
        <f t="shared" ref="T1006" si="3543">P1006</f>
        <v>0.35</v>
      </c>
      <c r="U1006" s="16">
        <f t="shared" ref="U1006" si="3544">M1006+0.25</f>
        <v>1118.6300000000001</v>
      </c>
      <c r="V1006" s="34">
        <f t="shared" ref="V1006" si="3545">V1001</f>
        <v>18</v>
      </c>
    </row>
    <row r="1007" spans="1:22">
      <c r="A1007" s="13" t="str">
        <f t="shared" ref="A1007" si="3546">$B1006&amp;"."&amp;F1007&amp;"."&amp;V1007</f>
        <v>13.2.18</v>
      </c>
      <c r="B1007" s="17"/>
      <c r="C1007" s="17"/>
      <c r="D1007" s="17"/>
      <c r="E1007" s="18" t="s">
        <v>41</v>
      </c>
      <c r="F1007" s="18">
        <f t="shared" si="3486"/>
        <v>2</v>
      </c>
      <c r="G1007" s="19">
        <v>3.55</v>
      </c>
      <c r="H1007" s="20">
        <v>1118.3800000000001</v>
      </c>
      <c r="I1007" s="20"/>
      <c r="J1007" s="20"/>
      <c r="K1007" s="20"/>
      <c r="L1007" s="20"/>
      <c r="M1007" s="20"/>
      <c r="N1007" s="20"/>
      <c r="O1007" s="20"/>
      <c r="P1007" s="20"/>
      <c r="Q1007" s="20"/>
      <c r="R1007" s="20"/>
      <c r="S1007" s="20"/>
      <c r="T1007" s="20"/>
      <c r="U1007" s="20"/>
      <c r="V1007" s="34">
        <f t="shared" si="3515"/>
        <v>18</v>
      </c>
    </row>
    <row r="1008" spans="1:22">
      <c r="A1008" s="13" t="str">
        <f t="shared" ref="A1008" si="3547">$B1006&amp;"."&amp;F1008&amp;"."&amp;V1008</f>
        <v>13.3.18</v>
      </c>
      <c r="B1008" s="17"/>
      <c r="C1008" s="17"/>
      <c r="D1008" s="17"/>
      <c r="E1008" s="30" t="s">
        <v>41</v>
      </c>
      <c r="F1008" s="30">
        <f t="shared" si="3486"/>
        <v>3</v>
      </c>
      <c r="G1008" s="31">
        <v>4.1500000000000004</v>
      </c>
      <c r="H1008" s="32">
        <v>1118.3800000000001</v>
      </c>
      <c r="I1008" s="20"/>
      <c r="J1008" s="20"/>
      <c r="K1008" s="20"/>
      <c r="L1008" s="20"/>
      <c r="M1008" s="20"/>
      <c r="N1008" s="20"/>
      <c r="O1008" s="20"/>
      <c r="P1008" s="20"/>
      <c r="Q1008" s="20"/>
      <c r="R1008" s="20"/>
      <c r="S1008" s="20"/>
      <c r="T1008" s="20"/>
      <c r="U1008" s="20"/>
      <c r="V1008" s="34">
        <f t="shared" si="3515"/>
        <v>18</v>
      </c>
    </row>
    <row r="1009" spans="1:22">
      <c r="A1009" s="13" t="str">
        <f t="shared" ref="A1009" si="3548">$B1006&amp;"."&amp;F1009&amp;"."&amp;V1009</f>
        <v>13.4.18</v>
      </c>
      <c r="B1009" s="186"/>
      <c r="C1009" s="186"/>
      <c r="D1009" s="186"/>
      <c r="E1009" s="23" t="s">
        <v>41</v>
      </c>
      <c r="F1009" s="23">
        <f t="shared" si="3486"/>
        <v>4</v>
      </c>
      <c r="G1009" s="24">
        <v>4.8</v>
      </c>
      <c r="H1009" s="25">
        <v>1119.03</v>
      </c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25"/>
      <c r="T1009" s="25"/>
      <c r="U1009" s="25"/>
      <c r="V1009" s="34">
        <f t="shared" si="3515"/>
        <v>18</v>
      </c>
    </row>
    <row r="1010" spans="1:22">
      <c r="A1010" s="13" t="str">
        <f t="shared" ref="A1010" si="3549">$B1010&amp;"."&amp;F1010&amp;"."&amp;V1010</f>
        <v>14.1.18</v>
      </c>
      <c r="B1010" s="185">
        <f t="shared" si="3485"/>
        <v>14</v>
      </c>
      <c r="C1010" s="185">
        <v>46</v>
      </c>
      <c r="D1010" s="17" t="s">
        <v>553</v>
      </c>
      <c r="E1010" s="14" t="s">
        <v>41</v>
      </c>
      <c r="F1010" s="14">
        <f t="shared" si="3486"/>
        <v>1</v>
      </c>
      <c r="G1010" s="15">
        <v>2.9</v>
      </c>
      <c r="H1010" s="16">
        <v>1120.68</v>
      </c>
      <c r="I1010" s="16">
        <f t="shared" ref="I1010" si="3550">G1010</f>
        <v>2.9</v>
      </c>
      <c r="J1010" s="16">
        <f t="shared" ref="J1010" si="3551">G1011-G1010</f>
        <v>0.64999999999999991</v>
      </c>
      <c r="K1010" s="16">
        <f t="shared" ref="K1010" si="3552">G1012-G1011</f>
        <v>0.60000000000000053</v>
      </c>
      <c r="L1010" s="16">
        <f t="shared" ref="L1010" si="3553">G1013-G1012</f>
        <v>0.64999999999999947</v>
      </c>
      <c r="M1010" s="16">
        <f t="shared" ref="M1010" si="3554">H1011</f>
        <v>1120.03</v>
      </c>
      <c r="N1010" s="16">
        <f t="shared" ref="N1010" si="3555">H1010-H1011</f>
        <v>0.65000000000009095</v>
      </c>
      <c r="O1010" s="16">
        <f t="shared" ref="O1010" si="3556">I1010</f>
        <v>2.9</v>
      </c>
      <c r="P1010" s="16">
        <v>0.35</v>
      </c>
      <c r="Q1010" s="16">
        <f t="shared" ref="Q1010" si="3557">(G1013-G1010-R1010-P1010-T1010)/2</f>
        <v>0.39999999999999997</v>
      </c>
      <c r="R1010" s="16">
        <v>0.4</v>
      </c>
      <c r="S1010" s="16">
        <f t="shared" ref="S1010" si="3558">(G1013-G1010-R1010-P1010-T1010)/2</f>
        <v>0.39999999999999997</v>
      </c>
      <c r="T1010" s="16">
        <f t="shared" ref="T1010" si="3559">P1010</f>
        <v>0.35</v>
      </c>
      <c r="U1010" s="16">
        <f t="shared" ref="U1010" si="3560">M1010+0.25</f>
        <v>1120.28</v>
      </c>
      <c r="V1010" s="34">
        <f t="shared" si="3515"/>
        <v>18</v>
      </c>
    </row>
    <row r="1011" spans="1:22">
      <c r="A1011" s="13" t="str">
        <f t="shared" ref="A1011" si="3561">$B1010&amp;"."&amp;F1011&amp;"."&amp;V1011</f>
        <v>14.2.18</v>
      </c>
      <c r="B1011" s="17"/>
      <c r="C1011" s="17"/>
      <c r="D1011" s="17"/>
      <c r="E1011" s="18" t="s">
        <v>41</v>
      </c>
      <c r="F1011" s="18">
        <f t="shared" si="3486"/>
        <v>2</v>
      </c>
      <c r="G1011" s="19">
        <v>3.55</v>
      </c>
      <c r="H1011" s="20">
        <v>1120.03</v>
      </c>
      <c r="I1011" s="20"/>
      <c r="J1011" s="20"/>
      <c r="K1011" s="20"/>
      <c r="L1011" s="20"/>
      <c r="M1011" s="20"/>
      <c r="N1011" s="20"/>
      <c r="O1011" s="20"/>
      <c r="P1011" s="20"/>
      <c r="Q1011" s="20"/>
      <c r="R1011" s="20"/>
      <c r="S1011" s="20"/>
      <c r="T1011" s="20"/>
      <c r="U1011" s="20"/>
      <c r="V1011" s="34">
        <f t="shared" si="3515"/>
        <v>18</v>
      </c>
    </row>
    <row r="1012" spans="1:22">
      <c r="A1012" s="13" t="str">
        <f t="shared" ref="A1012" si="3562">$B1010&amp;"."&amp;F1012&amp;"."&amp;V1012</f>
        <v>14.3.18</v>
      </c>
      <c r="B1012" s="17"/>
      <c r="C1012" s="17"/>
      <c r="D1012" s="17"/>
      <c r="E1012" s="30" t="s">
        <v>41</v>
      </c>
      <c r="F1012" s="30">
        <f t="shared" si="3486"/>
        <v>3</v>
      </c>
      <c r="G1012" s="31">
        <v>4.1500000000000004</v>
      </c>
      <c r="H1012" s="32">
        <v>1120.03</v>
      </c>
      <c r="I1012" s="20"/>
      <c r="J1012" s="20"/>
      <c r="K1012" s="20"/>
      <c r="L1012" s="20"/>
      <c r="M1012" s="20"/>
      <c r="N1012" s="20"/>
      <c r="O1012" s="20"/>
      <c r="P1012" s="20"/>
      <c r="Q1012" s="20"/>
      <c r="R1012" s="20"/>
      <c r="S1012" s="20"/>
      <c r="T1012" s="20"/>
      <c r="U1012" s="20"/>
      <c r="V1012" s="34">
        <f t="shared" si="3515"/>
        <v>18</v>
      </c>
    </row>
    <row r="1013" spans="1:22">
      <c r="A1013" s="13" t="str">
        <f t="shared" ref="A1013" si="3563">$B1010&amp;"."&amp;F1013&amp;"."&amp;V1013</f>
        <v>14.4.18</v>
      </c>
      <c r="B1013" s="186"/>
      <c r="C1013" s="17"/>
      <c r="D1013" s="17"/>
      <c r="E1013" s="23" t="s">
        <v>41</v>
      </c>
      <c r="F1013" s="23">
        <f t="shared" si="3486"/>
        <v>4</v>
      </c>
      <c r="G1013" s="24">
        <v>4.8</v>
      </c>
      <c r="H1013" s="25">
        <v>1120.68</v>
      </c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  <c r="U1013" s="25"/>
      <c r="V1013" s="34">
        <f t="shared" si="3515"/>
        <v>18</v>
      </c>
    </row>
    <row r="1014" spans="1:22">
      <c r="A1014" s="13" t="str">
        <f t="shared" ref="A1014" si="3564">$B1014&amp;"."&amp;F1014&amp;"."&amp;V1014</f>
        <v>15.1.18</v>
      </c>
      <c r="B1014" s="185">
        <f t="shared" si="3485"/>
        <v>15</v>
      </c>
      <c r="C1014" s="204" t="s">
        <v>554</v>
      </c>
      <c r="D1014" s="185" t="s">
        <v>555</v>
      </c>
      <c r="E1014" s="14" t="s">
        <v>41</v>
      </c>
      <c r="F1014" s="14">
        <f t="shared" si="3486"/>
        <v>1</v>
      </c>
      <c r="G1014" s="15">
        <v>3</v>
      </c>
      <c r="H1014" s="16">
        <v>1122.75</v>
      </c>
      <c r="I1014" s="16">
        <f t="shared" ref="I1014" si="3565">G1014</f>
        <v>3</v>
      </c>
      <c r="J1014" s="16">
        <f t="shared" ref="J1014" si="3566">G1015-G1014</f>
        <v>0.64999999999999991</v>
      </c>
      <c r="K1014" s="16">
        <f t="shared" ref="K1014" si="3567">G1016-G1015</f>
        <v>0.60000000000000009</v>
      </c>
      <c r="L1014" s="16">
        <f t="shared" ref="L1014" si="3568">G1017-G1016</f>
        <v>0.65000000000000036</v>
      </c>
      <c r="M1014" s="16">
        <f t="shared" ref="M1014" si="3569">H1015</f>
        <v>1122.0999999999999</v>
      </c>
      <c r="N1014" s="16">
        <f t="shared" ref="N1014" si="3570">H1014-H1015</f>
        <v>0.65000000000009095</v>
      </c>
      <c r="O1014" s="16">
        <f t="shared" ref="O1014" si="3571">I1014</f>
        <v>3</v>
      </c>
      <c r="P1014" s="16">
        <v>0.35</v>
      </c>
      <c r="Q1014" s="16">
        <f t="shared" ref="Q1014" si="3572">(G1017-G1014-R1014-P1014-T1014)/2</f>
        <v>0.40000000000000019</v>
      </c>
      <c r="R1014" s="16">
        <v>0.4</v>
      </c>
      <c r="S1014" s="16">
        <f t="shared" ref="S1014" si="3573">(G1017-G1014-R1014-P1014-T1014)/2</f>
        <v>0.40000000000000019</v>
      </c>
      <c r="T1014" s="16">
        <f t="shared" ref="T1014" si="3574">P1014</f>
        <v>0.35</v>
      </c>
      <c r="U1014" s="16">
        <f t="shared" ref="U1014" si="3575">M1014+0.25</f>
        <v>1122.3499999999999</v>
      </c>
      <c r="V1014" s="34">
        <f t="shared" ref="V1014" si="3576">V1009</f>
        <v>18</v>
      </c>
    </row>
    <row r="1015" spans="1:22">
      <c r="A1015" s="13" t="str">
        <f t="shared" ref="A1015" si="3577">$B1014&amp;"."&amp;F1015&amp;"."&amp;V1015</f>
        <v>15.2.18</v>
      </c>
      <c r="B1015" s="17"/>
      <c r="C1015" s="17"/>
      <c r="D1015" s="17"/>
      <c r="E1015" s="18" t="s">
        <v>41</v>
      </c>
      <c r="F1015" s="18">
        <f t="shared" si="3486"/>
        <v>2</v>
      </c>
      <c r="G1015" s="19">
        <v>3.65</v>
      </c>
      <c r="H1015" s="20">
        <v>1122.0999999999999</v>
      </c>
      <c r="I1015" s="20"/>
      <c r="J1015" s="20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  <c r="U1015" s="20"/>
      <c r="V1015" s="34">
        <f t="shared" si="3515"/>
        <v>18</v>
      </c>
    </row>
    <row r="1016" spans="1:22">
      <c r="A1016" s="13" t="str">
        <f t="shared" ref="A1016" si="3578">$B1014&amp;"."&amp;F1016&amp;"."&amp;V1016</f>
        <v>15.3.18</v>
      </c>
      <c r="B1016" s="17"/>
      <c r="C1016" s="17"/>
      <c r="D1016" s="17"/>
      <c r="E1016" s="30" t="s">
        <v>41</v>
      </c>
      <c r="F1016" s="30">
        <f t="shared" si="3486"/>
        <v>3</v>
      </c>
      <c r="G1016" s="31">
        <v>4.25</v>
      </c>
      <c r="H1016" s="32">
        <v>1122.0999999999999</v>
      </c>
      <c r="I1016" s="20"/>
      <c r="J1016" s="20"/>
      <c r="K1016" s="20"/>
      <c r="L1016" s="20"/>
      <c r="M1016" s="20"/>
      <c r="N1016" s="20"/>
      <c r="O1016" s="20"/>
      <c r="P1016" s="20"/>
      <c r="Q1016" s="20"/>
      <c r="R1016" s="20"/>
      <c r="S1016" s="20"/>
      <c r="T1016" s="20"/>
      <c r="U1016" s="20"/>
      <c r="V1016" s="34">
        <f t="shared" si="3515"/>
        <v>18</v>
      </c>
    </row>
    <row r="1017" spans="1:22">
      <c r="A1017" s="13" t="str">
        <f t="shared" ref="A1017" si="3579">$B1014&amp;"."&amp;F1017&amp;"."&amp;V1017</f>
        <v>15.4.18</v>
      </c>
      <c r="B1017" s="186"/>
      <c r="C1017" s="186"/>
      <c r="D1017" s="186"/>
      <c r="E1017" s="23" t="s">
        <v>41</v>
      </c>
      <c r="F1017" s="23">
        <f t="shared" si="3486"/>
        <v>4</v>
      </c>
      <c r="G1017" s="24">
        <v>4.9000000000000004</v>
      </c>
      <c r="H1017" s="25">
        <v>1122.75</v>
      </c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  <c r="U1017" s="25"/>
      <c r="V1017" s="34">
        <f t="shared" si="3515"/>
        <v>18</v>
      </c>
    </row>
    <row r="1018" spans="1:22">
      <c r="A1018" s="13" t="str">
        <f t="shared" ref="A1018" si="3580">$B1018&amp;"."&amp;F1018&amp;"."&amp;V1018</f>
        <v>16.1.18</v>
      </c>
      <c r="B1018" s="185">
        <f t="shared" si="3485"/>
        <v>16</v>
      </c>
      <c r="C1018" s="204" t="s">
        <v>556</v>
      </c>
      <c r="D1018" s="17" t="s">
        <v>557</v>
      </c>
      <c r="E1018" s="14" t="s">
        <v>41</v>
      </c>
      <c r="F1018" s="14">
        <f t="shared" si="3486"/>
        <v>1</v>
      </c>
      <c r="G1018" s="15">
        <v>3.1</v>
      </c>
      <c r="H1018" s="16">
        <v>1124.51</v>
      </c>
      <c r="I1018" s="16">
        <f t="shared" ref="I1018" si="3581">G1018</f>
        <v>3.1</v>
      </c>
      <c r="J1018" s="16">
        <f t="shared" ref="J1018" si="3582">G1019-G1018</f>
        <v>0.64999999999999991</v>
      </c>
      <c r="K1018" s="16">
        <f t="shared" ref="K1018" si="3583">G1020-G1019</f>
        <v>0.59999999999999964</v>
      </c>
      <c r="L1018" s="16">
        <f t="shared" ref="L1018" si="3584">G1021-G1020</f>
        <v>0.65000000000000036</v>
      </c>
      <c r="M1018" s="16">
        <f t="shared" ref="M1018" si="3585">H1019</f>
        <v>1123.8599999999999</v>
      </c>
      <c r="N1018" s="16">
        <f t="shared" ref="N1018" si="3586">H1018-H1019</f>
        <v>0.65000000000009095</v>
      </c>
      <c r="O1018" s="16">
        <f t="shared" ref="O1018" si="3587">I1018</f>
        <v>3.1</v>
      </c>
      <c r="P1018" s="16">
        <v>0.35</v>
      </c>
      <c r="Q1018" s="16">
        <f t="shared" ref="Q1018" si="3588">(G1021-G1018-R1018-P1018-T1018)/2</f>
        <v>0.39999999999999997</v>
      </c>
      <c r="R1018" s="16">
        <v>0.4</v>
      </c>
      <c r="S1018" s="16">
        <f t="shared" ref="S1018" si="3589">(G1021-G1018-R1018-P1018-T1018)/2</f>
        <v>0.39999999999999997</v>
      </c>
      <c r="T1018" s="16">
        <f t="shared" ref="T1018" si="3590">P1018</f>
        <v>0.35</v>
      </c>
      <c r="U1018" s="16">
        <f t="shared" ref="U1018" si="3591">M1018+0.25</f>
        <v>1124.1099999999999</v>
      </c>
      <c r="V1018" s="34">
        <f t="shared" si="3515"/>
        <v>18</v>
      </c>
    </row>
    <row r="1019" spans="1:22">
      <c r="A1019" s="13" t="str">
        <f t="shared" ref="A1019" si="3592">$B1018&amp;"."&amp;F1019&amp;"."&amp;V1019</f>
        <v>16.2.18</v>
      </c>
      <c r="B1019" s="17"/>
      <c r="C1019" s="17"/>
      <c r="D1019" s="17"/>
      <c r="E1019" s="18" t="s">
        <v>41</v>
      </c>
      <c r="F1019" s="18">
        <f t="shared" si="3486"/>
        <v>2</v>
      </c>
      <c r="G1019" s="19">
        <v>3.75</v>
      </c>
      <c r="H1019" s="20">
        <v>1123.8599999999999</v>
      </c>
      <c r="I1019" s="20"/>
      <c r="J1019" s="20"/>
      <c r="K1019" s="20"/>
      <c r="L1019" s="20"/>
      <c r="M1019" s="20"/>
      <c r="N1019" s="20"/>
      <c r="O1019" s="20"/>
      <c r="P1019" s="20"/>
      <c r="Q1019" s="20"/>
      <c r="R1019" s="20"/>
      <c r="S1019" s="20"/>
      <c r="T1019" s="20"/>
      <c r="U1019" s="20"/>
      <c r="V1019" s="34">
        <f t="shared" si="3515"/>
        <v>18</v>
      </c>
    </row>
    <row r="1020" spans="1:22">
      <c r="A1020" s="13" t="str">
        <f t="shared" ref="A1020" si="3593">$B1018&amp;"."&amp;F1020&amp;"."&amp;V1020</f>
        <v>16.3.18</v>
      </c>
      <c r="B1020" s="17"/>
      <c r="C1020" s="17"/>
      <c r="D1020" s="17"/>
      <c r="E1020" s="30" t="s">
        <v>41</v>
      </c>
      <c r="F1020" s="30">
        <f t="shared" si="3486"/>
        <v>3</v>
      </c>
      <c r="G1020" s="31">
        <v>4.3499999999999996</v>
      </c>
      <c r="H1020" s="32">
        <v>1123.8599999999999</v>
      </c>
      <c r="I1020" s="20"/>
      <c r="J1020" s="20"/>
      <c r="K1020" s="20"/>
      <c r="L1020" s="20"/>
      <c r="M1020" s="20"/>
      <c r="N1020" s="20"/>
      <c r="O1020" s="20"/>
      <c r="P1020" s="20"/>
      <c r="Q1020" s="20"/>
      <c r="R1020" s="20"/>
      <c r="S1020" s="20"/>
      <c r="T1020" s="20"/>
      <c r="U1020" s="20"/>
      <c r="V1020" s="34">
        <f t="shared" si="3515"/>
        <v>18</v>
      </c>
    </row>
    <row r="1021" spans="1:22">
      <c r="A1021" s="13" t="str">
        <f t="shared" ref="A1021" si="3594">$B1018&amp;"."&amp;F1021&amp;"."&amp;V1021</f>
        <v>16.4.18</v>
      </c>
      <c r="B1021" s="186"/>
      <c r="C1021" s="17"/>
      <c r="D1021" s="17"/>
      <c r="E1021" s="23" t="s">
        <v>41</v>
      </c>
      <c r="F1021" s="23">
        <f t="shared" si="3486"/>
        <v>4</v>
      </c>
      <c r="G1021" s="24">
        <v>5</v>
      </c>
      <c r="H1021" s="25">
        <v>1124.51</v>
      </c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  <c r="U1021" s="25"/>
      <c r="V1021" s="34">
        <f t="shared" si="3515"/>
        <v>18</v>
      </c>
    </row>
    <row r="1022" spans="1:22">
      <c r="A1022" s="13" t="str">
        <f t="shared" ref="A1022" si="3595">$B1022&amp;"."&amp;F1022&amp;"."&amp;V1022</f>
        <v>17.1.18</v>
      </c>
      <c r="B1022" s="185">
        <f t="shared" si="3485"/>
        <v>17</v>
      </c>
      <c r="C1022" s="204" t="s">
        <v>558</v>
      </c>
      <c r="D1022" s="185" t="s">
        <v>559</v>
      </c>
      <c r="E1022" s="14" t="s">
        <v>41</v>
      </c>
      <c r="F1022" s="14">
        <f t="shared" si="3486"/>
        <v>1</v>
      </c>
      <c r="G1022" s="15">
        <v>3</v>
      </c>
      <c r="H1022" s="16">
        <v>1126.06</v>
      </c>
      <c r="I1022" s="16">
        <f t="shared" ref="I1022" si="3596">G1022</f>
        <v>3</v>
      </c>
      <c r="J1022" s="16">
        <f t="shared" ref="J1022" si="3597">G1023-G1022</f>
        <v>0.64999999999999991</v>
      </c>
      <c r="K1022" s="16">
        <f t="shared" ref="K1022" si="3598">G1024-G1023</f>
        <v>0.60000000000000009</v>
      </c>
      <c r="L1022" s="16">
        <f t="shared" ref="L1022" si="3599">G1025-G1024</f>
        <v>0.65000000000000036</v>
      </c>
      <c r="M1022" s="16">
        <f t="shared" ref="M1022" si="3600">H1023</f>
        <v>1125.4100000000001</v>
      </c>
      <c r="N1022" s="16">
        <f t="shared" ref="N1022" si="3601">H1022-H1023</f>
        <v>0.64999999999986358</v>
      </c>
      <c r="O1022" s="16">
        <f t="shared" ref="O1022" si="3602">I1022</f>
        <v>3</v>
      </c>
      <c r="P1022" s="16">
        <v>0.35</v>
      </c>
      <c r="Q1022" s="16">
        <f t="shared" ref="Q1022" si="3603">(G1025-G1022-R1022-P1022-T1022)/2</f>
        <v>0.40000000000000019</v>
      </c>
      <c r="R1022" s="16">
        <v>0.4</v>
      </c>
      <c r="S1022" s="16">
        <f t="shared" ref="S1022" si="3604">(G1025-G1022-R1022-P1022-T1022)/2</f>
        <v>0.40000000000000019</v>
      </c>
      <c r="T1022" s="16">
        <f t="shared" ref="T1022" si="3605">P1022</f>
        <v>0.35</v>
      </c>
      <c r="U1022" s="16">
        <f t="shared" ref="U1022" si="3606">M1022+0.25</f>
        <v>1125.6600000000001</v>
      </c>
      <c r="V1022" s="34">
        <f t="shared" ref="V1022" si="3607">V1017</f>
        <v>18</v>
      </c>
    </row>
    <row r="1023" spans="1:22">
      <c r="A1023" s="13" t="str">
        <f t="shared" ref="A1023" si="3608">$B1022&amp;"."&amp;F1023&amp;"."&amp;V1023</f>
        <v>17.2.18</v>
      </c>
      <c r="B1023" s="17"/>
      <c r="C1023" s="17"/>
      <c r="D1023" s="17"/>
      <c r="E1023" s="18" t="s">
        <v>41</v>
      </c>
      <c r="F1023" s="18">
        <f t="shared" si="3486"/>
        <v>2</v>
      </c>
      <c r="G1023" s="19">
        <v>3.65</v>
      </c>
      <c r="H1023" s="20">
        <v>1125.4100000000001</v>
      </c>
      <c r="I1023" s="20"/>
      <c r="J1023" s="20"/>
      <c r="K1023" s="20"/>
      <c r="L1023" s="20"/>
      <c r="M1023" s="20"/>
      <c r="N1023" s="20"/>
      <c r="O1023" s="20"/>
      <c r="P1023" s="20"/>
      <c r="Q1023" s="20"/>
      <c r="R1023" s="20"/>
      <c r="S1023" s="20"/>
      <c r="T1023" s="20"/>
      <c r="U1023" s="20"/>
      <c r="V1023" s="34">
        <f t="shared" si="3515"/>
        <v>18</v>
      </c>
    </row>
    <row r="1024" spans="1:22">
      <c r="A1024" s="13" t="str">
        <f t="shared" ref="A1024" si="3609">$B1022&amp;"."&amp;F1024&amp;"."&amp;V1024</f>
        <v>17.3.18</v>
      </c>
      <c r="B1024" s="17"/>
      <c r="C1024" s="17"/>
      <c r="D1024" s="17"/>
      <c r="E1024" s="30" t="s">
        <v>41</v>
      </c>
      <c r="F1024" s="30">
        <f t="shared" si="3486"/>
        <v>3</v>
      </c>
      <c r="G1024" s="31">
        <v>4.25</v>
      </c>
      <c r="H1024" s="32">
        <v>1125.4100000000001</v>
      </c>
      <c r="I1024" s="20"/>
      <c r="J1024" s="20"/>
      <c r="K1024" s="20"/>
      <c r="L1024" s="20"/>
      <c r="M1024" s="20"/>
      <c r="N1024" s="20"/>
      <c r="O1024" s="20"/>
      <c r="P1024" s="20"/>
      <c r="Q1024" s="20"/>
      <c r="R1024" s="20"/>
      <c r="S1024" s="20"/>
      <c r="T1024" s="20"/>
      <c r="U1024" s="20"/>
      <c r="V1024" s="34">
        <f t="shared" si="3515"/>
        <v>18</v>
      </c>
    </row>
    <row r="1025" spans="1:22">
      <c r="A1025" s="13" t="str">
        <f t="shared" ref="A1025" si="3610">$B1022&amp;"."&amp;F1025&amp;"."&amp;V1025</f>
        <v>17.4.18</v>
      </c>
      <c r="B1025" s="186"/>
      <c r="C1025" s="186"/>
      <c r="D1025" s="186"/>
      <c r="E1025" s="23" t="s">
        <v>41</v>
      </c>
      <c r="F1025" s="23">
        <f t="shared" si="3486"/>
        <v>4</v>
      </c>
      <c r="G1025" s="24">
        <v>4.9000000000000004</v>
      </c>
      <c r="H1025" s="25">
        <v>1126.06</v>
      </c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  <c r="S1025" s="25"/>
      <c r="T1025" s="25"/>
      <c r="U1025" s="25"/>
      <c r="V1025" s="34">
        <f t="shared" si="3515"/>
        <v>18</v>
      </c>
    </row>
    <row r="1026" spans="1:22">
      <c r="A1026" s="13" t="str">
        <f t="shared" ref="A1026" si="3611">$B1026&amp;"."&amp;F1026&amp;"."&amp;V1026</f>
        <v>18.1.18</v>
      </c>
      <c r="B1026" s="185">
        <f t="shared" si="3485"/>
        <v>18</v>
      </c>
      <c r="C1026" s="185">
        <v>47</v>
      </c>
      <c r="D1026" s="17" t="s">
        <v>560</v>
      </c>
      <c r="E1026" s="14" t="s">
        <v>41</v>
      </c>
      <c r="F1026" s="14">
        <f t="shared" si="3486"/>
        <v>1</v>
      </c>
      <c r="G1026" s="15">
        <v>2.9</v>
      </c>
      <c r="H1026" s="16">
        <v>1128.1500000000001</v>
      </c>
      <c r="I1026" s="16">
        <f t="shared" ref="I1026" si="3612">G1026</f>
        <v>2.9</v>
      </c>
      <c r="J1026" s="16">
        <f t="shared" ref="J1026" si="3613">G1027-G1026</f>
        <v>0.64999999999999991</v>
      </c>
      <c r="K1026" s="16">
        <f t="shared" ref="K1026" si="3614">G1028-G1027</f>
        <v>0.60000000000000053</v>
      </c>
      <c r="L1026" s="16">
        <f t="shared" ref="L1026" si="3615">G1029-G1028</f>
        <v>0.64999999999999947</v>
      </c>
      <c r="M1026" s="16">
        <f t="shared" ref="M1026" si="3616">H1027</f>
        <v>1127.5</v>
      </c>
      <c r="N1026" s="16">
        <f t="shared" ref="N1026" si="3617">H1026-H1027</f>
        <v>0.65000000000009095</v>
      </c>
      <c r="O1026" s="16">
        <f t="shared" ref="O1026" si="3618">I1026</f>
        <v>2.9</v>
      </c>
      <c r="P1026" s="16">
        <v>0.35</v>
      </c>
      <c r="Q1026" s="16">
        <f t="shared" ref="Q1026" si="3619">(G1029-G1026-R1026-P1026-T1026)/2</f>
        <v>0.39999999999999997</v>
      </c>
      <c r="R1026" s="16">
        <v>0.4</v>
      </c>
      <c r="S1026" s="16">
        <f t="shared" ref="S1026" si="3620">(G1029-G1026-R1026-P1026-T1026)/2</f>
        <v>0.39999999999999997</v>
      </c>
      <c r="T1026" s="16">
        <f t="shared" ref="T1026" si="3621">P1026</f>
        <v>0.35</v>
      </c>
      <c r="U1026" s="16">
        <f t="shared" ref="U1026" si="3622">M1026+0.25</f>
        <v>1127.75</v>
      </c>
      <c r="V1026" s="34">
        <f t="shared" si="3515"/>
        <v>18</v>
      </c>
    </row>
    <row r="1027" spans="1:22">
      <c r="A1027" s="13" t="str">
        <f t="shared" ref="A1027" si="3623">$B1026&amp;"."&amp;F1027&amp;"."&amp;V1027</f>
        <v>18.2.18</v>
      </c>
      <c r="B1027" s="17"/>
      <c r="C1027" s="17"/>
      <c r="D1027" s="17"/>
      <c r="E1027" s="18" t="s">
        <v>41</v>
      </c>
      <c r="F1027" s="18">
        <f t="shared" si="3486"/>
        <v>2</v>
      </c>
      <c r="G1027" s="19">
        <v>3.55</v>
      </c>
      <c r="H1027" s="20">
        <v>1127.5</v>
      </c>
      <c r="I1027" s="20"/>
      <c r="J1027" s="20"/>
      <c r="K1027" s="20"/>
      <c r="L1027" s="20"/>
      <c r="M1027" s="20"/>
      <c r="N1027" s="20"/>
      <c r="O1027" s="20"/>
      <c r="P1027" s="20"/>
      <c r="Q1027" s="20"/>
      <c r="R1027" s="20"/>
      <c r="S1027" s="20"/>
      <c r="T1027" s="20"/>
      <c r="U1027" s="20"/>
      <c r="V1027" s="34">
        <f t="shared" si="3515"/>
        <v>18</v>
      </c>
    </row>
    <row r="1028" spans="1:22">
      <c r="A1028" s="13" t="str">
        <f t="shared" ref="A1028" si="3624">$B1026&amp;"."&amp;F1028&amp;"."&amp;V1028</f>
        <v>18.3.18</v>
      </c>
      <c r="B1028" s="17"/>
      <c r="C1028" s="17"/>
      <c r="D1028" s="17"/>
      <c r="E1028" s="30" t="s">
        <v>41</v>
      </c>
      <c r="F1028" s="30">
        <f t="shared" si="3486"/>
        <v>3</v>
      </c>
      <c r="G1028" s="31">
        <v>4.1500000000000004</v>
      </c>
      <c r="H1028" s="32">
        <v>1127.5</v>
      </c>
      <c r="I1028" s="20"/>
      <c r="J1028" s="20"/>
      <c r="K1028" s="20"/>
      <c r="L1028" s="20"/>
      <c r="M1028" s="20"/>
      <c r="N1028" s="20"/>
      <c r="O1028" s="20"/>
      <c r="P1028" s="20"/>
      <c r="Q1028" s="20"/>
      <c r="R1028" s="20"/>
      <c r="S1028" s="20"/>
      <c r="T1028" s="20"/>
      <c r="U1028" s="20"/>
      <c r="V1028" s="34">
        <f t="shared" si="3515"/>
        <v>18</v>
      </c>
    </row>
    <row r="1029" spans="1:22">
      <c r="A1029" s="13" t="str">
        <f t="shared" ref="A1029" si="3625">$B1026&amp;"."&amp;F1029&amp;"."&amp;V1029</f>
        <v>18.4.18</v>
      </c>
      <c r="B1029" s="186"/>
      <c r="C1029" s="17"/>
      <c r="D1029" s="17"/>
      <c r="E1029" s="23" t="s">
        <v>41</v>
      </c>
      <c r="F1029" s="23">
        <f t="shared" si="3486"/>
        <v>4</v>
      </c>
      <c r="G1029" s="24">
        <v>4.8</v>
      </c>
      <c r="H1029" s="25">
        <v>1128.1500000000001</v>
      </c>
      <c r="I1029" s="25"/>
      <c r="J1029" s="25"/>
      <c r="K1029" s="25"/>
      <c r="L1029" s="25"/>
      <c r="M1029" s="25"/>
      <c r="N1029" s="25"/>
      <c r="O1029" s="25"/>
      <c r="P1029" s="25"/>
      <c r="Q1029" s="25"/>
      <c r="R1029" s="25"/>
      <c r="S1029" s="25"/>
      <c r="T1029" s="25"/>
      <c r="U1029" s="25"/>
      <c r="V1029" s="34">
        <f t="shared" si="3515"/>
        <v>18</v>
      </c>
    </row>
    <row r="1030" spans="1:22">
      <c r="A1030" s="13" t="str">
        <f t="shared" ref="A1030" si="3626">$B1030&amp;"."&amp;F1030&amp;"."&amp;V1030</f>
        <v>19.1.18</v>
      </c>
      <c r="B1030" s="185">
        <f t="shared" si="3485"/>
        <v>19</v>
      </c>
      <c r="C1030" s="185">
        <v>48</v>
      </c>
      <c r="D1030" s="185" t="s">
        <v>561</v>
      </c>
      <c r="E1030" s="14" t="s">
        <v>41</v>
      </c>
      <c r="F1030" s="14">
        <f t="shared" si="3486"/>
        <v>1</v>
      </c>
      <c r="G1030" s="15">
        <v>3.06</v>
      </c>
      <c r="H1030" s="16">
        <v>1129.8699999999999</v>
      </c>
      <c r="I1030" s="16">
        <f t="shared" ref="I1030" si="3627">G1030</f>
        <v>3.06</v>
      </c>
      <c r="J1030" s="16">
        <f t="shared" ref="J1030" si="3628">G1031-G1030</f>
        <v>0.64999999999999991</v>
      </c>
      <c r="K1030" s="16">
        <f t="shared" ref="K1030" si="3629">G1032-G1031</f>
        <v>0.59999999999999964</v>
      </c>
      <c r="L1030" s="16">
        <f t="shared" ref="L1030" si="3630">G1033-G1032</f>
        <v>0.65000000000000036</v>
      </c>
      <c r="M1030" s="16">
        <f t="shared" ref="M1030" si="3631">H1031</f>
        <v>1129.22</v>
      </c>
      <c r="N1030" s="16">
        <f t="shared" ref="N1030" si="3632">H1030-H1031</f>
        <v>0.64999999999986358</v>
      </c>
      <c r="O1030" s="16">
        <f t="shared" ref="O1030" si="3633">I1030</f>
        <v>3.06</v>
      </c>
      <c r="P1030" s="16">
        <v>0.35</v>
      </c>
      <c r="Q1030" s="16">
        <f t="shared" ref="Q1030" si="3634">(G1033-G1030-R1030-P1030-T1030)/2</f>
        <v>0.39999999999999997</v>
      </c>
      <c r="R1030" s="16">
        <v>0.4</v>
      </c>
      <c r="S1030" s="16">
        <f t="shared" ref="S1030" si="3635">(G1033-G1030-R1030-P1030-T1030)/2</f>
        <v>0.39999999999999997</v>
      </c>
      <c r="T1030" s="16">
        <f t="shared" ref="T1030" si="3636">P1030</f>
        <v>0.35</v>
      </c>
      <c r="U1030" s="16">
        <f t="shared" ref="U1030" si="3637">M1030+0.25</f>
        <v>1129.47</v>
      </c>
      <c r="V1030" s="34">
        <f t="shared" ref="V1030" si="3638">V1025</f>
        <v>18</v>
      </c>
    </row>
    <row r="1031" spans="1:22">
      <c r="A1031" s="13" t="str">
        <f t="shared" ref="A1031" si="3639">$B1030&amp;"."&amp;F1031&amp;"."&amp;V1031</f>
        <v>19.2.18</v>
      </c>
      <c r="B1031" s="17"/>
      <c r="C1031" s="17"/>
      <c r="D1031" s="17"/>
      <c r="E1031" s="18" t="s">
        <v>41</v>
      </c>
      <c r="F1031" s="18">
        <f t="shared" si="3486"/>
        <v>2</v>
      </c>
      <c r="G1031" s="19">
        <v>3.71</v>
      </c>
      <c r="H1031" s="20">
        <v>1129.22</v>
      </c>
      <c r="I1031" s="20"/>
      <c r="J1031" s="20"/>
      <c r="K1031" s="20"/>
      <c r="L1031" s="20"/>
      <c r="M1031" s="20"/>
      <c r="N1031" s="20"/>
      <c r="O1031" s="20"/>
      <c r="P1031" s="20"/>
      <c r="Q1031" s="20"/>
      <c r="R1031" s="20"/>
      <c r="S1031" s="20"/>
      <c r="T1031" s="20"/>
      <c r="U1031" s="20"/>
      <c r="V1031" s="34">
        <f t="shared" si="3515"/>
        <v>18</v>
      </c>
    </row>
    <row r="1032" spans="1:22">
      <c r="A1032" s="13" t="str">
        <f t="shared" ref="A1032" si="3640">$B1030&amp;"."&amp;F1032&amp;"."&amp;V1032</f>
        <v>19.3.18</v>
      </c>
      <c r="B1032" s="17"/>
      <c r="C1032" s="17"/>
      <c r="D1032" s="17"/>
      <c r="E1032" s="30" t="s">
        <v>41</v>
      </c>
      <c r="F1032" s="30">
        <f t="shared" si="3486"/>
        <v>3</v>
      </c>
      <c r="G1032" s="31">
        <v>4.3099999999999996</v>
      </c>
      <c r="H1032" s="32">
        <v>1129.22</v>
      </c>
      <c r="I1032" s="20"/>
      <c r="J1032" s="20"/>
      <c r="K1032" s="20"/>
      <c r="L1032" s="20"/>
      <c r="M1032" s="20"/>
      <c r="N1032" s="20"/>
      <c r="O1032" s="20"/>
      <c r="P1032" s="20"/>
      <c r="Q1032" s="20"/>
      <c r="R1032" s="20"/>
      <c r="S1032" s="20"/>
      <c r="T1032" s="20"/>
      <c r="U1032" s="20"/>
      <c r="V1032" s="34">
        <f t="shared" si="3515"/>
        <v>18</v>
      </c>
    </row>
    <row r="1033" spans="1:22">
      <c r="A1033" s="13" t="str">
        <f t="shared" ref="A1033" si="3641">$B1030&amp;"."&amp;F1033&amp;"."&amp;V1033</f>
        <v>19.4.18</v>
      </c>
      <c r="B1033" s="186"/>
      <c r="C1033" s="186"/>
      <c r="D1033" s="186"/>
      <c r="E1033" s="23" t="s">
        <v>41</v>
      </c>
      <c r="F1033" s="23">
        <f t="shared" si="3486"/>
        <v>4</v>
      </c>
      <c r="G1033" s="24">
        <v>4.96</v>
      </c>
      <c r="H1033" s="25">
        <v>1129.8699999999999</v>
      </c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25"/>
      <c r="V1033" s="34">
        <f t="shared" si="3515"/>
        <v>18</v>
      </c>
    </row>
    <row r="1034" spans="1:22">
      <c r="A1034" s="13" t="str">
        <f t="shared" ref="A1034" si="3642">$B1034&amp;"."&amp;F1034&amp;"."&amp;V1034</f>
        <v>20.1.18</v>
      </c>
      <c r="B1034" s="185">
        <f t="shared" si="3485"/>
        <v>20</v>
      </c>
      <c r="C1034" s="204" t="s">
        <v>562</v>
      </c>
      <c r="D1034" s="17" t="s">
        <v>563</v>
      </c>
      <c r="E1034" s="14" t="s">
        <v>41</v>
      </c>
      <c r="F1034" s="14">
        <f t="shared" si="3486"/>
        <v>1</v>
      </c>
      <c r="G1034" s="15">
        <v>3.25</v>
      </c>
      <c r="H1034" s="16">
        <v>1130.94</v>
      </c>
      <c r="I1034" s="16">
        <f t="shared" ref="I1034" si="3643">G1034</f>
        <v>3.25</v>
      </c>
      <c r="J1034" s="16">
        <f t="shared" ref="J1034" si="3644">G1035-G1034</f>
        <v>0.64999999999999991</v>
      </c>
      <c r="K1034" s="16">
        <f t="shared" ref="K1034" si="3645">G1036-G1035</f>
        <v>0.60000000000000009</v>
      </c>
      <c r="L1034" s="16">
        <f t="shared" ref="L1034" si="3646">G1037-G1036</f>
        <v>0.65000000000000036</v>
      </c>
      <c r="M1034" s="16">
        <f t="shared" ref="M1034" si="3647">H1035</f>
        <v>1130.29</v>
      </c>
      <c r="N1034" s="16">
        <f t="shared" ref="N1034" si="3648">H1034-H1035</f>
        <v>0.65000000000009095</v>
      </c>
      <c r="O1034" s="16">
        <f t="shared" ref="O1034" si="3649">I1034</f>
        <v>3.25</v>
      </c>
      <c r="P1034" s="16">
        <v>0.35</v>
      </c>
      <c r="Q1034" s="16">
        <f t="shared" ref="Q1034" si="3650">(G1037-G1034-R1034-P1034-T1034)/2</f>
        <v>0.40000000000000019</v>
      </c>
      <c r="R1034" s="16">
        <v>0.4</v>
      </c>
      <c r="S1034" s="16">
        <f t="shared" ref="S1034" si="3651">(G1037-G1034-R1034-P1034-T1034)/2</f>
        <v>0.40000000000000019</v>
      </c>
      <c r="T1034" s="16">
        <f t="shared" ref="T1034" si="3652">P1034</f>
        <v>0.35</v>
      </c>
      <c r="U1034" s="16">
        <f t="shared" ref="U1034" si="3653">M1034+0.25</f>
        <v>1130.54</v>
      </c>
      <c r="V1034" s="34">
        <f t="shared" si="3515"/>
        <v>18</v>
      </c>
    </row>
    <row r="1035" spans="1:22">
      <c r="A1035" s="13" t="str">
        <f t="shared" ref="A1035" si="3654">$B1034&amp;"."&amp;F1035&amp;"."&amp;V1035</f>
        <v>20.2.18</v>
      </c>
      <c r="B1035" s="17"/>
      <c r="C1035" s="17"/>
      <c r="D1035" s="17"/>
      <c r="E1035" s="18" t="s">
        <v>41</v>
      </c>
      <c r="F1035" s="18">
        <f t="shared" si="3486"/>
        <v>2</v>
      </c>
      <c r="G1035" s="19">
        <v>3.9</v>
      </c>
      <c r="H1035" s="20">
        <v>1130.29</v>
      </c>
      <c r="I1035" s="20"/>
      <c r="J1035" s="20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  <c r="U1035" s="20"/>
      <c r="V1035" s="34">
        <f t="shared" si="3515"/>
        <v>18</v>
      </c>
    </row>
    <row r="1036" spans="1:22">
      <c r="A1036" s="13" t="str">
        <f t="shared" ref="A1036" si="3655">$B1034&amp;"."&amp;F1036&amp;"."&amp;V1036</f>
        <v>20.3.18</v>
      </c>
      <c r="B1036" s="17"/>
      <c r="C1036" s="17"/>
      <c r="D1036" s="17"/>
      <c r="E1036" s="30" t="s">
        <v>41</v>
      </c>
      <c r="F1036" s="30">
        <f t="shared" si="3486"/>
        <v>3</v>
      </c>
      <c r="G1036" s="31">
        <v>4.5</v>
      </c>
      <c r="H1036" s="32">
        <v>1130.29</v>
      </c>
      <c r="I1036" s="20"/>
      <c r="J1036" s="20"/>
      <c r="K1036" s="20"/>
      <c r="L1036" s="20"/>
      <c r="M1036" s="20"/>
      <c r="N1036" s="20"/>
      <c r="O1036" s="20"/>
      <c r="P1036" s="20"/>
      <c r="Q1036" s="20"/>
      <c r="R1036" s="20"/>
      <c r="S1036" s="20"/>
      <c r="T1036" s="20"/>
      <c r="U1036" s="20"/>
      <c r="V1036" s="34">
        <f t="shared" si="3515"/>
        <v>18</v>
      </c>
    </row>
    <row r="1037" spans="1:22">
      <c r="A1037" s="13" t="str">
        <f t="shared" ref="A1037" si="3656">$B1034&amp;"."&amp;F1037&amp;"."&amp;V1037</f>
        <v>20.4.18</v>
      </c>
      <c r="B1037" s="186"/>
      <c r="C1037" s="17"/>
      <c r="D1037" s="17"/>
      <c r="E1037" s="23" t="s">
        <v>41</v>
      </c>
      <c r="F1037" s="23">
        <f t="shared" si="3486"/>
        <v>4</v>
      </c>
      <c r="G1037" s="24">
        <v>5.15</v>
      </c>
      <c r="H1037" s="25">
        <v>1130.94</v>
      </c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25"/>
      <c r="V1037" s="34">
        <f t="shared" si="3515"/>
        <v>18</v>
      </c>
    </row>
    <row r="1038" spans="1:22">
      <c r="A1038" s="13" t="str">
        <f t="shared" ref="A1038" si="3657">$B1038&amp;"."&amp;F1038&amp;"."&amp;V1038</f>
        <v>21.1.18</v>
      </c>
      <c r="B1038" s="185">
        <f t="shared" si="3485"/>
        <v>21</v>
      </c>
      <c r="C1038" s="204" t="s">
        <v>564</v>
      </c>
      <c r="D1038" s="185" t="s">
        <v>276</v>
      </c>
      <c r="E1038" s="14" t="s">
        <v>41</v>
      </c>
      <c r="F1038" s="14">
        <f t="shared" si="3486"/>
        <v>1</v>
      </c>
      <c r="G1038" s="15">
        <v>3.44</v>
      </c>
      <c r="H1038" s="16">
        <v>1132</v>
      </c>
      <c r="I1038" s="16">
        <f t="shared" ref="I1038" si="3658">G1038</f>
        <v>3.44</v>
      </c>
      <c r="J1038" s="16">
        <f t="shared" ref="J1038" si="3659">G1039-G1038</f>
        <v>0.64999999999999991</v>
      </c>
      <c r="K1038" s="16">
        <f t="shared" ref="K1038" si="3660">G1040-G1039</f>
        <v>0.60000000000000053</v>
      </c>
      <c r="L1038" s="16">
        <f t="shared" ref="L1038" si="3661">G1041-G1040</f>
        <v>0.64999999999999947</v>
      </c>
      <c r="M1038" s="16">
        <f t="shared" ref="M1038" si="3662">H1039</f>
        <v>1131.3499999999999</v>
      </c>
      <c r="N1038" s="16">
        <f t="shared" ref="N1038" si="3663">H1038-H1039</f>
        <v>0.65000000000009095</v>
      </c>
      <c r="O1038" s="16">
        <f t="shared" ref="O1038" si="3664">I1038</f>
        <v>3.44</v>
      </c>
      <c r="P1038" s="16">
        <v>0.35</v>
      </c>
      <c r="Q1038" s="16">
        <f t="shared" ref="Q1038" si="3665">(G1041-G1038-R1038-P1038-T1038)/2</f>
        <v>0.39999999999999997</v>
      </c>
      <c r="R1038" s="16">
        <v>0.4</v>
      </c>
      <c r="S1038" s="16">
        <f t="shared" ref="S1038" si="3666">(G1041-G1038-R1038-P1038-T1038)/2</f>
        <v>0.39999999999999997</v>
      </c>
      <c r="T1038" s="16">
        <f t="shared" ref="T1038" si="3667">P1038</f>
        <v>0.35</v>
      </c>
      <c r="U1038" s="16">
        <f t="shared" ref="U1038" si="3668">M1038+0.25</f>
        <v>1131.5999999999999</v>
      </c>
      <c r="V1038" s="34">
        <f t="shared" ref="V1038" si="3669">V1033</f>
        <v>18</v>
      </c>
    </row>
    <row r="1039" spans="1:22">
      <c r="A1039" s="13" t="str">
        <f t="shared" ref="A1039" si="3670">$B1038&amp;"."&amp;F1039&amp;"."&amp;V1039</f>
        <v>21.2.18</v>
      </c>
      <c r="B1039" s="17"/>
      <c r="C1039" s="17"/>
      <c r="D1039" s="17"/>
      <c r="E1039" s="18" t="s">
        <v>41</v>
      </c>
      <c r="F1039" s="18">
        <f t="shared" si="3486"/>
        <v>2</v>
      </c>
      <c r="G1039" s="19">
        <v>4.09</v>
      </c>
      <c r="H1039" s="20">
        <v>1131.3499999999999</v>
      </c>
      <c r="I1039" s="20"/>
      <c r="J1039" s="20"/>
      <c r="K1039" s="20"/>
      <c r="L1039" s="20"/>
      <c r="M1039" s="20"/>
      <c r="N1039" s="20"/>
      <c r="O1039" s="20"/>
      <c r="P1039" s="20"/>
      <c r="Q1039" s="20"/>
      <c r="R1039" s="20"/>
      <c r="S1039" s="20"/>
      <c r="T1039" s="20"/>
      <c r="U1039" s="20"/>
      <c r="V1039" s="34">
        <f t="shared" si="3515"/>
        <v>18</v>
      </c>
    </row>
    <row r="1040" spans="1:22">
      <c r="A1040" s="13" t="str">
        <f t="shared" ref="A1040" si="3671">$B1038&amp;"."&amp;F1040&amp;"."&amp;V1040</f>
        <v>21.3.18</v>
      </c>
      <c r="B1040" s="17"/>
      <c r="C1040" s="17"/>
      <c r="D1040" s="17"/>
      <c r="E1040" s="30" t="s">
        <v>41</v>
      </c>
      <c r="F1040" s="30">
        <f t="shared" si="3486"/>
        <v>3</v>
      </c>
      <c r="G1040" s="31">
        <v>4.6900000000000004</v>
      </c>
      <c r="H1040" s="32">
        <v>1131.3499999999999</v>
      </c>
      <c r="I1040" s="20"/>
      <c r="J1040" s="20"/>
      <c r="K1040" s="20"/>
      <c r="L1040" s="20"/>
      <c r="M1040" s="20"/>
      <c r="N1040" s="20"/>
      <c r="O1040" s="20"/>
      <c r="P1040" s="20"/>
      <c r="Q1040" s="20"/>
      <c r="R1040" s="20"/>
      <c r="S1040" s="20"/>
      <c r="T1040" s="20"/>
      <c r="U1040" s="20"/>
      <c r="V1040" s="34">
        <f t="shared" si="3515"/>
        <v>18</v>
      </c>
    </row>
    <row r="1041" spans="1:23">
      <c r="A1041" s="13" t="str">
        <f t="shared" ref="A1041" si="3672">$B1038&amp;"."&amp;F1041&amp;"."&amp;V1041</f>
        <v>21.4.18</v>
      </c>
      <c r="B1041" s="186"/>
      <c r="C1041" s="186"/>
      <c r="D1041" s="186"/>
      <c r="E1041" s="23" t="s">
        <v>41</v>
      </c>
      <c r="F1041" s="23">
        <f t="shared" si="3486"/>
        <v>4</v>
      </c>
      <c r="G1041" s="24">
        <v>5.34</v>
      </c>
      <c r="H1041" s="25">
        <v>1132</v>
      </c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5"/>
      <c r="V1041" s="34">
        <f t="shared" si="3515"/>
        <v>18</v>
      </c>
    </row>
    <row r="1042" spans="1:23">
      <c r="A1042" s="13" t="str">
        <f t="shared" ref="A1042" si="3673">$B1042&amp;"."&amp;F1042&amp;"."&amp;V1042</f>
        <v>1.1.19</v>
      </c>
      <c r="B1042" s="37">
        <v>1</v>
      </c>
      <c r="C1042" s="37" t="s">
        <v>564</v>
      </c>
      <c r="D1042" s="41" t="s">
        <v>276</v>
      </c>
      <c r="E1042" s="38" t="s">
        <v>41</v>
      </c>
      <c r="F1042" s="38">
        <f t="shared" si="3486"/>
        <v>1</v>
      </c>
      <c r="G1042" s="39">
        <v>3.44</v>
      </c>
      <c r="H1042" s="40">
        <v>1132</v>
      </c>
      <c r="I1042" s="40">
        <f t="shared" ref="I1042" si="3674">G1042</f>
        <v>3.44</v>
      </c>
      <c r="J1042" s="40">
        <f t="shared" ref="J1042" si="3675">G1043-G1042</f>
        <v>0.64999999999999991</v>
      </c>
      <c r="K1042" s="40">
        <f t="shared" ref="K1042" si="3676">G1044-G1043</f>
        <v>0.60000000000000053</v>
      </c>
      <c r="L1042" s="40">
        <f t="shared" ref="L1042" si="3677">G1045-G1044</f>
        <v>0.64999999999999947</v>
      </c>
      <c r="M1042" s="40">
        <f t="shared" ref="M1042" si="3678">H1043</f>
        <v>1131.3499999999999</v>
      </c>
      <c r="N1042" s="40">
        <f t="shared" ref="N1042" si="3679">H1042-H1043</f>
        <v>0.65000000000009095</v>
      </c>
      <c r="O1042" s="40">
        <f t="shared" ref="O1042" si="3680">I1042</f>
        <v>3.44</v>
      </c>
      <c r="P1042" s="40">
        <v>0.35</v>
      </c>
      <c r="Q1042" s="40">
        <f t="shared" ref="Q1042" si="3681">(G1045-G1042-R1042-P1042-T1042)/2</f>
        <v>0.39999999999999997</v>
      </c>
      <c r="R1042" s="40">
        <v>0.4</v>
      </c>
      <c r="S1042" s="40">
        <f t="shared" ref="S1042" si="3682">(G1045-G1042-R1042-P1042-T1042)/2</f>
        <v>0.39999999999999997</v>
      </c>
      <c r="T1042" s="40">
        <f t="shared" ref="T1042" si="3683">P1042</f>
        <v>0.35</v>
      </c>
      <c r="U1042" s="40">
        <f t="shared" ref="U1042" si="3684">M1042+0.25</f>
        <v>1131.5999999999999</v>
      </c>
      <c r="V1042" s="45">
        <v>19</v>
      </c>
      <c r="W1042" s="29" t="s">
        <v>592</v>
      </c>
    </row>
    <row r="1043" spans="1:23">
      <c r="A1043" s="13" t="str">
        <f t="shared" ref="A1043" si="3685">$B1042&amp;"."&amp;F1043&amp;"."&amp;V1043</f>
        <v>1.2.19</v>
      </c>
      <c r="B1043" s="41"/>
      <c r="C1043" s="41"/>
      <c r="D1043" s="41"/>
      <c r="E1043" s="42" t="s">
        <v>41</v>
      </c>
      <c r="F1043" s="42">
        <f t="shared" si="3486"/>
        <v>2</v>
      </c>
      <c r="G1043" s="43">
        <v>4.09</v>
      </c>
      <c r="H1043" s="44">
        <v>1131.3499999999999</v>
      </c>
      <c r="I1043" s="44"/>
      <c r="J1043" s="44"/>
      <c r="K1043" s="44"/>
      <c r="L1043" s="44"/>
      <c r="M1043" s="44"/>
      <c r="N1043" s="44"/>
      <c r="O1043" s="44"/>
      <c r="P1043" s="44"/>
      <c r="Q1043" s="44"/>
      <c r="R1043" s="44"/>
      <c r="S1043" s="44"/>
      <c r="T1043" s="44"/>
      <c r="U1043" s="44"/>
      <c r="V1043" s="45">
        <f t="shared" si="3515"/>
        <v>19</v>
      </c>
    </row>
    <row r="1044" spans="1:23">
      <c r="A1044" s="13" t="str">
        <f t="shared" ref="A1044" si="3686">$B1042&amp;"."&amp;F1044&amp;"."&amp;V1044</f>
        <v>1.3.19</v>
      </c>
      <c r="B1044" s="41"/>
      <c r="C1044" s="41"/>
      <c r="D1044" s="41"/>
      <c r="E1044" s="189" t="s">
        <v>41</v>
      </c>
      <c r="F1044" s="189">
        <f t="shared" si="3486"/>
        <v>3</v>
      </c>
      <c r="G1044" s="190">
        <v>4.6900000000000004</v>
      </c>
      <c r="H1044" s="191">
        <v>1131.3499999999999</v>
      </c>
      <c r="I1044" s="44"/>
      <c r="J1044" s="44"/>
      <c r="K1044" s="44"/>
      <c r="L1044" s="44"/>
      <c r="M1044" s="44"/>
      <c r="N1044" s="44"/>
      <c r="O1044" s="44"/>
      <c r="P1044" s="44"/>
      <c r="Q1044" s="44"/>
      <c r="R1044" s="44"/>
      <c r="S1044" s="44"/>
      <c r="T1044" s="44"/>
      <c r="U1044" s="44"/>
      <c r="V1044" s="45">
        <f t="shared" si="3515"/>
        <v>19</v>
      </c>
    </row>
    <row r="1045" spans="1:23">
      <c r="A1045" s="13" t="str">
        <f t="shared" ref="A1045" si="3687">$B1042&amp;"."&amp;F1045&amp;"."&amp;V1045</f>
        <v>1.4.19</v>
      </c>
      <c r="B1045" s="192"/>
      <c r="C1045" s="41"/>
      <c r="D1045" s="41"/>
      <c r="E1045" s="193" t="s">
        <v>41</v>
      </c>
      <c r="F1045" s="193">
        <f t="shared" si="3486"/>
        <v>4</v>
      </c>
      <c r="G1045" s="194">
        <v>5.34</v>
      </c>
      <c r="H1045" s="195">
        <v>1132</v>
      </c>
      <c r="I1045" s="195"/>
      <c r="J1045" s="195"/>
      <c r="K1045" s="195"/>
      <c r="L1045" s="195"/>
      <c r="M1045" s="195"/>
      <c r="N1045" s="195"/>
      <c r="O1045" s="195"/>
      <c r="P1045" s="195"/>
      <c r="Q1045" s="195"/>
      <c r="R1045" s="195"/>
      <c r="S1045" s="195"/>
      <c r="T1045" s="195"/>
      <c r="U1045" s="195"/>
      <c r="V1045" s="45">
        <f t="shared" si="3515"/>
        <v>19</v>
      </c>
    </row>
    <row r="1046" spans="1:23">
      <c r="A1046" s="13" t="str">
        <f t="shared" ref="A1046" si="3688">$B1046&amp;"."&amp;F1046&amp;"."&amp;V1046</f>
        <v>2.1.19</v>
      </c>
      <c r="B1046" s="185">
        <f t="shared" si="3485"/>
        <v>2</v>
      </c>
      <c r="C1046" s="185">
        <v>49</v>
      </c>
      <c r="D1046" s="185" t="s">
        <v>565</v>
      </c>
      <c r="E1046" s="14" t="s">
        <v>41</v>
      </c>
      <c r="F1046" s="14">
        <f t="shared" si="3486"/>
        <v>1</v>
      </c>
      <c r="G1046" s="15">
        <v>3.53</v>
      </c>
      <c r="H1046" s="16">
        <v>1132.5</v>
      </c>
      <c r="I1046" s="16">
        <f t="shared" ref="I1046" si="3689">G1046</f>
        <v>3.53</v>
      </c>
      <c r="J1046" s="16">
        <f t="shared" ref="J1046" si="3690">G1047-G1046</f>
        <v>0.64999999999999991</v>
      </c>
      <c r="K1046" s="16">
        <f t="shared" ref="K1046" si="3691">G1048-G1047</f>
        <v>0.60000000000000053</v>
      </c>
      <c r="L1046" s="16">
        <f t="shared" ref="L1046" si="3692">G1049-G1048</f>
        <v>0.64999999999999947</v>
      </c>
      <c r="M1046" s="16">
        <f t="shared" ref="M1046" si="3693">H1047</f>
        <v>1131.8499999999999</v>
      </c>
      <c r="N1046" s="16">
        <f t="shared" ref="N1046" si="3694">H1046-H1047</f>
        <v>0.65000000000009095</v>
      </c>
      <c r="O1046" s="16">
        <f t="shared" ref="O1046" si="3695">I1046</f>
        <v>3.53</v>
      </c>
      <c r="P1046" s="16">
        <v>0.35</v>
      </c>
      <c r="Q1046" s="16">
        <f t="shared" ref="Q1046" si="3696">(G1049-G1046-R1046-P1046-T1046)/2</f>
        <v>0.39999999999999997</v>
      </c>
      <c r="R1046" s="16">
        <v>0.4</v>
      </c>
      <c r="S1046" s="16">
        <f t="shared" ref="S1046" si="3697">(G1049-G1046-R1046-P1046-T1046)/2</f>
        <v>0.39999999999999997</v>
      </c>
      <c r="T1046" s="16">
        <f t="shared" ref="T1046" si="3698">P1046</f>
        <v>0.35</v>
      </c>
      <c r="U1046" s="16">
        <f t="shared" ref="U1046" si="3699">M1046+0.25</f>
        <v>1132.0999999999999</v>
      </c>
      <c r="V1046" s="34">
        <f>V1045</f>
        <v>19</v>
      </c>
    </row>
    <row r="1047" spans="1:23">
      <c r="A1047" s="13" t="str">
        <f t="shared" ref="A1047" si="3700">$B1046&amp;"."&amp;F1047&amp;"."&amp;V1047</f>
        <v>2.2.19</v>
      </c>
      <c r="B1047" s="17"/>
      <c r="C1047" s="17"/>
      <c r="D1047" s="17"/>
      <c r="E1047" s="18" t="s">
        <v>41</v>
      </c>
      <c r="F1047" s="18">
        <f t="shared" si="3486"/>
        <v>2</v>
      </c>
      <c r="G1047" s="19">
        <v>4.18</v>
      </c>
      <c r="H1047" s="20">
        <v>1131.8499999999999</v>
      </c>
      <c r="I1047" s="20"/>
      <c r="J1047" s="20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  <c r="U1047" s="20"/>
      <c r="V1047" s="34">
        <f t="shared" si="3515"/>
        <v>19</v>
      </c>
    </row>
    <row r="1048" spans="1:23">
      <c r="A1048" s="13" t="str">
        <f t="shared" ref="A1048" si="3701">$B1046&amp;"."&amp;F1048&amp;"."&amp;V1048</f>
        <v>2.3.19</v>
      </c>
      <c r="B1048" s="17"/>
      <c r="C1048" s="17"/>
      <c r="D1048" s="17"/>
      <c r="E1048" s="30" t="s">
        <v>41</v>
      </c>
      <c r="F1048" s="30">
        <f t="shared" si="3486"/>
        <v>3</v>
      </c>
      <c r="G1048" s="31">
        <v>4.78</v>
      </c>
      <c r="H1048" s="32">
        <v>1131.8499999999999</v>
      </c>
      <c r="I1048" s="20"/>
      <c r="J1048" s="20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  <c r="U1048" s="20"/>
      <c r="V1048" s="34">
        <f t="shared" si="3515"/>
        <v>19</v>
      </c>
    </row>
    <row r="1049" spans="1:23">
      <c r="A1049" s="13" t="str">
        <f t="shared" ref="A1049" si="3702">$B1046&amp;"."&amp;F1049&amp;"."&amp;V1049</f>
        <v>2.4.19</v>
      </c>
      <c r="B1049" s="186"/>
      <c r="C1049" s="186"/>
      <c r="D1049" s="186"/>
      <c r="E1049" s="23" t="s">
        <v>41</v>
      </c>
      <c r="F1049" s="23">
        <f t="shared" si="3486"/>
        <v>4</v>
      </c>
      <c r="G1049" s="24">
        <v>5.43</v>
      </c>
      <c r="H1049" s="25">
        <v>1132.5</v>
      </c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  <c r="U1049" s="25"/>
      <c r="V1049" s="34">
        <f t="shared" si="3515"/>
        <v>19</v>
      </c>
    </row>
    <row r="1050" spans="1:23">
      <c r="A1050" s="13" t="str">
        <f t="shared" ref="A1050" si="3703">$B1050&amp;"."&amp;F1050&amp;"."&amp;V1050</f>
        <v>3.1.19</v>
      </c>
      <c r="B1050" s="185">
        <f t="shared" si="3485"/>
        <v>3</v>
      </c>
      <c r="C1050" s="204" t="s">
        <v>566</v>
      </c>
      <c r="D1050" s="17" t="s">
        <v>567</v>
      </c>
      <c r="E1050" s="14" t="s">
        <v>41</v>
      </c>
      <c r="F1050" s="14">
        <f t="shared" si="3486"/>
        <v>1</v>
      </c>
      <c r="G1050" s="15">
        <v>3.6</v>
      </c>
      <c r="H1050" s="16">
        <v>1133.72</v>
      </c>
      <c r="I1050" s="16">
        <f t="shared" ref="I1050" si="3704">G1050</f>
        <v>3.6</v>
      </c>
      <c r="J1050" s="16">
        <f t="shared" ref="J1050" si="3705">G1051-G1050</f>
        <v>0.64999999999999991</v>
      </c>
      <c r="K1050" s="16">
        <f t="shared" ref="K1050" si="3706">G1052-G1051</f>
        <v>0.59999999999999964</v>
      </c>
      <c r="L1050" s="16">
        <f t="shared" ref="L1050" si="3707">G1053-G1052</f>
        <v>0.65000000000000036</v>
      </c>
      <c r="M1050" s="16">
        <f t="shared" ref="M1050" si="3708">H1051</f>
        <v>1133.07</v>
      </c>
      <c r="N1050" s="16">
        <f t="shared" ref="N1050" si="3709">H1050-H1051</f>
        <v>0.65000000000009095</v>
      </c>
      <c r="O1050" s="16">
        <f t="shared" ref="O1050" si="3710">I1050</f>
        <v>3.6</v>
      </c>
      <c r="P1050" s="16">
        <v>0.35</v>
      </c>
      <c r="Q1050" s="16">
        <f t="shared" ref="Q1050" si="3711">(G1053-G1050-R1050-P1050-T1050)/2</f>
        <v>0.39999999999999997</v>
      </c>
      <c r="R1050" s="16">
        <v>0.4</v>
      </c>
      <c r="S1050" s="16">
        <f t="shared" ref="S1050" si="3712">(G1053-G1050-R1050-P1050-T1050)/2</f>
        <v>0.39999999999999997</v>
      </c>
      <c r="T1050" s="16">
        <f t="shared" ref="T1050" si="3713">P1050</f>
        <v>0.35</v>
      </c>
      <c r="U1050" s="16">
        <f t="shared" ref="U1050" si="3714">M1050+0.25</f>
        <v>1133.32</v>
      </c>
      <c r="V1050" s="34">
        <f t="shared" si="3515"/>
        <v>19</v>
      </c>
    </row>
    <row r="1051" spans="1:23">
      <c r="A1051" s="13" t="str">
        <f t="shared" ref="A1051" si="3715">$B1050&amp;"."&amp;F1051&amp;"."&amp;V1051</f>
        <v>3.2.19</v>
      </c>
      <c r="B1051" s="17"/>
      <c r="C1051" s="17"/>
      <c r="D1051" s="17"/>
      <c r="E1051" s="18" t="s">
        <v>41</v>
      </c>
      <c r="F1051" s="18">
        <f t="shared" si="3486"/>
        <v>2</v>
      </c>
      <c r="G1051" s="19">
        <v>4.25</v>
      </c>
      <c r="H1051" s="20">
        <v>1133.07</v>
      </c>
      <c r="I1051" s="20"/>
      <c r="J1051" s="20"/>
      <c r="K1051" s="20"/>
      <c r="L1051" s="20"/>
      <c r="M1051" s="20"/>
      <c r="N1051" s="20"/>
      <c r="O1051" s="20"/>
      <c r="P1051" s="20"/>
      <c r="Q1051" s="20"/>
      <c r="R1051" s="20"/>
      <c r="S1051" s="20"/>
      <c r="T1051" s="20"/>
      <c r="U1051" s="20"/>
      <c r="V1051" s="34">
        <f t="shared" si="3515"/>
        <v>19</v>
      </c>
    </row>
    <row r="1052" spans="1:23">
      <c r="A1052" s="13" t="str">
        <f t="shared" ref="A1052" si="3716">$B1050&amp;"."&amp;F1052&amp;"."&amp;V1052</f>
        <v>3.3.19</v>
      </c>
      <c r="B1052" s="17"/>
      <c r="C1052" s="17"/>
      <c r="D1052" s="17"/>
      <c r="E1052" s="30" t="s">
        <v>41</v>
      </c>
      <c r="F1052" s="30">
        <f t="shared" si="3486"/>
        <v>3</v>
      </c>
      <c r="G1052" s="31">
        <v>4.8499999999999996</v>
      </c>
      <c r="H1052" s="32">
        <v>1133.07</v>
      </c>
      <c r="I1052" s="20"/>
      <c r="J1052" s="20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20"/>
      <c r="V1052" s="34">
        <f t="shared" si="3515"/>
        <v>19</v>
      </c>
    </row>
    <row r="1053" spans="1:23">
      <c r="A1053" s="13" t="str">
        <f t="shared" ref="A1053" si="3717">$B1050&amp;"."&amp;F1053&amp;"."&amp;V1053</f>
        <v>3.4.19</v>
      </c>
      <c r="B1053" s="186"/>
      <c r="C1053" s="17"/>
      <c r="D1053" s="17"/>
      <c r="E1053" s="23" t="s">
        <v>41</v>
      </c>
      <c r="F1053" s="23">
        <f t="shared" si="3486"/>
        <v>4</v>
      </c>
      <c r="G1053" s="24">
        <v>5.5</v>
      </c>
      <c r="H1053" s="25">
        <v>1133.72</v>
      </c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25"/>
      <c r="V1053" s="34">
        <f t="shared" si="3515"/>
        <v>19</v>
      </c>
    </row>
    <row r="1054" spans="1:23">
      <c r="A1054" s="13" t="str">
        <f t="shared" ref="A1054" si="3718">$B1054&amp;"."&amp;F1054&amp;"."&amp;V1054</f>
        <v>4.1.19</v>
      </c>
      <c r="B1054" s="185">
        <f t="shared" si="3485"/>
        <v>4</v>
      </c>
      <c r="C1054" s="185">
        <v>50</v>
      </c>
      <c r="D1054" s="185" t="s">
        <v>568</v>
      </c>
      <c r="E1054" s="14" t="s">
        <v>41</v>
      </c>
      <c r="F1054" s="14">
        <f t="shared" si="3486"/>
        <v>1</v>
      </c>
      <c r="G1054" s="15">
        <v>3.56</v>
      </c>
      <c r="H1054" s="16">
        <v>1134.78</v>
      </c>
      <c r="I1054" s="16">
        <f t="shared" ref="I1054" si="3719">G1054</f>
        <v>3.56</v>
      </c>
      <c r="J1054" s="16">
        <f t="shared" ref="J1054" si="3720">G1055-G1054</f>
        <v>0.64999999999999991</v>
      </c>
      <c r="K1054" s="16">
        <f t="shared" ref="K1054" si="3721">G1056-G1055</f>
        <v>0.59999999999999964</v>
      </c>
      <c r="L1054" s="16">
        <f t="shared" ref="L1054" si="3722">G1057-G1056</f>
        <v>0.65000000000000036</v>
      </c>
      <c r="M1054" s="16">
        <f t="shared" ref="M1054" si="3723">H1055</f>
        <v>1134.1300000000001</v>
      </c>
      <c r="N1054" s="16">
        <f t="shared" ref="N1054" si="3724">H1054-H1055</f>
        <v>0.64999999999986358</v>
      </c>
      <c r="O1054" s="16">
        <f t="shared" ref="O1054" si="3725">I1054</f>
        <v>3.56</v>
      </c>
      <c r="P1054" s="16">
        <v>0.35</v>
      </c>
      <c r="Q1054" s="16">
        <f t="shared" ref="Q1054" si="3726">(G1057-G1054-R1054-P1054-T1054)/2</f>
        <v>0.39999999999999997</v>
      </c>
      <c r="R1054" s="16">
        <v>0.4</v>
      </c>
      <c r="S1054" s="16">
        <f t="shared" ref="S1054" si="3727">(G1057-G1054-R1054-P1054-T1054)/2</f>
        <v>0.39999999999999997</v>
      </c>
      <c r="T1054" s="16">
        <f t="shared" ref="T1054" si="3728">P1054</f>
        <v>0.35</v>
      </c>
      <c r="U1054" s="16">
        <f t="shared" ref="U1054" si="3729">M1054+0.25</f>
        <v>1134.3800000000001</v>
      </c>
      <c r="V1054" s="34">
        <f t="shared" ref="V1054" si="3730">V1049</f>
        <v>19</v>
      </c>
    </row>
    <row r="1055" spans="1:23">
      <c r="A1055" s="13" t="str">
        <f t="shared" ref="A1055" si="3731">$B1054&amp;"."&amp;F1055&amp;"."&amp;V1055</f>
        <v>4.2.19</v>
      </c>
      <c r="B1055" s="17"/>
      <c r="C1055" s="17"/>
      <c r="D1055" s="17"/>
      <c r="E1055" s="18" t="s">
        <v>41</v>
      </c>
      <c r="F1055" s="18">
        <f t="shared" si="3486"/>
        <v>2</v>
      </c>
      <c r="G1055" s="19">
        <v>4.21</v>
      </c>
      <c r="H1055" s="20">
        <v>1134.1300000000001</v>
      </c>
      <c r="I1055" s="20"/>
      <c r="J1055" s="20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  <c r="U1055" s="20"/>
      <c r="V1055" s="34">
        <f t="shared" si="3515"/>
        <v>19</v>
      </c>
    </row>
    <row r="1056" spans="1:23">
      <c r="A1056" s="13" t="str">
        <f t="shared" ref="A1056" si="3732">$B1054&amp;"."&amp;F1056&amp;"."&amp;V1056</f>
        <v>4.3.19</v>
      </c>
      <c r="B1056" s="17"/>
      <c r="C1056" s="17"/>
      <c r="D1056" s="17"/>
      <c r="E1056" s="30" t="s">
        <v>41</v>
      </c>
      <c r="F1056" s="30">
        <f t="shared" si="3486"/>
        <v>3</v>
      </c>
      <c r="G1056" s="31">
        <v>4.8099999999999996</v>
      </c>
      <c r="H1056" s="32">
        <v>1134.1300000000001</v>
      </c>
      <c r="I1056" s="20"/>
      <c r="J1056" s="20"/>
      <c r="K1056" s="20"/>
      <c r="L1056" s="20"/>
      <c r="M1056" s="20"/>
      <c r="N1056" s="20"/>
      <c r="O1056" s="20"/>
      <c r="P1056" s="20"/>
      <c r="Q1056" s="20"/>
      <c r="R1056" s="20"/>
      <c r="S1056" s="20"/>
      <c r="T1056" s="20"/>
      <c r="U1056" s="20"/>
      <c r="V1056" s="34">
        <f t="shared" si="3515"/>
        <v>19</v>
      </c>
    </row>
    <row r="1057" spans="1:22">
      <c r="A1057" s="13" t="str">
        <f t="shared" ref="A1057" si="3733">$B1054&amp;"."&amp;F1057&amp;"."&amp;V1057</f>
        <v>4.4.19</v>
      </c>
      <c r="B1057" s="186"/>
      <c r="C1057" s="186"/>
      <c r="D1057" s="186"/>
      <c r="E1057" s="23" t="s">
        <v>41</v>
      </c>
      <c r="F1057" s="23">
        <f t="shared" si="3486"/>
        <v>4</v>
      </c>
      <c r="G1057" s="24">
        <v>5.46</v>
      </c>
      <c r="H1057" s="25">
        <v>1134.78</v>
      </c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  <c r="T1057" s="25"/>
      <c r="U1057" s="25"/>
      <c r="V1057" s="34">
        <f t="shared" si="3515"/>
        <v>19</v>
      </c>
    </row>
    <row r="1058" spans="1:22">
      <c r="A1058" s="13" t="str">
        <f t="shared" ref="A1058" si="3734">$B1058&amp;"."&amp;F1058&amp;"."&amp;V1058</f>
        <v>5.1.19</v>
      </c>
      <c r="B1058" s="185">
        <f t="shared" ref="B1058:B1118" si="3735">B1054+1</f>
        <v>5</v>
      </c>
      <c r="C1058" s="185" t="s">
        <v>569</v>
      </c>
      <c r="D1058" s="17" t="s">
        <v>570</v>
      </c>
      <c r="E1058" s="14" t="s">
        <v>41</v>
      </c>
      <c r="F1058" s="14">
        <f t="shared" ref="F1058:F1121" si="3736">F1054</f>
        <v>1</v>
      </c>
      <c r="G1058" s="15">
        <v>3.37</v>
      </c>
      <c r="H1058" s="16">
        <v>1135.67</v>
      </c>
      <c r="I1058" s="16">
        <f t="shared" ref="I1058" si="3737">G1058</f>
        <v>3.37</v>
      </c>
      <c r="J1058" s="16">
        <f t="shared" ref="J1058" si="3738">G1059-G1058</f>
        <v>0.64999999999999947</v>
      </c>
      <c r="K1058" s="16">
        <f t="shared" ref="K1058" si="3739">G1060-G1059</f>
        <v>0.60000000000000053</v>
      </c>
      <c r="L1058" s="16">
        <f t="shared" ref="L1058" si="3740">G1061-G1060</f>
        <v>0.64999999999999947</v>
      </c>
      <c r="M1058" s="16">
        <f t="shared" ref="M1058" si="3741">H1059</f>
        <v>1135.02</v>
      </c>
      <c r="N1058" s="16">
        <f t="shared" ref="N1058" si="3742">H1058-H1059</f>
        <v>0.65000000000009095</v>
      </c>
      <c r="O1058" s="16">
        <f t="shared" ref="O1058" si="3743">I1058</f>
        <v>3.37</v>
      </c>
      <c r="P1058" s="16">
        <v>0.35</v>
      </c>
      <c r="Q1058" s="16">
        <f t="shared" ref="Q1058" si="3744">(G1061-G1058-R1058-P1058-T1058)/2</f>
        <v>0.39999999999999974</v>
      </c>
      <c r="R1058" s="16">
        <v>0.4</v>
      </c>
      <c r="S1058" s="16">
        <f t="shared" ref="S1058" si="3745">(G1061-G1058-R1058-P1058-T1058)/2</f>
        <v>0.39999999999999974</v>
      </c>
      <c r="T1058" s="16">
        <f t="shared" ref="T1058" si="3746">P1058</f>
        <v>0.35</v>
      </c>
      <c r="U1058" s="16">
        <f t="shared" ref="U1058" si="3747">M1058+0.25</f>
        <v>1135.27</v>
      </c>
      <c r="V1058" s="34">
        <f t="shared" si="3515"/>
        <v>19</v>
      </c>
    </row>
    <row r="1059" spans="1:22">
      <c r="A1059" s="13" t="str">
        <f t="shared" ref="A1059" si="3748">$B1058&amp;"."&amp;F1059&amp;"."&amp;V1059</f>
        <v>5.2.19</v>
      </c>
      <c r="B1059" s="17"/>
      <c r="C1059" s="17"/>
      <c r="D1059" s="17"/>
      <c r="E1059" s="18" t="s">
        <v>41</v>
      </c>
      <c r="F1059" s="18">
        <f t="shared" si="3736"/>
        <v>2</v>
      </c>
      <c r="G1059" s="19">
        <v>4.0199999999999996</v>
      </c>
      <c r="H1059" s="20">
        <v>1135.02</v>
      </c>
      <c r="I1059" s="20"/>
      <c r="J1059" s="20"/>
      <c r="K1059" s="20"/>
      <c r="L1059" s="20"/>
      <c r="M1059" s="20"/>
      <c r="N1059" s="20"/>
      <c r="O1059" s="20"/>
      <c r="P1059" s="20"/>
      <c r="Q1059" s="20"/>
      <c r="R1059" s="20"/>
      <c r="S1059" s="20"/>
      <c r="T1059" s="20"/>
      <c r="U1059" s="20"/>
      <c r="V1059" s="34">
        <f t="shared" si="3515"/>
        <v>19</v>
      </c>
    </row>
    <row r="1060" spans="1:22">
      <c r="A1060" s="13" t="str">
        <f t="shared" ref="A1060" si="3749">$B1058&amp;"."&amp;F1060&amp;"."&amp;V1060</f>
        <v>5.3.19</v>
      </c>
      <c r="B1060" s="17"/>
      <c r="C1060" s="17"/>
      <c r="D1060" s="17"/>
      <c r="E1060" s="30" t="s">
        <v>41</v>
      </c>
      <c r="F1060" s="30">
        <f t="shared" si="3736"/>
        <v>3</v>
      </c>
      <c r="G1060" s="31">
        <v>4.62</v>
      </c>
      <c r="H1060" s="32">
        <v>1135.02</v>
      </c>
      <c r="I1060" s="20"/>
      <c r="J1060" s="20"/>
      <c r="K1060" s="20"/>
      <c r="L1060" s="20"/>
      <c r="M1060" s="20"/>
      <c r="N1060" s="20"/>
      <c r="O1060" s="20"/>
      <c r="P1060" s="20"/>
      <c r="Q1060" s="20"/>
      <c r="R1060" s="20"/>
      <c r="S1060" s="20"/>
      <c r="T1060" s="20"/>
      <c r="U1060" s="20"/>
      <c r="V1060" s="34">
        <f t="shared" si="3515"/>
        <v>19</v>
      </c>
    </row>
    <row r="1061" spans="1:22">
      <c r="A1061" s="13" t="str">
        <f t="shared" ref="A1061" si="3750">$B1058&amp;"."&amp;F1061&amp;"."&amp;V1061</f>
        <v>5.4.19</v>
      </c>
      <c r="B1061" s="186"/>
      <c r="C1061" s="17"/>
      <c r="D1061" s="17"/>
      <c r="E1061" s="23" t="s">
        <v>41</v>
      </c>
      <c r="F1061" s="23">
        <f t="shared" si="3736"/>
        <v>4</v>
      </c>
      <c r="G1061" s="24">
        <v>5.27</v>
      </c>
      <c r="H1061" s="25">
        <v>1135.67</v>
      </c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  <c r="T1061" s="25"/>
      <c r="U1061" s="25"/>
      <c r="V1061" s="34">
        <f t="shared" si="3515"/>
        <v>19</v>
      </c>
    </row>
    <row r="1062" spans="1:22">
      <c r="A1062" s="13" t="str">
        <f t="shared" ref="A1062" si="3751">$B1062&amp;"."&amp;F1062&amp;"."&amp;V1062</f>
        <v>6.1.19</v>
      </c>
      <c r="B1062" s="185">
        <f t="shared" si="3735"/>
        <v>6</v>
      </c>
      <c r="C1062" s="204" t="s">
        <v>571</v>
      </c>
      <c r="D1062" s="185" t="s">
        <v>572</v>
      </c>
      <c r="E1062" s="14" t="s">
        <v>41</v>
      </c>
      <c r="F1062" s="14">
        <f t="shared" si="3736"/>
        <v>1</v>
      </c>
      <c r="G1062" s="15">
        <v>3.25</v>
      </c>
      <c r="H1062" s="16">
        <v>1136.26</v>
      </c>
      <c r="I1062" s="16">
        <f t="shared" ref="I1062" si="3752">G1062</f>
        <v>3.25</v>
      </c>
      <c r="J1062" s="16">
        <f t="shared" ref="J1062" si="3753">G1063-G1062</f>
        <v>0.64999999999999991</v>
      </c>
      <c r="K1062" s="16">
        <f t="shared" ref="K1062" si="3754">G1064-G1063</f>
        <v>0.60000000000000009</v>
      </c>
      <c r="L1062" s="16">
        <f t="shared" ref="L1062" si="3755">G1065-G1064</f>
        <v>0.65000000000000036</v>
      </c>
      <c r="M1062" s="16">
        <f t="shared" ref="M1062" si="3756">H1063</f>
        <v>1135.6099999999999</v>
      </c>
      <c r="N1062" s="16">
        <f t="shared" ref="N1062" si="3757">H1062-H1063</f>
        <v>0.65000000000009095</v>
      </c>
      <c r="O1062" s="16">
        <f t="shared" ref="O1062" si="3758">I1062</f>
        <v>3.25</v>
      </c>
      <c r="P1062" s="16">
        <v>0.35</v>
      </c>
      <c r="Q1062" s="16">
        <f t="shared" ref="Q1062" si="3759">(G1065-G1062-R1062-P1062-T1062)/2</f>
        <v>0.40000000000000019</v>
      </c>
      <c r="R1062" s="16">
        <v>0.4</v>
      </c>
      <c r="S1062" s="16">
        <f t="shared" ref="S1062" si="3760">(G1065-G1062-R1062-P1062-T1062)/2</f>
        <v>0.40000000000000019</v>
      </c>
      <c r="T1062" s="16">
        <f t="shared" ref="T1062" si="3761">P1062</f>
        <v>0.35</v>
      </c>
      <c r="U1062" s="16">
        <f t="shared" ref="U1062" si="3762">M1062+0.25</f>
        <v>1135.8599999999999</v>
      </c>
      <c r="V1062" s="34">
        <f t="shared" ref="V1062" si="3763">V1057</f>
        <v>19</v>
      </c>
    </row>
    <row r="1063" spans="1:22">
      <c r="A1063" s="13" t="str">
        <f t="shared" ref="A1063" si="3764">$B1062&amp;"."&amp;F1063&amp;"."&amp;V1063</f>
        <v>6.2.19</v>
      </c>
      <c r="B1063" s="17"/>
      <c r="C1063" s="17"/>
      <c r="D1063" s="17"/>
      <c r="E1063" s="18" t="s">
        <v>41</v>
      </c>
      <c r="F1063" s="18">
        <f t="shared" si="3736"/>
        <v>2</v>
      </c>
      <c r="G1063" s="19">
        <v>3.9</v>
      </c>
      <c r="H1063" s="20">
        <v>1135.6099999999999</v>
      </c>
      <c r="I1063" s="20"/>
      <c r="J1063" s="20"/>
      <c r="K1063" s="20"/>
      <c r="L1063" s="20"/>
      <c r="M1063" s="20"/>
      <c r="N1063" s="20"/>
      <c r="O1063" s="20"/>
      <c r="P1063" s="20"/>
      <c r="Q1063" s="20"/>
      <c r="R1063" s="20"/>
      <c r="S1063" s="20"/>
      <c r="T1063" s="20"/>
      <c r="U1063" s="20"/>
      <c r="V1063" s="34">
        <f t="shared" ref="V1063:V1126" si="3765">V1062</f>
        <v>19</v>
      </c>
    </row>
    <row r="1064" spans="1:22">
      <c r="A1064" s="13" t="str">
        <f t="shared" ref="A1064" si="3766">$B1062&amp;"."&amp;F1064&amp;"."&amp;V1064</f>
        <v>6.3.19</v>
      </c>
      <c r="B1064" s="17"/>
      <c r="C1064" s="17"/>
      <c r="D1064" s="17"/>
      <c r="E1064" s="30" t="s">
        <v>41</v>
      </c>
      <c r="F1064" s="30">
        <f t="shared" si="3736"/>
        <v>3</v>
      </c>
      <c r="G1064" s="31">
        <v>4.5</v>
      </c>
      <c r="H1064" s="32">
        <v>1135.6099999999999</v>
      </c>
      <c r="I1064" s="20"/>
      <c r="J1064" s="20"/>
      <c r="K1064" s="20"/>
      <c r="L1064" s="20"/>
      <c r="M1064" s="20"/>
      <c r="N1064" s="20"/>
      <c r="O1064" s="20"/>
      <c r="P1064" s="20"/>
      <c r="Q1064" s="20"/>
      <c r="R1064" s="20"/>
      <c r="S1064" s="20"/>
      <c r="T1064" s="20"/>
      <c r="U1064" s="20"/>
      <c r="V1064" s="34">
        <f t="shared" si="3765"/>
        <v>19</v>
      </c>
    </row>
    <row r="1065" spans="1:22">
      <c r="A1065" s="13" t="str">
        <f t="shared" ref="A1065" si="3767">$B1062&amp;"."&amp;F1065&amp;"."&amp;V1065</f>
        <v>6.4.19</v>
      </c>
      <c r="B1065" s="186"/>
      <c r="C1065" s="186"/>
      <c r="D1065" s="186"/>
      <c r="E1065" s="23" t="s">
        <v>41</v>
      </c>
      <c r="F1065" s="23">
        <f t="shared" si="3736"/>
        <v>4</v>
      </c>
      <c r="G1065" s="24">
        <v>5.15</v>
      </c>
      <c r="H1065" s="25">
        <v>1136.26</v>
      </c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25"/>
      <c r="V1065" s="34">
        <f t="shared" si="3765"/>
        <v>19</v>
      </c>
    </row>
    <row r="1066" spans="1:22">
      <c r="A1066" s="13" t="str">
        <f t="shared" ref="A1066" si="3768">$B1066&amp;"."&amp;F1066&amp;"."&amp;V1066</f>
        <v>7.1.19</v>
      </c>
      <c r="B1066" s="185">
        <f t="shared" si="3735"/>
        <v>7</v>
      </c>
      <c r="C1066" s="185">
        <v>51</v>
      </c>
      <c r="D1066" s="17" t="s">
        <v>573</v>
      </c>
      <c r="E1066" s="14" t="s">
        <v>41</v>
      </c>
      <c r="F1066" s="14">
        <f t="shared" si="3736"/>
        <v>1</v>
      </c>
      <c r="G1066" s="15">
        <v>3.04</v>
      </c>
      <c r="H1066" s="16">
        <v>1137.27</v>
      </c>
      <c r="I1066" s="16">
        <f t="shared" ref="I1066" si="3769">G1066</f>
        <v>3.04</v>
      </c>
      <c r="J1066" s="16">
        <f t="shared" ref="J1066" si="3770">G1067-G1066</f>
        <v>0.64999999999999991</v>
      </c>
      <c r="K1066" s="16">
        <f t="shared" ref="K1066" si="3771">G1068-G1067</f>
        <v>0.60000000000000009</v>
      </c>
      <c r="L1066" s="16">
        <f t="shared" ref="L1066" si="3772">G1069-G1068</f>
        <v>0.65000000000000036</v>
      </c>
      <c r="M1066" s="16">
        <f t="shared" ref="M1066" si="3773">H1067</f>
        <v>1136.6199999999999</v>
      </c>
      <c r="N1066" s="16">
        <f t="shared" ref="N1066" si="3774">H1066-H1067</f>
        <v>0.65000000000009095</v>
      </c>
      <c r="O1066" s="16">
        <f t="shared" ref="O1066" si="3775">I1066</f>
        <v>3.04</v>
      </c>
      <c r="P1066" s="16">
        <v>0.35</v>
      </c>
      <c r="Q1066" s="16">
        <f t="shared" ref="Q1066" si="3776">(G1069-G1066-R1066-P1066-T1066)/2</f>
        <v>0.40000000000000019</v>
      </c>
      <c r="R1066" s="16">
        <v>0.4</v>
      </c>
      <c r="S1066" s="16">
        <f t="shared" ref="S1066" si="3777">(G1069-G1066-R1066-P1066-T1066)/2</f>
        <v>0.40000000000000019</v>
      </c>
      <c r="T1066" s="16">
        <f t="shared" ref="T1066" si="3778">P1066</f>
        <v>0.35</v>
      </c>
      <c r="U1066" s="16">
        <f t="shared" ref="U1066" si="3779">M1066+0.25</f>
        <v>1136.8699999999999</v>
      </c>
      <c r="V1066" s="34">
        <f t="shared" si="3765"/>
        <v>19</v>
      </c>
    </row>
    <row r="1067" spans="1:22">
      <c r="A1067" s="13" t="str">
        <f t="shared" ref="A1067" si="3780">$B1066&amp;"."&amp;F1067&amp;"."&amp;V1067</f>
        <v>7.2.19</v>
      </c>
      <c r="B1067" s="17"/>
      <c r="C1067" s="17"/>
      <c r="D1067" s="17"/>
      <c r="E1067" s="18" t="s">
        <v>41</v>
      </c>
      <c r="F1067" s="18">
        <f t="shared" si="3736"/>
        <v>2</v>
      </c>
      <c r="G1067" s="19">
        <v>3.69</v>
      </c>
      <c r="H1067" s="20">
        <v>1136.6199999999999</v>
      </c>
      <c r="I1067" s="20"/>
      <c r="J1067" s="20"/>
      <c r="K1067" s="20"/>
      <c r="L1067" s="20"/>
      <c r="M1067" s="20"/>
      <c r="N1067" s="20"/>
      <c r="O1067" s="20"/>
      <c r="P1067" s="20"/>
      <c r="Q1067" s="20"/>
      <c r="R1067" s="20"/>
      <c r="S1067" s="20"/>
      <c r="T1067" s="20"/>
      <c r="U1067" s="20"/>
      <c r="V1067" s="34">
        <f t="shared" si="3765"/>
        <v>19</v>
      </c>
    </row>
    <row r="1068" spans="1:22">
      <c r="A1068" s="13" t="str">
        <f t="shared" ref="A1068" si="3781">$B1066&amp;"."&amp;F1068&amp;"."&amp;V1068</f>
        <v>7.3.19</v>
      </c>
      <c r="B1068" s="17"/>
      <c r="C1068" s="17"/>
      <c r="D1068" s="17"/>
      <c r="E1068" s="30" t="s">
        <v>41</v>
      </c>
      <c r="F1068" s="30">
        <f t="shared" si="3736"/>
        <v>3</v>
      </c>
      <c r="G1068" s="31">
        <v>4.29</v>
      </c>
      <c r="H1068" s="32">
        <v>1136.6199999999999</v>
      </c>
      <c r="I1068" s="20"/>
      <c r="J1068" s="20"/>
      <c r="K1068" s="20"/>
      <c r="L1068" s="20"/>
      <c r="M1068" s="20"/>
      <c r="N1068" s="20"/>
      <c r="O1068" s="20"/>
      <c r="P1068" s="20"/>
      <c r="Q1068" s="20"/>
      <c r="R1068" s="20"/>
      <c r="S1068" s="20"/>
      <c r="T1068" s="20"/>
      <c r="U1068" s="20"/>
      <c r="V1068" s="34">
        <f t="shared" si="3765"/>
        <v>19</v>
      </c>
    </row>
    <row r="1069" spans="1:22">
      <c r="A1069" s="13" t="str">
        <f t="shared" ref="A1069" si="3782">$B1066&amp;"."&amp;F1069&amp;"."&amp;V1069</f>
        <v>7.4.19</v>
      </c>
      <c r="B1069" s="186"/>
      <c r="C1069" s="17"/>
      <c r="D1069" s="17"/>
      <c r="E1069" s="23" t="s">
        <v>41</v>
      </c>
      <c r="F1069" s="23">
        <f t="shared" si="3736"/>
        <v>4</v>
      </c>
      <c r="G1069" s="24">
        <v>4.9400000000000004</v>
      </c>
      <c r="H1069" s="25">
        <v>1137.27</v>
      </c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25"/>
      <c r="V1069" s="34">
        <f t="shared" si="3765"/>
        <v>19</v>
      </c>
    </row>
    <row r="1070" spans="1:22">
      <c r="A1070" s="13" t="str">
        <f t="shared" ref="A1070" si="3783">$B1070&amp;"."&amp;F1070&amp;"."&amp;V1070</f>
        <v>8.1.19</v>
      </c>
      <c r="B1070" s="185">
        <f t="shared" si="3735"/>
        <v>8</v>
      </c>
      <c r="C1070" s="185">
        <v>52</v>
      </c>
      <c r="D1070" s="185" t="s">
        <v>574</v>
      </c>
      <c r="E1070" s="14" t="s">
        <v>41</v>
      </c>
      <c r="F1070" s="14">
        <f t="shared" si="3736"/>
        <v>1</v>
      </c>
      <c r="G1070" s="15">
        <v>2.91</v>
      </c>
      <c r="H1070" s="16">
        <v>1138.32</v>
      </c>
      <c r="I1070" s="16">
        <f t="shared" ref="I1070" si="3784">G1070</f>
        <v>2.91</v>
      </c>
      <c r="J1070" s="16">
        <f t="shared" ref="J1070" si="3785">G1071-G1070</f>
        <v>0.64999999999999991</v>
      </c>
      <c r="K1070" s="16">
        <f t="shared" ref="K1070" si="3786">G1072-G1071</f>
        <v>0.60000000000000009</v>
      </c>
      <c r="L1070" s="16">
        <f t="shared" ref="L1070" si="3787">G1073-G1072</f>
        <v>0.64999999999999947</v>
      </c>
      <c r="M1070" s="16">
        <f t="shared" ref="M1070" si="3788">H1071</f>
        <v>1137.67</v>
      </c>
      <c r="N1070" s="16">
        <f t="shared" ref="N1070" si="3789">H1070-H1071</f>
        <v>0.64999999999986358</v>
      </c>
      <c r="O1070" s="16">
        <f t="shared" ref="O1070" si="3790">I1070</f>
        <v>2.91</v>
      </c>
      <c r="P1070" s="16">
        <v>0.35</v>
      </c>
      <c r="Q1070" s="16">
        <f t="shared" ref="Q1070" si="3791">(G1073-G1070-R1070-P1070-T1070)/2</f>
        <v>0.39999999999999974</v>
      </c>
      <c r="R1070" s="16">
        <v>0.4</v>
      </c>
      <c r="S1070" s="16">
        <f t="shared" ref="S1070" si="3792">(G1073-G1070-R1070-P1070-T1070)/2</f>
        <v>0.39999999999999974</v>
      </c>
      <c r="T1070" s="16">
        <f t="shared" ref="T1070" si="3793">P1070</f>
        <v>0.35</v>
      </c>
      <c r="U1070" s="16">
        <f t="shared" ref="U1070" si="3794">M1070+0.25</f>
        <v>1137.92</v>
      </c>
      <c r="V1070" s="34">
        <f t="shared" ref="V1070" si="3795">V1065</f>
        <v>19</v>
      </c>
    </row>
    <row r="1071" spans="1:22">
      <c r="A1071" s="13" t="str">
        <f t="shared" ref="A1071" si="3796">$B1070&amp;"."&amp;F1071&amp;"."&amp;V1071</f>
        <v>8.2.19</v>
      </c>
      <c r="B1071" s="17"/>
      <c r="C1071" s="17"/>
      <c r="D1071" s="17"/>
      <c r="E1071" s="18" t="s">
        <v>41</v>
      </c>
      <c r="F1071" s="18">
        <f t="shared" si="3736"/>
        <v>2</v>
      </c>
      <c r="G1071" s="19">
        <v>3.56</v>
      </c>
      <c r="H1071" s="20">
        <v>1137.67</v>
      </c>
      <c r="I1071" s="20"/>
      <c r="J1071" s="20"/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  <c r="U1071" s="20"/>
      <c r="V1071" s="34">
        <f t="shared" si="3765"/>
        <v>19</v>
      </c>
    </row>
    <row r="1072" spans="1:22">
      <c r="A1072" s="13" t="str">
        <f t="shared" ref="A1072" si="3797">$B1070&amp;"."&amp;F1072&amp;"."&amp;V1072</f>
        <v>8.3.19</v>
      </c>
      <c r="B1072" s="17"/>
      <c r="C1072" s="17"/>
      <c r="D1072" s="17"/>
      <c r="E1072" s="30" t="s">
        <v>41</v>
      </c>
      <c r="F1072" s="30">
        <f t="shared" si="3736"/>
        <v>3</v>
      </c>
      <c r="G1072" s="31">
        <v>4.16</v>
      </c>
      <c r="H1072" s="32">
        <v>1137.67</v>
      </c>
      <c r="I1072" s="20"/>
      <c r="J1072" s="20"/>
      <c r="K1072" s="20"/>
      <c r="L1072" s="20"/>
      <c r="M1072" s="20"/>
      <c r="N1072" s="20"/>
      <c r="O1072" s="20"/>
      <c r="P1072" s="20"/>
      <c r="Q1072" s="20"/>
      <c r="R1072" s="20"/>
      <c r="S1072" s="20"/>
      <c r="T1072" s="20"/>
      <c r="U1072" s="20"/>
      <c r="V1072" s="34">
        <f t="shared" si="3765"/>
        <v>19</v>
      </c>
    </row>
    <row r="1073" spans="1:22">
      <c r="A1073" s="13" t="str">
        <f t="shared" ref="A1073" si="3798">$B1070&amp;"."&amp;F1073&amp;"."&amp;V1073</f>
        <v>8.4.19</v>
      </c>
      <c r="B1073" s="186"/>
      <c r="C1073" s="186"/>
      <c r="D1073" s="186"/>
      <c r="E1073" s="23" t="s">
        <v>41</v>
      </c>
      <c r="F1073" s="23">
        <f t="shared" si="3736"/>
        <v>4</v>
      </c>
      <c r="G1073" s="24">
        <v>4.8099999999999996</v>
      </c>
      <c r="H1073" s="25">
        <v>1138.32</v>
      </c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  <c r="T1073" s="25"/>
      <c r="U1073" s="25"/>
      <c r="V1073" s="34">
        <f t="shared" si="3765"/>
        <v>19</v>
      </c>
    </row>
    <row r="1074" spans="1:22">
      <c r="A1074" s="13" t="str">
        <f t="shared" ref="A1074" si="3799">$B1074&amp;"."&amp;F1074&amp;"."&amp;V1074</f>
        <v>9.1.19</v>
      </c>
      <c r="B1074" s="185">
        <f t="shared" si="3735"/>
        <v>9</v>
      </c>
      <c r="C1074" s="185" t="s">
        <v>575</v>
      </c>
      <c r="D1074" s="17" t="s">
        <v>577</v>
      </c>
      <c r="E1074" s="14" t="s">
        <v>41</v>
      </c>
      <c r="F1074" s="14">
        <f t="shared" si="3736"/>
        <v>1</v>
      </c>
      <c r="G1074" s="15">
        <v>3.45</v>
      </c>
      <c r="H1074" s="16">
        <v>1139.27</v>
      </c>
      <c r="I1074" s="16">
        <f t="shared" ref="I1074" si="3800">G1074</f>
        <v>3.45</v>
      </c>
      <c r="J1074" s="16">
        <f t="shared" ref="J1074" si="3801">G1075-G1074</f>
        <v>0.64999999999999947</v>
      </c>
      <c r="K1074" s="16">
        <f t="shared" ref="K1074" si="3802">G1076-G1075</f>
        <v>0.60000000000000053</v>
      </c>
      <c r="L1074" s="16">
        <f t="shared" ref="L1074" si="3803">G1077-G1076</f>
        <v>0.64999999999999947</v>
      </c>
      <c r="M1074" s="16">
        <f t="shared" ref="M1074" si="3804">H1075</f>
        <v>1138.6199999999999</v>
      </c>
      <c r="N1074" s="16">
        <f t="shared" ref="N1074" si="3805">H1074-H1075</f>
        <v>0.65000000000009095</v>
      </c>
      <c r="O1074" s="16">
        <f t="shared" ref="O1074" si="3806">I1074</f>
        <v>3.45</v>
      </c>
      <c r="P1074" s="16">
        <v>0.35</v>
      </c>
      <c r="Q1074" s="16">
        <f t="shared" ref="Q1074" si="3807">(G1077-G1074-R1074-P1074-T1074)/2</f>
        <v>0.39999999999999974</v>
      </c>
      <c r="R1074" s="16">
        <v>0.4</v>
      </c>
      <c r="S1074" s="16">
        <f t="shared" ref="S1074" si="3808">(G1077-G1074-R1074-P1074-T1074)/2</f>
        <v>0.39999999999999974</v>
      </c>
      <c r="T1074" s="16">
        <f t="shared" ref="T1074" si="3809">P1074</f>
        <v>0.35</v>
      </c>
      <c r="U1074" s="16">
        <f t="shared" ref="U1074" si="3810">M1074+0.25</f>
        <v>1138.8699999999999</v>
      </c>
      <c r="V1074" s="34">
        <f t="shared" si="3765"/>
        <v>19</v>
      </c>
    </row>
    <row r="1075" spans="1:22">
      <c r="A1075" s="13" t="str">
        <f t="shared" ref="A1075" si="3811">$B1074&amp;"."&amp;F1075&amp;"."&amp;V1075</f>
        <v>9.2.19</v>
      </c>
      <c r="B1075" s="17"/>
      <c r="C1075" s="17"/>
      <c r="D1075" s="17"/>
      <c r="E1075" s="18" t="s">
        <v>41</v>
      </c>
      <c r="F1075" s="18">
        <f t="shared" si="3736"/>
        <v>2</v>
      </c>
      <c r="G1075" s="19">
        <v>4.0999999999999996</v>
      </c>
      <c r="H1075" s="20">
        <v>1138.6199999999999</v>
      </c>
      <c r="I1075" s="20"/>
      <c r="J1075" s="20"/>
      <c r="K1075" s="20"/>
      <c r="L1075" s="20"/>
      <c r="M1075" s="20"/>
      <c r="N1075" s="20"/>
      <c r="O1075" s="20"/>
      <c r="P1075" s="20"/>
      <c r="Q1075" s="20"/>
      <c r="R1075" s="20"/>
      <c r="S1075" s="20"/>
      <c r="T1075" s="20"/>
      <c r="U1075" s="20"/>
      <c r="V1075" s="34">
        <f t="shared" si="3765"/>
        <v>19</v>
      </c>
    </row>
    <row r="1076" spans="1:22">
      <c r="A1076" s="13" t="str">
        <f t="shared" ref="A1076" si="3812">$B1074&amp;"."&amp;F1076&amp;"."&amp;V1076</f>
        <v>9.3.19</v>
      </c>
      <c r="B1076" s="17"/>
      <c r="C1076" s="17"/>
      <c r="D1076" s="17"/>
      <c r="E1076" s="30" t="s">
        <v>41</v>
      </c>
      <c r="F1076" s="30">
        <f t="shared" si="3736"/>
        <v>3</v>
      </c>
      <c r="G1076" s="31">
        <v>4.7</v>
      </c>
      <c r="H1076" s="32">
        <v>1138.6199999999999</v>
      </c>
      <c r="I1076" s="20"/>
      <c r="J1076" s="20"/>
      <c r="K1076" s="20"/>
      <c r="L1076" s="20"/>
      <c r="M1076" s="20"/>
      <c r="N1076" s="20"/>
      <c r="O1076" s="20"/>
      <c r="P1076" s="20"/>
      <c r="Q1076" s="20"/>
      <c r="R1076" s="20"/>
      <c r="S1076" s="20"/>
      <c r="T1076" s="20"/>
      <c r="U1076" s="20"/>
      <c r="V1076" s="34">
        <f t="shared" si="3765"/>
        <v>19</v>
      </c>
    </row>
    <row r="1077" spans="1:22">
      <c r="A1077" s="13" t="str">
        <f t="shared" ref="A1077" si="3813">$B1074&amp;"."&amp;F1077&amp;"."&amp;V1077</f>
        <v>9.4.19</v>
      </c>
      <c r="B1077" s="186"/>
      <c r="C1077" s="17"/>
      <c r="D1077" s="17"/>
      <c r="E1077" s="23" t="s">
        <v>41</v>
      </c>
      <c r="F1077" s="23">
        <f t="shared" si="3736"/>
        <v>4</v>
      </c>
      <c r="G1077" s="24">
        <v>5.35</v>
      </c>
      <c r="H1077" s="25">
        <v>1139.27</v>
      </c>
      <c r="I1077" s="25"/>
      <c r="J1077" s="25"/>
      <c r="K1077" s="25"/>
      <c r="L1077" s="25"/>
      <c r="M1077" s="25"/>
      <c r="N1077" s="25"/>
      <c r="O1077" s="25"/>
      <c r="P1077" s="25"/>
      <c r="Q1077" s="25"/>
      <c r="R1077" s="25"/>
      <c r="S1077" s="25"/>
      <c r="T1077" s="25"/>
      <c r="U1077" s="25"/>
      <c r="V1077" s="34">
        <f t="shared" si="3765"/>
        <v>19</v>
      </c>
    </row>
    <row r="1078" spans="1:22">
      <c r="A1078" s="13" t="str">
        <f t="shared" ref="A1078" si="3814">$B1078&amp;"."&amp;F1078&amp;"."&amp;V1078</f>
        <v>10.1.19</v>
      </c>
      <c r="B1078" s="185">
        <f t="shared" si="3735"/>
        <v>10</v>
      </c>
      <c r="C1078" s="185">
        <v>53</v>
      </c>
      <c r="D1078" s="185" t="s">
        <v>578</v>
      </c>
      <c r="E1078" s="14" t="s">
        <v>41</v>
      </c>
      <c r="F1078" s="14">
        <f t="shared" si="3736"/>
        <v>1</v>
      </c>
      <c r="G1078" s="15">
        <v>4</v>
      </c>
      <c r="H1078" s="16">
        <v>1140.52</v>
      </c>
      <c r="I1078" s="16">
        <f t="shared" ref="I1078" si="3815">G1078</f>
        <v>4</v>
      </c>
      <c r="J1078" s="16">
        <f t="shared" ref="J1078" si="3816">G1079-G1078</f>
        <v>0.65000000000000036</v>
      </c>
      <c r="K1078" s="16">
        <f t="shared" ref="K1078" si="3817">G1080-G1079</f>
        <v>0.59999999999999964</v>
      </c>
      <c r="L1078" s="16">
        <f t="shared" ref="L1078" si="3818">G1081-G1080</f>
        <v>0.65000000000000036</v>
      </c>
      <c r="M1078" s="16">
        <f t="shared" ref="M1078" si="3819">H1079</f>
        <v>1139.8699999999999</v>
      </c>
      <c r="N1078" s="16">
        <f t="shared" ref="N1078" si="3820">H1078-H1079</f>
        <v>0.65000000000009095</v>
      </c>
      <c r="O1078" s="16">
        <f t="shared" ref="O1078" si="3821">I1078</f>
        <v>4</v>
      </c>
      <c r="P1078" s="16">
        <v>0.35</v>
      </c>
      <c r="Q1078" s="16">
        <f t="shared" ref="Q1078" si="3822">(G1081-G1078-R1078-P1078-T1078)/2</f>
        <v>0.40000000000000019</v>
      </c>
      <c r="R1078" s="16">
        <v>0.4</v>
      </c>
      <c r="S1078" s="16">
        <f t="shared" ref="S1078" si="3823">(G1081-G1078-R1078-P1078-T1078)/2</f>
        <v>0.40000000000000019</v>
      </c>
      <c r="T1078" s="16">
        <f t="shared" ref="T1078" si="3824">P1078</f>
        <v>0.35</v>
      </c>
      <c r="U1078" s="16">
        <f t="shared" ref="U1078" si="3825">M1078+0.25</f>
        <v>1140.1199999999999</v>
      </c>
      <c r="V1078" s="34">
        <f t="shared" ref="V1078" si="3826">V1073</f>
        <v>19</v>
      </c>
    </row>
    <row r="1079" spans="1:22">
      <c r="A1079" s="13" t="str">
        <f t="shared" ref="A1079" si="3827">$B1078&amp;"."&amp;F1079&amp;"."&amp;V1079</f>
        <v>10.2.19</v>
      </c>
      <c r="B1079" s="17"/>
      <c r="C1079" s="17"/>
      <c r="D1079" s="17"/>
      <c r="E1079" s="18" t="s">
        <v>41</v>
      </c>
      <c r="F1079" s="18">
        <f t="shared" si="3736"/>
        <v>2</v>
      </c>
      <c r="G1079" s="19">
        <v>4.6500000000000004</v>
      </c>
      <c r="H1079" s="20">
        <v>1139.8699999999999</v>
      </c>
      <c r="I1079" s="20"/>
      <c r="J1079" s="20"/>
      <c r="K1079" s="20"/>
      <c r="L1079" s="20"/>
      <c r="M1079" s="20"/>
      <c r="N1079" s="20"/>
      <c r="O1079" s="20"/>
      <c r="P1079" s="20"/>
      <c r="Q1079" s="20"/>
      <c r="R1079" s="20"/>
      <c r="S1079" s="20"/>
      <c r="T1079" s="20"/>
      <c r="U1079" s="20"/>
      <c r="V1079" s="34">
        <f t="shared" si="3765"/>
        <v>19</v>
      </c>
    </row>
    <row r="1080" spans="1:22">
      <c r="A1080" s="13" t="str">
        <f t="shared" ref="A1080" si="3828">$B1078&amp;"."&amp;F1080&amp;"."&amp;V1080</f>
        <v>10.3.19</v>
      </c>
      <c r="B1080" s="17"/>
      <c r="C1080" s="17"/>
      <c r="D1080" s="17"/>
      <c r="E1080" s="30" t="s">
        <v>41</v>
      </c>
      <c r="F1080" s="30">
        <f t="shared" si="3736"/>
        <v>3</v>
      </c>
      <c r="G1080" s="31">
        <v>5.25</v>
      </c>
      <c r="H1080" s="32">
        <v>1139.8699999999999</v>
      </c>
      <c r="I1080" s="20"/>
      <c r="J1080" s="20"/>
      <c r="K1080" s="20"/>
      <c r="L1080" s="20"/>
      <c r="M1080" s="20"/>
      <c r="N1080" s="20"/>
      <c r="O1080" s="20"/>
      <c r="P1080" s="20"/>
      <c r="Q1080" s="20"/>
      <c r="R1080" s="20"/>
      <c r="S1080" s="20"/>
      <c r="T1080" s="20"/>
      <c r="U1080" s="20"/>
      <c r="V1080" s="34">
        <f t="shared" si="3765"/>
        <v>19</v>
      </c>
    </row>
    <row r="1081" spans="1:22">
      <c r="A1081" s="13" t="str">
        <f t="shared" ref="A1081" si="3829">$B1078&amp;"."&amp;F1081&amp;"."&amp;V1081</f>
        <v>10.4.19</v>
      </c>
      <c r="B1081" s="186"/>
      <c r="C1081" s="186"/>
      <c r="D1081" s="186"/>
      <c r="E1081" s="23" t="s">
        <v>41</v>
      </c>
      <c r="F1081" s="23">
        <f t="shared" si="3736"/>
        <v>4</v>
      </c>
      <c r="G1081" s="24">
        <v>5.9</v>
      </c>
      <c r="H1081" s="25">
        <v>1140.52</v>
      </c>
      <c r="I1081" s="25"/>
      <c r="J1081" s="25"/>
      <c r="K1081" s="25"/>
      <c r="L1081" s="25"/>
      <c r="M1081" s="25"/>
      <c r="N1081" s="25"/>
      <c r="O1081" s="25"/>
      <c r="P1081" s="25"/>
      <c r="Q1081" s="25"/>
      <c r="R1081" s="25"/>
      <c r="S1081" s="25"/>
      <c r="T1081" s="25"/>
      <c r="U1081" s="25"/>
      <c r="V1081" s="34">
        <f t="shared" si="3765"/>
        <v>19</v>
      </c>
    </row>
    <row r="1082" spans="1:22">
      <c r="A1082" s="13" t="str">
        <f t="shared" ref="A1082" si="3830">$B1082&amp;"."&amp;F1082&amp;"."&amp;V1082</f>
        <v>11.1.19</v>
      </c>
      <c r="B1082" s="185">
        <f t="shared" si="3735"/>
        <v>11</v>
      </c>
      <c r="C1082" s="204" t="s">
        <v>579</v>
      </c>
      <c r="D1082" s="17" t="s">
        <v>580</v>
      </c>
      <c r="E1082" s="14" t="s">
        <v>41</v>
      </c>
      <c r="F1082" s="14">
        <f t="shared" si="3736"/>
        <v>1</v>
      </c>
      <c r="G1082" s="15">
        <v>4</v>
      </c>
      <c r="H1082" s="16">
        <v>1141.96</v>
      </c>
      <c r="I1082" s="16">
        <f t="shared" ref="I1082" si="3831">G1082</f>
        <v>4</v>
      </c>
      <c r="J1082" s="16">
        <f t="shared" ref="J1082" si="3832">G1083-G1082</f>
        <v>0.65000000000000036</v>
      </c>
      <c r="K1082" s="16">
        <f t="shared" ref="K1082" si="3833">G1084-G1083</f>
        <v>0.59999999999999964</v>
      </c>
      <c r="L1082" s="16">
        <f t="shared" ref="L1082" si="3834">G1085-G1084</f>
        <v>0.65000000000000036</v>
      </c>
      <c r="M1082" s="16">
        <f t="shared" ref="M1082" si="3835">H1083</f>
        <v>1141.31</v>
      </c>
      <c r="N1082" s="16">
        <f t="shared" ref="N1082" si="3836">H1082-H1083</f>
        <v>0.65000000000009095</v>
      </c>
      <c r="O1082" s="16">
        <f t="shared" ref="O1082" si="3837">I1082</f>
        <v>4</v>
      </c>
      <c r="P1082" s="16">
        <v>0.35</v>
      </c>
      <c r="Q1082" s="16">
        <f t="shared" ref="Q1082" si="3838">(G1085-G1082-R1082-P1082-T1082)/2</f>
        <v>0.40000000000000019</v>
      </c>
      <c r="R1082" s="16">
        <v>0.4</v>
      </c>
      <c r="S1082" s="16">
        <f t="shared" ref="S1082" si="3839">(G1085-G1082-R1082-P1082-T1082)/2</f>
        <v>0.40000000000000019</v>
      </c>
      <c r="T1082" s="16">
        <f t="shared" ref="T1082" si="3840">P1082</f>
        <v>0.35</v>
      </c>
      <c r="U1082" s="16">
        <f t="shared" ref="U1082" si="3841">M1082+0.25</f>
        <v>1141.56</v>
      </c>
      <c r="V1082" s="34">
        <f t="shared" si="3765"/>
        <v>19</v>
      </c>
    </row>
    <row r="1083" spans="1:22">
      <c r="A1083" s="13" t="str">
        <f t="shared" ref="A1083" si="3842">$B1082&amp;"."&amp;F1083&amp;"."&amp;V1083</f>
        <v>11.2.19</v>
      </c>
      <c r="B1083" s="17"/>
      <c r="C1083" s="17"/>
      <c r="D1083" s="17"/>
      <c r="E1083" s="18" t="s">
        <v>41</v>
      </c>
      <c r="F1083" s="18">
        <f t="shared" si="3736"/>
        <v>2</v>
      </c>
      <c r="G1083" s="19">
        <v>4.6500000000000004</v>
      </c>
      <c r="H1083" s="20">
        <v>1141.31</v>
      </c>
      <c r="I1083" s="20"/>
      <c r="J1083" s="20"/>
      <c r="K1083" s="20"/>
      <c r="L1083" s="20"/>
      <c r="M1083" s="20"/>
      <c r="N1083" s="20"/>
      <c r="O1083" s="20"/>
      <c r="P1083" s="20"/>
      <c r="Q1083" s="20"/>
      <c r="R1083" s="20"/>
      <c r="S1083" s="20"/>
      <c r="T1083" s="20"/>
      <c r="U1083" s="20"/>
      <c r="V1083" s="34">
        <f t="shared" si="3765"/>
        <v>19</v>
      </c>
    </row>
    <row r="1084" spans="1:22">
      <c r="A1084" s="13" t="str">
        <f t="shared" ref="A1084" si="3843">$B1082&amp;"."&amp;F1084&amp;"."&amp;V1084</f>
        <v>11.3.19</v>
      </c>
      <c r="B1084" s="17"/>
      <c r="C1084" s="17"/>
      <c r="D1084" s="17"/>
      <c r="E1084" s="30" t="s">
        <v>41</v>
      </c>
      <c r="F1084" s="30">
        <f t="shared" si="3736"/>
        <v>3</v>
      </c>
      <c r="G1084" s="31">
        <v>5.25</v>
      </c>
      <c r="H1084" s="32">
        <v>1141.31</v>
      </c>
      <c r="I1084" s="20"/>
      <c r="J1084" s="20"/>
      <c r="K1084" s="20"/>
      <c r="L1084" s="20"/>
      <c r="M1084" s="20"/>
      <c r="N1084" s="20"/>
      <c r="O1084" s="20"/>
      <c r="P1084" s="20"/>
      <c r="Q1084" s="20"/>
      <c r="R1084" s="20"/>
      <c r="S1084" s="20"/>
      <c r="T1084" s="20"/>
      <c r="U1084" s="20"/>
      <c r="V1084" s="34">
        <f t="shared" si="3765"/>
        <v>19</v>
      </c>
    </row>
    <row r="1085" spans="1:22">
      <c r="A1085" s="13" t="str">
        <f t="shared" ref="A1085" si="3844">$B1082&amp;"."&amp;F1085&amp;"."&amp;V1085</f>
        <v>11.4.19</v>
      </c>
      <c r="B1085" s="186"/>
      <c r="C1085" s="17"/>
      <c r="D1085" s="17"/>
      <c r="E1085" s="23" t="s">
        <v>41</v>
      </c>
      <c r="F1085" s="23">
        <f t="shared" si="3736"/>
        <v>4</v>
      </c>
      <c r="G1085" s="24">
        <v>5.9</v>
      </c>
      <c r="H1085" s="25">
        <v>1141.96</v>
      </c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  <c r="T1085" s="25"/>
      <c r="U1085" s="25"/>
      <c r="V1085" s="34">
        <f t="shared" si="3765"/>
        <v>19</v>
      </c>
    </row>
    <row r="1086" spans="1:22">
      <c r="A1086" s="13" t="str">
        <f t="shared" ref="A1086" si="3845">$B1086&amp;"."&amp;F1086&amp;"."&amp;V1086</f>
        <v>12.1.19</v>
      </c>
      <c r="B1086" s="185">
        <f t="shared" si="3735"/>
        <v>12</v>
      </c>
      <c r="C1086" s="204">
        <v>54</v>
      </c>
      <c r="D1086" s="185" t="s">
        <v>581</v>
      </c>
      <c r="E1086" s="14" t="s">
        <v>41</v>
      </c>
      <c r="F1086" s="14">
        <f t="shared" si="3736"/>
        <v>1</v>
      </c>
      <c r="G1086" s="15">
        <v>4</v>
      </c>
      <c r="H1086" s="16">
        <v>1143.05</v>
      </c>
      <c r="I1086" s="16">
        <f t="shared" ref="I1086" si="3846">G1086</f>
        <v>4</v>
      </c>
      <c r="J1086" s="16">
        <f t="shared" ref="J1086" si="3847">G1087-G1086</f>
        <v>0.65000000000000036</v>
      </c>
      <c r="K1086" s="16">
        <f t="shared" ref="K1086" si="3848">G1088-G1087</f>
        <v>0.59999999999999964</v>
      </c>
      <c r="L1086" s="16">
        <f t="shared" ref="L1086" si="3849">G1089-G1088</f>
        <v>0.65000000000000036</v>
      </c>
      <c r="M1086" s="16">
        <f t="shared" ref="M1086" si="3850">H1087</f>
        <v>1142.4000000000001</v>
      </c>
      <c r="N1086" s="16">
        <f t="shared" ref="N1086" si="3851">H1086-H1087</f>
        <v>0.64999999999986358</v>
      </c>
      <c r="O1086" s="16">
        <f t="shared" ref="O1086" si="3852">I1086</f>
        <v>4</v>
      </c>
      <c r="P1086" s="16">
        <v>0.35</v>
      </c>
      <c r="Q1086" s="16">
        <f t="shared" ref="Q1086" si="3853">(G1089-G1086-R1086-P1086-T1086)/2</f>
        <v>0.40000000000000019</v>
      </c>
      <c r="R1086" s="16">
        <v>0.4</v>
      </c>
      <c r="S1086" s="16">
        <f t="shared" ref="S1086" si="3854">(G1089-G1086-R1086-P1086-T1086)/2</f>
        <v>0.40000000000000019</v>
      </c>
      <c r="T1086" s="16">
        <f t="shared" ref="T1086" si="3855">P1086</f>
        <v>0.35</v>
      </c>
      <c r="U1086" s="16">
        <f t="shared" ref="U1086" si="3856">M1086+0.25</f>
        <v>1142.6500000000001</v>
      </c>
      <c r="V1086" s="34">
        <f t="shared" ref="V1086" si="3857">V1081</f>
        <v>19</v>
      </c>
    </row>
    <row r="1087" spans="1:22">
      <c r="A1087" s="13" t="str">
        <f t="shared" ref="A1087" si="3858">$B1086&amp;"."&amp;F1087&amp;"."&amp;V1087</f>
        <v>12.2.19</v>
      </c>
      <c r="B1087" s="17"/>
      <c r="C1087" s="17"/>
      <c r="D1087" s="17"/>
      <c r="E1087" s="18" t="s">
        <v>41</v>
      </c>
      <c r="F1087" s="18">
        <f t="shared" si="3736"/>
        <v>2</v>
      </c>
      <c r="G1087" s="19">
        <v>4.6500000000000004</v>
      </c>
      <c r="H1087" s="20">
        <v>1142.4000000000001</v>
      </c>
      <c r="I1087" s="20"/>
      <c r="J1087" s="20"/>
      <c r="K1087" s="20"/>
      <c r="L1087" s="20"/>
      <c r="M1087" s="20"/>
      <c r="N1087" s="20"/>
      <c r="O1087" s="20"/>
      <c r="P1087" s="20"/>
      <c r="Q1087" s="20"/>
      <c r="R1087" s="20"/>
      <c r="S1087" s="20"/>
      <c r="T1087" s="20"/>
      <c r="U1087" s="20"/>
      <c r="V1087" s="34">
        <f t="shared" si="3765"/>
        <v>19</v>
      </c>
    </row>
    <row r="1088" spans="1:22">
      <c r="A1088" s="13" t="str">
        <f t="shared" ref="A1088" si="3859">$B1086&amp;"."&amp;F1088&amp;"."&amp;V1088</f>
        <v>12.3.19</v>
      </c>
      <c r="B1088" s="17"/>
      <c r="C1088" s="17"/>
      <c r="D1088" s="17"/>
      <c r="E1088" s="30" t="s">
        <v>41</v>
      </c>
      <c r="F1088" s="30">
        <f t="shared" si="3736"/>
        <v>3</v>
      </c>
      <c r="G1088" s="31">
        <v>5.25</v>
      </c>
      <c r="H1088" s="32">
        <v>1142.4000000000001</v>
      </c>
      <c r="I1088" s="20"/>
      <c r="J1088" s="20"/>
      <c r="K1088" s="20"/>
      <c r="L1088" s="20"/>
      <c r="M1088" s="20"/>
      <c r="N1088" s="20"/>
      <c r="O1088" s="20"/>
      <c r="P1088" s="20"/>
      <c r="Q1088" s="20"/>
      <c r="R1088" s="20"/>
      <c r="S1088" s="20"/>
      <c r="T1088" s="20"/>
      <c r="U1088" s="20"/>
      <c r="V1088" s="34">
        <f t="shared" si="3765"/>
        <v>19</v>
      </c>
    </row>
    <row r="1089" spans="1:22">
      <c r="A1089" s="13" t="str">
        <f t="shared" ref="A1089" si="3860">$B1086&amp;"."&amp;F1089&amp;"."&amp;V1089</f>
        <v>12.4.19</v>
      </c>
      <c r="B1089" s="186"/>
      <c r="C1089" s="186"/>
      <c r="D1089" s="186"/>
      <c r="E1089" s="23" t="s">
        <v>41</v>
      </c>
      <c r="F1089" s="23">
        <f t="shared" si="3736"/>
        <v>4</v>
      </c>
      <c r="G1089" s="24">
        <v>5.9</v>
      </c>
      <c r="H1089" s="25">
        <v>1143.05</v>
      </c>
      <c r="I1089" s="25"/>
      <c r="J1089" s="25"/>
      <c r="K1089" s="25"/>
      <c r="L1089" s="25"/>
      <c r="M1089" s="25"/>
      <c r="N1089" s="25"/>
      <c r="O1089" s="25"/>
      <c r="P1089" s="25"/>
      <c r="Q1089" s="25"/>
      <c r="R1089" s="25"/>
      <c r="S1089" s="25"/>
      <c r="T1089" s="25"/>
      <c r="U1089" s="25"/>
      <c r="V1089" s="34">
        <f t="shared" si="3765"/>
        <v>19</v>
      </c>
    </row>
    <row r="1090" spans="1:22">
      <c r="A1090" s="13" t="str">
        <f t="shared" ref="A1090" si="3861">$B1090&amp;"."&amp;F1090&amp;"."&amp;V1090</f>
        <v>13.1.19</v>
      </c>
      <c r="B1090" s="185">
        <f t="shared" si="3735"/>
        <v>13</v>
      </c>
      <c r="C1090" s="204" t="s">
        <v>582</v>
      </c>
      <c r="D1090" s="17" t="s">
        <v>583</v>
      </c>
      <c r="E1090" s="14" t="s">
        <v>41</v>
      </c>
      <c r="F1090" s="14">
        <f t="shared" si="3736"/>
        <v>1</v>
      </c>
      <c r="G1090" s="15">
        <v>3.45</v>
      </c>
      <c r="H1090" s="16">
        <v>1144.92</v>
      </c>
      <c r="I1090" s="16">
        <f t="shared" ref="I1090" si="3862">G1090</f>
        <v>3.45</v>
      </c>
      <c r="J1090" s="16">
        <f t="shared" ref="J1090" si="3863">G1091-G1090</f>
        <v>0.64999999999999947</v>
      </c>
      <c r="K1090" s="16">
        <f t="shared" ref="K1090" si="3864">G1092-G1091</f>
        <v>0.60000000000000053</v>
      </c>
      <c r="L1090" s="16">
        <f t="shared" ref="L1090" si="3865">G1093-G1092</f>
        <v>0.64999999999999947</v>
      </c>
      <c r="M1090" s="16">
        <f t="shared" ref="M1090" si="3866">H1091</f>
        <v>1144.27</v>
      </c>
      <c r="N1090" s="16">
        <f t="shared" ref="N1090" si="3867">H1090-H1091</f>
        <v>0.65000000000009095</v>
      </c>
      <c r="O1090" s="16">
        <f t="shared" ref="O1090" si="3868">I1090</f>
        <v>3.45</v>
      </c>
      <c r="P1090" s="16">
        <v>0.35</v>
      </c>
      <c r="Q1090" s="16">
        <f t="shared" ref="Q1090" si="3869">(G1093-G1090-R1090-P1090-T1090)/2</f>
        <v>0.39999999999999974</v>
      </c>
      <c r="R1090" s="16">
        <v>0.4</v>
      </c>
      <c r="S1090" s="16">
        <f t="shared" ref="S1090" si="3870">(G1093-G1090-R1090-P1090-T1090)/2</f>
        <v>0.39999999999999974</v>
      </c>
      <c r="T1090" s="16">
        <f t="shared" ref="T1090" si="3871">P1090</f>
        <v>0.35</v>
      </c>
      <c r="U1090" s="16">
        <f t="shared" ref="U1090" si="3872">M1090+0.25</f>
        <v>1144.52</v>
      </c>
      <c r="V1090" s="34">
        <f t="shared" si="3765"/>
        <v>19</v>
      </c>
    </row>
    <row r="1091" spans="1:22">
      <c r="A1091" s="13" t="str">
        <f t="shared" ref="A1091" si="3873">$B1090&amp;"."&amp;F1091&amp;"."&amp;V1091</f>
        <v>13.2.19</v>
      </c>
      <c r="B1091" s="17"/>
      <c r="C1091" s="17"/>
      <c r="D1091" s="17"/>
      <c r="E1091" s="18" t="s">
        <v>41</v>
      </c>
      <c r="F1091" s="18">
        <f t="shared" si="3736"/>
        <v>2</v>
      </c>
      <c r="G1091" s="19">
        <v>4.0999999999999996</v>
      </c>
      <c r="H1091" s="20">
        <v>1144.27</v>
      </c>
      <c r="I1091" s="20"/>
      <c r="J1091" s="20"/>
      <c r="K1091" s="20"/>
      <c r="L1091" s="20"/>
      <c r="M1091" s="20"/>
      <c r="N1091" s="20"/>
      <c r="O1091" s="20"/>
      <c r="P1091" s="20"/>
      <c r="Q1091" s="20"/>
      <c r="R1091" s="20"/>
      <c r="S1091" s="20"/>
      <c r="T1091" s="20"/>
      <c r="U1091" s="20"/>
      <c r="V1091" s="34">
        <f t="shared" si="3765"/>
        <v>19</v>
      </c>
    </row>
    <row r="1092" spans="1:22">
      <c r="A1092" s="13" t="str">
        <f t="shared" ref="A1092" si="3874">$B1090&amp;"."&amp;F1092&amp;"."&amp;V1092</f>
        <v>13.3.19</v>
      </c>
      <c r="B1092" s="17"/>
      <c r="C1092" s="17"/>
      <c r="D1092" s="17"/>
      <c r="E1092" s="30" t="s">
        <v>41</v>
      </c>
      <c r="F1092" s="30">
        <f t="shared" si="3736"/>
        <v>3</v>
      </c>
      <c r="G1092" s="31">
        <v>4.7</v>
      </c>
      <c r="H1092" s="32">
        <v>1144.27</v>
      </c>
      <c r="I1092" s="20"/>
      <c r="J1092" s="20"/>
      <c r="K1092" s="20"/>
      <c r="L1092" s="20"/>
      <c r="M1092" s="20"/>
      <c r="N1092" s="20"/>
      <c r="O1092" s="20"/>
      <c r="P1092" s="20"/>
      <c r="Q1092" s="20"/>
      <c r="R1092" s="20"/>
      <c r="S1092" s="20"/>
      <c r="T1092" s="20"/>
      <c r="U1092" s="20"/>
      <c r="V1092" s="34">
        <f t="shared" si="3765"/>
        <v>19</v>
      </c>
    </row>
    <row r="1093" spans="1:22">
      <c r="A1093" s="13" t="str">
        <f t="shared" ref="A1093" si="3875">$B1090&amp;"."&amp;F1093&amp;"."&amp;V1093</f>
        <v>13.4.19</v>
      </c>
      <c r="B1093" s="186"/>
      <c r="C1093" s="17"/>
      <c r="D1093" s="17"/>
      <c r="E1093" s="23" t="s">
        <v>41</v>
      </c>
      <c r="F1093" s="23">
        <f t="shared" si="3736"/>
        <v>4</v>
      </c>
      <c r="G1093" s="24">
        <v>5.35</v>
      </c>
      <c r="H1093" s="25">
        <v>1144.92</v>
      </c>
      <c r="I1093" s="25"/>
      <c r="J1093" s="25"/>
      <c r="K1093" s="25"/>
      <c r="L1093" s="25"/>
      <c r="M1093" s="25"/>
      <c r="N1093" s="25"/>
      <c r="O1093" s="25"/>
      <c r="P1093" s="25"/>
      <c r="Q1093" s="25"/>
      <c r="R1093" s="25"/>
      <c r="S1093" s="25"/>
      <c r="T1093" s="25"/>
      <c r="U1093" s="25"/>
      <c r="V1093" s="34">
        <f t="shared" si="3765"/>
        <v>19</v>
      </c>
    </row>
    <row r="1094" spans="1:22">
      <c r="A1094" s="13" t="str">
        <f t="shared" ref="A1094" si="3876">$B1094&amp;"."&amp;F1094&amp;"."&amp;V1094</f>
        <v>14.1.19</v>
      </c>
      <c r="B1094" s="185">
        <f t="shared" si="3735"/>
        <v>14</v>
      </c>
      <c r="C1094" s="204" t="s">
        <v>584</v>
      </c>
      <c r="D1094" s="185" t="s">
        <v>585</v>
      </c>
      <c r="E1094" s="14" t="s">
        <v>41</v>
      </c>
      <c r="F1094" s="14">
        <f t="shared" si="3736"/>
        <v>1</v>
      </c>
      <c r="G1094" s="15">
        <v>3.2</v>
      </c>
      <c r="H1094" s="16">
        <v>1146.46</v>
      </c>
      <c r="I1094" s="16">
        <f t="shared" ref="I1094" si="3877">G1094</f>
        <v>3.2</v>
      </c>
      <c r="J1094" s="16">
        <f t="shared" ref="J1094" si="3878">G1095-G1094</f>
        <v>0.64999999999999991</v>
      </c>
      <c r="K1094" s="16">
        <f t="shared" ref="K1094" si="3879">G1096-G1095</f>
        <v>0.60000000000000009</v>
      </c>
      <c r="L1094" s="16">
        <f t="shared" ref="L1094" si="3880">G1097-G1096</f>
        <v>0.64999999999999947</v>
      </c>
      <c r="M1094" s="16">
        <f t="shared" ref="M1094" si="3881">H1095</f>
        <v>1145.81</v>
      </c>
      <c r="N1094" s="16">
        <f t="shared" ref="N1094" si="3882">H1094-H1095</f>
        <v>0.65000000000009095</v>
      </c>
      <c r="O1094" s="16">
        <f t="shared" ref="O1094" si="3883">I1094</f>
        <v>3.2</v>
      </c>
      <c r="P1094" s="16">
        <v>0.35</v>
      </c>
      <c r="Q1094" s="16">
        <f t="shared" ref="Q1094" si="3884">(G1097-G1094-R1094-P1094-T1094)/2</f>
        <v>0.39999999999999974</v>
      </c>
      <c r="R1094" s="16">
        <v>0.4</v>
      </c>
      <c r="S1094" s="16">
        <f t="shared" ref="S1094" si="3885">(G1097-G1094-R1094-P1094-T1094)/2</f>
        <v>0.39999999999999974</v>
      </c>
      <c r="T1094" s="16">
        <f t="shared" ref="T1094" si="3886">P1094</f>
        <v>0.35</v>
      </c>
      <c r="U1094" s="16">
        <f t="shared" ref="U1094" si="3887">M1094+0.25</f>
        <v>1146.06</v>
      </c>
      <c r="V1094" s="34">
        <f t="shared" ref="V1094" si="3888">V1089</f>
        <v>19</v>
      </c>
    </row>
    <row r="1095" spans="1:22">
      <c r="A1095" s="13" t="str">
        <f t="shared" ref="A1095" si="3889">$B1094&amp;"."&amp;F1095&amp;"."&amp;V1095</f>
        <v>14.2.19</v>
      </c>
      <c r="B1095" s="17"/>
      <c r="C1095" s="17"/>
      <c r="D1095" s="17"/>
      <c r="E1095" s="18" t="s">
        <v>41</v>
      </c>
      <c r="F1095" s="18">
        <f t="shared" si="3736"/>
        <v>2</v>
      </c>
      <c r="G1095" s="19">
        <v>3.85</v>
      </c>
      <c r="H1095" s="20">
        <v>1145.81</v>
      </c>
      <c r="I1095" s="20"/>
      <c r="J1095" s="20"/>
      <c r="K1095" s="20"/>
      <c r="L1095" s="20"/>
      <c r="M1095" s="20"/>
      <c r="N1095" s="20"/>
      <c r="O1095" s="20"/>
      <c r="P1095" s="20"/>
      <c r="Q1095" s="20"/>
      <c r="R1095" s="20"/>
      <c r="S1095" s="20"/>
      <c r="T1095" s="20"/>
      <c r="U1095" s="20"/>
      <c r="V1095" s="34">
        <f t="shared" si="3765"/>
        <v>19</v>
      </c>
    </row>
    <row r="1096" spans="1:22">
      <c r="A1096" s="13" t="str">
        <f t="shared" ref="A1096" si="3890">$B1094&amp;"."&amp;F1096&amp;"."&amp;V1096</f>
        <v>14.3.19</v>
      </c>
      <c r="B1096" s="17"/>
      <c r="C1096" s="17"/>
      <c r="D1096" s="17"/>
      <c r="E1096" s="30" t="s">
        <v>41</v>
      </c>
      <c r="F1096" s="30">
        <f t="shared" si="3736"/>
        <v>3</v>
      </c>
      <c r="G1096" s="31">
        <v>4.45</v>
      </c>
      <c r="H1096" s="32">
        <v>1145.81</v>
      </c>
      <c r="I1096" s="20"/>
      <c r="J1096" s="20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  <c r="U1096" s="20"/>
      <c r="V1096" s="34">
        <f t="shared" si="3765"/>
        <v>19</v>
      </c>
    </row>
    <row r="1097" spans="1:22">
      <c r="A1097" s="13" t="str">
        <f t="shared" ref="A1097" si="3891">$B1094&amp;"."&amp;F1097&amp;"."&amp;V1097</f>
        <v>14.4.19</v>
      </c>
      <c r="B1097" s="186"/>
      <c r="C1097" s="186"/>
      <c r="D1097" s="186"/>
      <c r="E1097" s="23" t="s">
        <v>41</v>
      </c>
      <c r="F1097" s="23">
        <f t="shared" si="3736"/>
        <v>4</v>
      </c>
      <c r="G1097" s="24">
        <v>5.0999999999999996</v>
      </c>
      <c r="H1097" s="25">
        <v>1146.46</v>
      </c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25"/>
      <c r="V1097" s="34">
        <f t="shared" si="3765"/>
        <v>19</v>
      </c>
    </row>
    <row r="1098" spans="1:22">
      <c r="A1098" s="13" t="str">
        <f t="shared" ref="A1098" si="3892">$B1098&amp;"."&amp;F1098&amp;"."&amp;V1098</f>
        <v>15.1.19</v>
      </c>
      <c r="B1098" s="185">
        <f t="shared" si="3735"/>
        <v>15</v>
      </c>
      <c r="C1098" s="204" t="s">
        <v>586</v>
      </c>
      <c r="D1098" s="17" t="s">
        <v>587</v>
      </c>
      <c r="E1098" s="14" t="s">
        <v>41</v>
      </c>
      <c r="F1098" s="14">
        <f t="shared" si="3736"/>
        <v>1</v>
      </c>
      <c r="G1098" s="15">
        <v>3.5</v>
      </c>
      <c r="H1098" s="16">
        <v>1147.6300000000001</v>
      </c>
      <c r="I1098" s="16">
        <f t="shared" ref="I1098" si="3893">G1098</f>
        <v>3.5</v>
      </c>
      <c r="J1098" s="16">
        <f t="shared" ref="J1098" si="3894">G1099-G1098</f>
        <v>0.65000000000000036</v>
      </c>
      <c r="K1098" s="16">
        <f t="shared" ref="K1098" si="3895">G1100-G1099</f>
        <v>0.59999999999999964</v>
      </c>
      <c r="L1098" s="16">
        <f t="shared" ref="L1098" si="3896">G1101-G1100</f>
        <v>0.65000000000000036</v>
      </c>
      <c r="M1098" s="16">
        <f t="shared" ref="M1098" si="3897">H1099</f>
        <v>1146.98</v>
      </c>
      <c r="N1098" s="16">
        <f t="shared" ref="N1098" si="3898">H1098-H1099</f>
        <v>0.65000000000009095</v>
      </c>
      <c r="O1098" s="16">
        <f t="shared" ref="O1098" si="3899">I1098</f>
        <v>3.5</v>
      </c>
      <c r="P1098" s="16">
        <v>0.35</v>
      </c>
      <c r="Q1098" s="16">
        <f t="shared" ref="Q1098" si="3900">(G1101-G1098-R1098-P1098-T1098)/2</f>
        <v>0.40000000000000019</v>
      </c>
      <c r="R1098" s="16">
        <v>0.4</v>
      </c>
      <c r="S1098" s="16">
        <f t="shared" ref="S1098" si="3901">(G1101-G1098-R1098-P1098-T1098)/2</f>
        <v>0.40000000000000019</v>
      </c>
      <c r="T1098" s="16">
        <f t="shared" ref="T1098" si="3902">P1098</f>
        <v>0.35</v>
      </c>
      <c r="U1098" s="16">
        <f t="shared" ref="U1098" si="3903">M1098+0.25</f>
        <v>1147.23</v>
      </c>
      <c r="V1098" s="34">
        <f t="shared" si="3765"/>
        <v>19</v>
      </c>
    </row>
    <row r="1099" spans="1:22">
      <c r="A1099" s="13" t="str">
        <f t="shared" ref="A1099" si="3904">$B1098&amp;"."&amp;F1099&amp;"."&amp;V1099</f>
        <v>15.2.19</v>
      </c>
      <c r="B1099" s="17"/>
      <c r="C1099" s="17"/>
      <c r="D1099" s="17"/>
      <c r="E1099" s="18" t="s">
        <v>41</v>
      </c>
      <c r="F1099" s="18">
        <f t="shared" si="3736"/>
        <v>2</v>
      </c>
      <c r="G1099" s="19">
        <v>4.1500000000000004</v>
      </c>
      <c r="H1099" s="20">
        <v>1146.98</v>
      </c>
      <c r="I1099" s="20"/>
      <c r="J1099" s="20"/>
      <c r="K1099" s="20"/>
      <c r="L1099" s="20"/>
      <c r="M1099" s="20"/>
      <c r="N1099" s="20"/>
      <c r="O1099" s="20"/>
      <c r="P1099" s="20"/>
      <c r="Q1099" s="20"/>
      <c r="R1099" s="20"/>
      <c r="S1099" s="20"/>
      <c r="T1099" s="20"/>
      <c r="U1099" s="20"/>
      <c r="V1099" s="34">
        <f t="shared" si="3765"/>
        <v>19</v>
      </c>
    </row>
    <row r="1100" spans="1:22">
      <c r="A1100" s="13" t="str">
        <f t="shared" ref="A1100" si="3905">$B1098&amp;"."&amp;F1100&amp;"."&amp;V1100</f>
        <v>15.3.19</v>
      </c>
      <c r="B1100" s="17"/>
      <c r="C1100" s="17"/>
      <c r="D1100" s="17"/>
      <c r="E1100" s="30" t="s">
        <v>41</v>
      </c>
      <c r="F1100" s="30">
        <f t="shared" si="3736"/>
        <v>3</v>
      </c>
      <c r="G1100" s="31">
        <v>4.75</v>
      </c>
      <c r="H1100" s="32">
        <v>1146.98</v>
      </c>
      <c r="I1100" s="20"/>
      <c r="J1100" s="20"/>
      <c r="K1100" s="20"/>
      <c r="L1100" s="20"/>
      <c r="M1100" s="20"/>
      <c r="N1100" s="20"/>
      <c r="O1100" s="20"/>
      <c r="P1100" s="20"/>
      <c r="Q1100" s="20"/>
      <c r="R1100" s="20"/>
      <c r="S1100" s="20"/>
      <c r="T1100" s="20"/>
      <c r="U1100" s="20"/>
      <c r="V1100" s="34">
        <f t="shared" si="3765"/>
        <v>19</v>
      </c>
    </row>
    <row r="1101" spans="1:22">
      <c r="A1101" s="13" t="str">
        <f t="shared" ref="A1101" si="3906">$B1098&amp;"."&amp;F1101&amp;"."&amp;V1101</f>
        <v>15.4.19</v>
      </c>
      <c r="B1101" s="186"/>
      <c r="C1101" s="17"/>
      <c r="D1101" s="17"/>
      <c r="E1101" s="23" t="s">
        <v>41</v>
      </c>
      <c r="F1101" s="23">
        <f t="shared" si="3736"/>
        <v>4</v>
      </c>
      <c r="G1101" s="24">
        <v>5.4</v>
      </c>
      <c r="H1101" s="25">
        <v>1147.6300000000001</v>
      </c>
      <c r="I1101" s="25"/>
      <c r="J1101" s="25"/>
      <c r="K1101" s="25"/>
      <c r="L1101" s="25"/>
      <c r="M1101" s="25"/>
      <c r="N1101" s="25"/>
      <c r="O1101" s="25"/>
      <c r="P1101" s="25"/>
      <c r="Q1101" s="25"/>
      <c r="R1101" s="25"/>
      <c r="S1101" s="25"/>
      <c r="T1101" s="25"/>
      <c r="U1101" s="25"/>
      <c r="V1101" s="34">
        <f t="shared" si="3765"/>
        <v>19</v>
      </c>
    </row>
    <row r="1102" spans="1:22">
      <c r="A1102" s="13" t="str">
        <f t="shared" ref="A1102" si="3907">$B1102&amp;"."&amp;F1102&amp;"."&amp;V1102</f>
        <v>16.1.19</v>
      </c>
      <c r="B1102" s="185">
        <f t="shared" si="3735"/>
        <v>16</v>
      </c>
      <c r="C1102" s="204" t="s">
        <v>588</v>
      </c>
      <c r="D1102" s="185" t="s">
        <v>589</v>
      </c>
      <c r="E1102" s="14" t="s">
        <v>41</v>
      </c>
      <c r="F1102" s="14">
        <f t="shared" si="3736"/>
        <v>1</v>
      </c>
      <c r="G1102" s="15">
        <v>3.2</v>
      </c>
      <c r="H1102" s="16">
        <v>1148.42</v>
      </c>
      <c r="I1102" s="16">
        <f t="shared" ref="I1102" si="3908">G1102</f>
        <v>3.2</v>
      </c>
      <c r="J1102" s="16">
        <f t="shared" ref="J1102" si="3909">G1103-G1102</f>
        <v>0.64999999999999991</v>
      </c>
      <c r="K1102" s="16">
        <f t="shared" ref="K1102" si="3910">G1104-G1103</f>
        <v>0.60000000000000009</v>
      </c>
      <c r="L1102" s="16">
        <f t="shared" ref="L1102" si="3911">G1105-G1104</f>
        <v>0.64999999999999947</v>
      </c>
      <c r="M1102" s="16">
        <f t="shared" ref="M1102" si="3912">H1103</f>
        <v>1147.77</v>
      </c>
      <c r="N1102" s="16">
        <f t="shared" ref="N1102" si="3913">H1102-H1103</f>
        <v>0.65000000000009095</v>
      </c>
      <c r="O1102" s="16">
        <f t="shared" ref="O1102" si="3914">I1102</f>
        <v>3.2</v>
      </c>
      <c r="P1102" s="16">
        <v>0.35</v>
      </c>
      <c r="Q1102" s="16">
        <f t="shared" ref="Q1102" si="3915">(G1105-G1102-R1102-P1102-T1102)/2</f>
        <v>0.39999999999999974</v>
      </c>
      <c r="R1102" s="16">
        <v>0.4</v>
      </c>
      <c r="S1102" s="16">
        <f t="shared" ref="S1102" si="3916">(G1105-G1102-R1102-P1102-T1102)/2</f>
        <v>0.39999999999999974</v>
      </c>
      <c r="T1102" s="16">
        <f t="shared" ref="T1102" si="3917">P1102</f>
        <v>0.35</v>
      </c>
      <c r="U1102" s="16">
        <f t="shared" ref="U1102" si="3918">M1102+0.25</f>
        <v>1148.02</v>
      </c>
      <c r="V1102" s="34">
        <f t="shared" ref="V1102" si="3919">V1097</f>
        <v>19</v>
      </c>
    </row>
    <row r="1103" spans="1:22">
      <c r="A1103" s="13" t="str">
        <f t="shared" ref="A1103" si="3920">$B1102&amp;"."&amp;F1103&amp;"."&amp;V1103</f>
        <v>16.2.19</v>
      </c>
      <c r="B1103" s="17"/>
      <c r="C1103" s="17"/>
      <c r="D1103" s="17"/>
      <c r="E1103" s="18" t="s">
        <v>41</v>
      </c>
      <c r="F1103" s="18">
        <f t="shared" si="3736"/>
        <v>2</v>
      </c>
      <c r="G1103" s="19">
        <v>3.85</v>
      </c>
      <c r="H1103" s="20">
        <v>1147.77</v>
      </c>
      <c r="I1103" s="20"/>
      <c r="J1103" s="20"/>
      <c r="K1103" s="20"/>
      <c r="L1103" s="20"/>
      <c r="M1103" s="20"/>
      <c r="N1103" s="20"/>
      <c r="O1103" s="20"/>
      <c r="P1103" s="20"/>
      <c r="Q1103" s="20"/>
      <c r="R1103" s="20"/>
      <c r="S1103" s="20"/>
      <c r="T1103" s="20"/>
      <c r="U1103" s="20"/>
      <c r="V1103" s="34">
        <f t="shared" si="3765"/>
        <v>19</v>
      </c>
    </row>
    <row r="1104" spans="1:22">
      <c r="A1104" s="13" t="str">
        <f t="shared" ref="A1104" si="3921">$B1102&amp;"."&amp;F1104&amp;"."&amp;V1104</f>
        <v>16.3.19</v>
      </c>
      <c r="B1104" s="17"/>
      <c r="C1104" s="17"/>
      <c r="D1104" s="17"/>
      <c r="E1104" s="30" t="s">
        <v>41</v>
      </c>
      <c r="F1104" s="30">
        <f t="shared" si="3736"/>
        <v>3</v>
      </c>
      <c r="G1104" s="31">
        <v>4.45</v>
      </c>
      <c r="H1104" s="32">
        <v>1147.77</v>
      </c>
      <c r="I1104" s="20"/>
      <c r="J1104" s="20"/>
      <c r="K1104" s="20"/>
      <c r="L1104" s="20"/>
      <c r="M1104" s="20"/>
      <c r="N1104" s="20"/>
      <c r="O1104" s="20"/>
      <c r="P1104" s="20"/>
      <c r="Q1104" s="20"/>
      <c r="R1104" s="20"/>
      <c r="S1104" s="20"/>
      <c r="T1104" s="20"/>
      <c r="U1104" s="20"/>
      <c r="V1104" s="34">
        <f t="shared" si="3765"/>
        <v>19</v>
      </c>
    </row>
    <row r="1105" spans="1:23">
      <c r="A1105" s="13" t="str">
        <f t="shared" ref="A1105" si="3922">$B1102&amp;"."&amp;F1105&amp;"."&amp;V1105</f>
        <v>16.4.19</v>
      </c>
      <c r="B1105" s="186"/>
      <c r="C1105" s="186"/>
      <c r="D1105" s="186"/>
      <c r="E1105" s="23" t="s">
        <v>41</v>
      </c>
      <c r="F1105" s="23">
        <f t="shared" si="3736"/>
        <v>4</v>
      </c>
      <c r="G1105" s="24">
        <v>5.0999999999999996</v>
      </c>
      <c r="H1105" s="25">
        <v>1148.42</v>
      </c>
      <c r="I1105" s="25"/>
      <c r="J1105" s="25"/>
      <c r="K1105" s="25"/>
      <c r="L1105" s="25"/>
      <c r="M1105" s="25"/>
      <c r="N1105" s="25"/>
      <c r="O1105" s="25"/>
      <c r="P1105" s="25"/>
      <c r="Q1105" s="25"/>
      <c r="R1105" s="25"/>
      <c r="S1105" s="25"/>
      <c r="T1105" s="25"/>
      <c r="U1105" s="25"/>
      <c r="V1105" s="34">
        <f t="shared" si="3765"/>
        <v>19</v>
      </c>
    </row>
    <row r="1106" spans="1:23">
      <c r="A1106" s="13" t="str">
        <f t="shared" ref="A1106" si="3923">$B1106&amp;"."&amp;F1106&amp;"."&amp;V1106</f>
        <v>17.1.19</v>
      </c>
      <c r="B1106" s="185">
        <f t="shared" si="3735"/>
        <v>17</v>
      </c>
      <c r="C1106" s="204" t="s">
        <v>590</v>
      </c>
      <c r="D1106" s="17" t="s">
        <v>591</v>
      </c>
      <c r="E1106" s="14" t="s">
        <v>41</v>
      </c>
      <c r="F1106" s="14">
        <f t="shared" si="3736"/>
        <v>1</v>
      </c>
      <c r="G1106" s="15">
        <v>3.25</v>
      </c>
      <c r="H1106" s="16">
        <v>1149.3699999999999</v>
      </c>
      <c r="I1106" s="16">
        <f t="shared" ref="I1106" si="3924">G1106</f>
        <v>3.25</v>
      </c>
      <c r="J1106" s="16">
        <f t="shared" ref="J1106" si="3925">G1107-G1106</f>
        <v>0.64999999999999991</v>
      </c>
      <c r="K1106" s="16">
        <f t="shared" ref="K1106" si="3926">G1108-G1107</f>
        <v>0.60000000000000009</v>
      </c>
      <c r="L1106" s="16">
        <f t="shared" ref="L1106" si="3927">G1109-G1108</f>
        <v>0.65000000000000036</v>
      </c>
      <c r="M1106" s="16">
        <f t="shared" ref="M1106" si="3928">H1107</f>
        <v>1148.72</v>
      </c>
      <c r="N1106" s="16">
        <f t="shared" ref="N1106" si="3929">H1106-H1107</f>
        <v>0.64999999999986358</v>
      </c>
      <c r="O1106" s="16">
        <f t="shared" ref="O1106" si="3930">I1106</f>
        <v>3.25</v>
      </c>
      <c r="P1106" s="16">
        <v>0.35</v>
      </c>
      <c r="Q1106" s="16">
        <f t="shared" ref="Q1106" si="3931">(G1109-G1106-R1106-P1106-T1106)/2</f>
        <v>0.40000000000000019</v>
      </c>
      <c r="R1106" s="16">
        <v>0.4</v>
      </c>
      <c r="S1106" s="16">
        <f t="shared" ref="S1106" si="3932">(G1109-G1106-R1106-P1106-T1106)/2</f>
        <v>0.40000000000000019</v>
      </c>
      <c r="T1106" s="16">
        <f t="shared" ref="T1106" si="3933">P1106</f>
        <v>0.35</v>
      </c>
      <c r="U1106" s="16">
        <f t="shared" ref="U1106" si="3934">M1106+0.25</f>
        <v>1148.97</v>
      </c>
      <c r="V1106" s="34">
        <f t="shared" si="3765"/>
        <v>19</v>
      </c>
    </row>
    <row r="1107" spans="1:23">
      <c r="A1107" s="13" t="str">
        <f t="shared" ref="A1107" si="3935">$B1106&amp;"."&amp;F1107&amp;"."&amp;V1107</f>
        <v>17.2.19</v>
      </c>
      <c r="B1107" s="17"/>
      <c r="C1107" s="17"/>
      <c r="D1107" s="17"/>
      <c r="E1107" s="18" t="s">
        <v>41</v>
      </c>
      <c r="F1107" s="18">
        <f t="shared" si="3736"/>
        <v>2</v>
      </c>
      <c r="G1107" s="19">
        <v>3.9</v>
      </c>
      <c r="H1107" s="20">
        <v>1148.72</v>
      </c>
      <c r="I1107" s="20"/>
      <c r="J1107" s="20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  <c r="U1107" s="20"/>
      <c r="V1107" s="34">
        <f t="shared" si="3765"/>
        <v>19</v>
      </c>
    </row>
    <row r="1108" spans="1:23">
      <c r="A1108" s="13" t="str">
        <f t="shared" ref="A1108" si="3936">$B1106&amp;"."&amp;F1108&amp;"."&amp;V1108</f>
        <v>17.3.19</v>
      </c>
      <c r="B1108" s="17"/>
      <c r="C1108" s="17"/>
      <c r="D1108" s="17"/>
      <c r="E1108" s="30" t="s">
        <v>41</v>
      </c>
      <c r="F1108" s="30">
        <f t="shared" si="3736"/>
        <v>3</v>
      </c>
      <c r="G1108" s="31">
        <v>4.5</v>
      </c>
      <c r="H1108" s="32">
        <v>1148.72</v>
      </c>
      <c r="I1108" s="20"/>
      <c r="J1108" s="20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  <c r="U1108" s="20"/>
      <c r="V1108" s="34">
        <f t="shared" si="3765"/>
        <v>19</v>
      </c>
    </row>
    <row r="1109" spans="1:23">
      <c r="A1109" s="13" t="str">
        <f t="shared" ref="A1109" si="3937">$B1106&amp;"."&amp;F1109&amp;"."&amp;V1109</f>
        <v>17.4.19</v>
      </c>
      <c r="B1109" s="186"/>
      <c r="C1109" s="17"/>
      <c r="D1109" s="17"/>
      <c r="E1109" s="23" t="s">
        <v>41</v>
      </c>
      <c r="F1109" s="23">
        <f t="shared" si="3736"/>
        <v>4</v>
      </c>
      <c r="G1109" s="24">
        <v>5.15</v>
      </c>
      <c r="H1109" s="25">
        <v>1149.3699999999999</v>
      </c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  <c r="T1109" s="25"/>
      <c r="U1109" s="25"/>
      <c r="V1109" s="34">
        <f t="shared" si="3765"/>
        <v>19</v>
      </c>
    </row>
    <row r="1110" spans="1:23">
      <c r="A1110" s="13" t="str">
        <f t="shared" ref="A1110" si="3938">$B1110&amp;"."&amp;F1110&amp;"."&amp;V1110</f>
        <v>1.1.20</v>
      </c>
      <c r="B1110" s="37">
        <v>1</v>
      </c>
      <c r="C1110" s="37">
        <v>47</v>
      </c>
      <c r="D1110" s="37" t="s">
        <v>560</v>
      </c>
      <c r="E1110" s="38" t="s">
        <v>40</v>
      </c>
      <c r="F1110" s="38">
        <f t="shared" si="3736"/>
        <v>1</v>
      </c>
      <c r="G1110" s="39">
        <v>4.8</v>
      </c>
      <c r="H1110" s="40">
        <v>1128.1500000000001</v>
      </c>
      <c r="I1110" s="40">
        <f t="shared" ref="I1110" si="3939">G1113</f>
        <v>2.9</v>
      </c>
      <c r="J1110" s="40">
        <f t="shared" ref="J1110" si="3940">G1112-G1113</f>
        <v>0.64999999999999991</v>
      </c>
      <c r="K1110" s="40">
        <f t="shared" ref="K1110" si="3941">G1111-G1112</f>
        <v>0.60000000000000053</v>
      </c>
      <c r="L1110" s="40">
        <f t="shared" ref="L1110" si="3942">G1110-G1111</f>
        <v>0.64999999999999947</v>
      </c>
      <c r="M1110" s="40">
        <f t="shared" ref="M1110" si="3943">H1111</f>
        <v>1127.5</v>
      </c>
      <c r="N1110" s="40">
        <f t="shared" ref="N1110" si="3944">H1110-H1111</f>
        <v>0.65000000000009095</v>
      </c>
      <c r="O1110" s="40">
        <f t="shared" ref="O1110" si="3945">I1110</f>
        <v>2.9</v>
      </c>
      <c r="P1110" s="40">
        <v>0.35</v>
      </c>
      <c r="Q1110" s="40">
        <f t="shared" ref="Q1110" si="3946">(G1110-G1113-P1110-T1110-R1110)/2</f>
        <v>0.39999999999999986</v>
      </c>
      <c r="R1110" s="40">
        <v>0.4</v>
      </c>
      <c r="S1110" s="40">
        <f t="shared" ref="S1110" si="3947">(G1110-G1113-P1110-T1110-R1110)/2</f>
        <v>0.39999999999999986</v>
      </c>
      <c r="T1110" s="40">
        <f t="shared" ref="T1110" si="3948">P1110</f>
        <v>0.35</v>
      </c>
      <c r="U1110" s="40">
        <f t="shared" ref="U1110" si="3949">M1110+0.25</f>
        <v>1127.75</v>
      </c>
      <c r="V1110" s="207">
        <v>20</v>
      </c>
      <c r="W1110" s="29" t="s">
        <v>594</v>
      </c>
    </row>
    <row r="1111" spans="1:23">
      <c r="A1111" s="13" t="str">
        <f t="shared" ref="A1111" si="3950">$B1110&amp;"."&amp;F1111&amp;"."&amp;V1111</f>
        <v>1.2.20</v>
      </c>
      <c r="B1111" s="41"/>
      <c r="C1111" s="41"/>
      <c r="D1111" s="41"/>
      <c r="E1111" s="42" t="s">
        <v>40</v>
      </c>
      <c r="F1111" s="42">
        <f t="shared" si="3736"/>
        <v>2</v>
      </c>
      <c r="G1111" s="43">
        <v>4.1500000000000004</v>
      </c>
      <c r="H1111" s="44">
        <v>1127.5</v>
      </c>
      <c r="I1111" s="44"/>
      <c r="J1111" s="44"/>
      <c r="K1111" s="44"/>
      <c r="L1111" s="44"/>
      <c r="M1111" s="44"/>
      <c r="N1111" s="44"/>
      <c r="O1111" s="44"/>
      <c r="P1111" s="44"/>
      <c r="Q1111" s="44"/>
      <c r="R1111" s="44"/>
      <c r="S1111" s="44"/>
      <c r="T1111" s="44"/>
      <c r="U1111" s="44"/>
      <c r="V1111" s="207">
        <f t="shared" si="3765"/>
        <v>20</v>
      </c>
    </row>
    <row r="1112" spans="1:23">
      <c r="A1112" s="13" t="str">
        <f t="shared" ref="A1112" si="3951">$B1110&amp;"."&amp;F1112&amp;"."&amp;V1112</f>
        <v>1.3.20</v>
      </c>
      <c r="B1112" s="41"/>
      <c r="C1112" s="41"/>
      <c r="D1112" s="41"/>
      <c r="E1112" s="189" t="s">
        <v>40</v>
      </c>
      <c r="F1112" s="189">
        <f t="shared" si="3736"/>
        <v>3</v>
      </c>
      <c r="G1112" s="190">
        <v>3.55</v>
      </c>
      <c r="H1112" s="191">
        <v>1127.5</v>
      </c>
      <c r="I1112" s="44"/>
      <c r="J1112" s="44"/>
      <c r="K1112" s="44"/>
      <c r="L1112" s="44"/>
      <c r="M1112" s="44"/>
      <c r="N1112" s="44"/>
      <c r="O1112" s="44"/>
      <c r="P1112" s="44"/>
      <c r="Q1112" s="44"/>
      <c r="R1112" s="44"/>
      <c r="S1112" s="44"/>
      <c r="T1112" s="44"/>
      <c r="U1112" s="44"/>
      <c r="V1112" s="207">
        <f t="shared" si="3765"/>
        <v>20</v>
      </c>
    </row>
    <row r="1113" spans="1:23">
      <c r="A1113" s="13" t="str">
        <f t="shared" ref="A1113" si="3952">$B1110&amp;"."&amp;F1113&amp;"."&amp;V1113</f>
        <v>1.4.20</v>
      </c>
      <c r="B1113" s="192"/>
      <c r="C1113" s="192"/>
      <c r="D1113" s="192"/>
      <c r="E1113" s="193" t="s">
        <v>40</v>
      </c>
      <c r="F1113" s="193">
        <f t="shared" si="3736"/>
        <v>4</v>
      </c>
      <c r="G1113" s="194">
        <v>2.9</v>
      </c>
      <c r="H1113" s="195">
        <v>1128.1500000000001</v>
      </c>
      <c r="I1113" s="195"/>
      <c r="J1113" s="195"/>
      <c r="K1113" s="195"/>
      <c r="L1113" s="195"/>
      <c r="M1113" s="195"/>
      <c r="N1113" s="195"/>
      <c r="O1113" s="195"/>
      <c r="P1113" s="195"/>
      <c r="Q1113" s="195"/>
      <c r="R1113" s="195"/>
      <c r="S1113" s="195"/>
      <c r="T1113" s="195"/>
      <c r="U1113" s="195"/>
      <c r="V1113" s="207">
        <f t="shared" si="3765"/>
        <v>20</v>
      </c>
    </row>
    <row r="1114" spans="1:23">
      <c r="A1114" s="13" t="str">
        <f t="shared" ref="A1114" si="3953">$B1114&amp;"."&amp;F1114&amp;"."&amp;V1114</f>
        <v>2.1.20</v>
      </c>
      <c r="B1114" s="185">
        <f t="shared" si="3735"/>
        <v>2</v>
      </c>
      <c r="C1114" s="185">
        <v>48</v>
      </c>
      <c r="D1114" s="17" t="s">
        <v>561</v>
      </c>
      <c r="E1114" s="14" t="s">
        <v>40</v>
      </c>
      <c r="F1114" s="14">
        <f t="shared" si="3736"/>
        <v>1</v>
      </c>
      <c r="G1114" s="15">
        <v>4.96</v>
      </c>
      <c r="H1114" s="16">
        <v>1129.81</v>
      </c>
      <c r="I1114" s="16">
        <f t="shared" ref="I1114" si="3954">G1117</f>
        <v>3.06</v>
      </c>
      <c r="J1114" s="16">
        <f t="shared" ref="J1114" si="3955">G1116-G1117</f>
        <v>0.64999999999999991</v>
      </c>
      <c r="K1114" s="16">
        <f t="shared" ref="K1114" si="3956">G1115-G1116</f>
        <v>0.59999999999999964</v>
      </c>
      <c r="L1114" s="16">
        <f t="shared" ref="L1114" si="3957">G1114-G1115</f>
        <v>0.65000000000000036</v>
      </c>
      <c r="M1114" s="16">
        <f t="shared" ref="M1114" si="3958">H1115</f>
        <v>1129.1600000000001</v>
      </c>
      <c r="N1114" s="16">
        <f t="shared" ref="N1114" si="3959">H1114-H1115</f>
        <v>0.64999999999986358</v>
      </c>
      <c r="O1114" s="60">
        <f t="shared" ref="O1114" si="3960">I1114</f>
        <v>3.06</v>
      </c>
      <c r="P1114" s="60">
        <v>0.35</v>
      </c>
      <c r="Q1114" s="60">
        <f t="shared" ref="Q1114" si="3961">(G1114-G1117-P1114-T1114-R1114)/2</f>
        <v>0.39999999999999986</v>
      </c>
      <c r="R1114" s="60">
        <v>0.4</v>
      </c>
      <c r="S1114" s="60">
        <f t="shared" ref="S1114" si="3962">(G1114-G1117-P1114-T1114-R1114)/2</f>
        <v>0.39999999999999986</v>
      </c>
      <c r="T1114" s="60">
        <f t="shared" ref="T1114" si="3963">P1114</f>
        <v>0.35</v>
      </c>
      <c r="U1114" s="60">
        <f t="shared" ref="U1114" si="3964">M1114+0.25</f>
        <v>1129.4100000000001</v>
      </c>
      <c r="V1114" s="34">
        <f t="shared" si="3765"/>
        <v>20</v>
      </c>
    </row>
    <row r="1115" spans="1:23">
      <c r="A1115" s="13" t="str">
        <f t="shared" ref="A1115" si="3965">$B1114&amp;"."&amp;F1115&amp;"."&amp;V1115</f>
        <v>2.2.20</v>
      </c>
      <c r="B1115" s="17"/>
      <c r="C1115" s="17"/>
      <c r="D1115" s="17"/>
      <c r="E1115" s="18" t="s">
        <v>40</v>
      </c>
      <c r="F1115" s="18">
        <f t="shared" si="3736"/>
        <v>2</v>
      </c>
      <c r="G1115" s="19">
        <v>4.3099999999999996</v>
      </c>
      <c r="H1115" s="20">
        <v>1129.1600000000001</v>
      </c>
      <c r="I1115" s="20"/>
      <c r="J1115" s="20"/>
      <c r="K1115" s="20"/>
      <c r="L1115" s="20"/>
      <c r="M1115" s="20"/>
      <c r="N1115" s="20"/>
      <c r="O1115" s="64"/>
      <c r="P1115" s="64"/>
      <c r="Q1115" s="64"/>
      <c r="R1115" s="64"/>
      <c r="S1115" s="64"/>
      <c r="T1115" s="64"/>
      <c r="U1115" s="64"/>
      <c r="V1115" s="34">
        <f t="shared" si="3765"/>
        <v>20</v>
      </c>
    </row>
    <row r="1116" spans="1:23">
      <c r="A1116" s="13" t="str">
        <f t="shared" ref="A1116" si="3966">$B1114&amp;"."&amp;F1116&amp;"."&amp;V1116</f>
        <v>2.3.20</v>
      </c>
      <c r="B1116" s="17"/>
      <c r="C1116" s="17"/>
      <c r="D1116" s="17"/>
      <c r="E1116" s="30" t="s">
        <v>40</v>
      </c>
      <c r="F1116" s="30">
        <f t="shared" si="3736"/>
        <v>3</v>
      </c>
      <c r="G1116" s="31">
        <v>3.71</v>
      </c>
      <c r="H1116" s="32">
        <v>1129.1600000000001</v>
      </c>
      <c r="I1116" s="20"/>
      <c r="J1116" s="20"/>
      <c r="K1116" s="20"/>
      <c r="L1116" s="20"/>
      <c r="M1116" s="20"/>
      <c r="N1116" s="20"/>
      <c r="O1116" s="20"/>
      <c r="P1116" s="20"/>
      <c r="Q1116" s="20"/>
      <c r="R1116" s="20"/>
      <c r="S1116" s="20"/>
      <c r="T1116" s="20"/>
      <c r="U1116" s="20"/>
      <c r="V1116" s="34">
        <f t="shared" si="3765"/>
        <v>20</v>
      </c>
    </row>
    <row r="1117" spans="1:23">
      <c r="A1117" s="13" t="str">
        <f t="shared" ref="A1117" si="3967">$B1114&amp;"."&amp;F1117&amp;"."&amp;V1117</f>
        <v>2.4.20</v>
      </c>
      <c r="B1117" s="186"/>
      <c r="C1117" s="17"/>
      <c r="D1117" s="17"/>
      <c r="E1117" s="23" t="s">
        <v>40</v>
      </c>
      <c r="F1117" s="23">
        <f t="shared" si="3736"/>
        <v>4</v>
      </c>
      <c r="G1117" s="24">
        <v>3.06</v>
      </c>
      <c r="H1117" s="25">
        <v>1129.81</v>
      </c>
      <c r="I1117" s="25"/>
      <c r="J1117" s="25"/>
      <c r="K1117" s="25"/>
      <c r="L1117" s="25"/>
      <c r="M1117" s="25"/>
      <c r="N1117" s="25"/>
      <c r="O1117" s="25"/>
      <c r="P1117" s="25"/>
      <c r="Q1117" s="25"/>
      <c r="R1117" s="25"/>
      <c r="S1117" s="25"/>
      <c r="T1117" s="25"/>
      <c r="U1117" s="25"/>
      <c r="V1117" s="34">
        <f t="shared" si="3765"/>
        <v>20</v>
      </c>
    </row>
    <row r="1118" spans="1:23">
      <c r="A1118" s="13" t="str">
        <f t="shared" ref="A1118" si="3968">$B1118&amp;"."&amp;F1118&amp;"."&amp;V1118</f>
        <v>3.1.20</v>
      </c>
      <c r="B1118" s="185">
        <f t="shared" si="3735"/>
        <v>3</v>
      </c>
      <c r="C1118" s="204" t="s">
        <v>562</v>
      </c>
      <c r="D1118" s="185" t="s">
        <v>563</v>
      </c>
      <c r="E1118" s="14" t="s">
        <v>40</v>
      </c>
      <c r="F1118" s="14">
        <f t="shared" si="3736"/>
        <v>1</v>
      </c>
      <c r="G1118" s="15">
        <v>5.15</v>
      </c>
      <c r="H1118" s="16">
        <v>1130.79</v>
      </c>
      <c r="I1118" s="16">
        <f t="shared" ref="I1118" si="3969">G1121</f>
        <v>3.25</v>
      </c>
      <c r="J1118" s="16">
        <f t="shared" ref="J1118" si="3970">G1120-G1121</f>
        <v>0.64999999999999991</v>
      </c>
      <c r="K1118" s="16">
        <f t="shared" ref="K1118" si="3971">G1119-G1120</f>
        <v>0.60000000000000009</v>
      </c>
      <c r="L1118" s="16">
        <f t="shared" ref="L1118" si="3972">G1118-G1119</f>
        <v>0.65000000000000036</v>
      </c>
      <c r="M1118" s="16">
        <f t="shared" ref="M1118" si="3973">H1119</f>
        <v>1130.1400000000001</v>
      </c>
      <c r="N1118" s="16">
        <f t="shared" ref="N1118" si="3974">H1118-H1119</f>
        <v>0.64999999999986358</v>
      </c>
      <c r="O1118" s="60">
        <f t="shared" ref="O1118" si="3975">I1118</f>
        <v>3.25</v>
      </c>
      <c r="P1118" s="60">
        <v>0.35</v>
      </c>
      <c r="Q1118" s="60">
        <f t="shared" ref="Q1118" si="3976">(G1118-G1121-P1118-T1118-R1118)/2</f>
        <v>0.40000000000000008</v>
      </c>
      <c r="R1118" s="60">
        <v>0.4</v>
      </c>
      <c r="S1118" s="60">
        <f t="shared" ref="S1118" si="3977">(G1118-G1121-P1118-T1118-R1118)/2</f>
        <v>0.40000000000000008</v>
      </c>
      <c r="T1118" s="60">
        <f t="shared" ref="T1118" si="3978">P1118</f>
        <v>0.35</v>
      </c>
      <c r="U1118" s="60">
        <f t="shared" ref="U1118" si="3979">M1118+0.25</f>
        <v>1130.3900000000001</v>
      </c>
      <c r="V1118" s="34">
        <f t="shared" ref="V1118" si="3980">V1113</f>
        <v>20</v>
      </c>
    </row>
    <row r="1119" spans="1:23">
      <c r="A1119" s="13" t="str">
        <f t="shared" ref="A1119" si="3981">$B1118&amp;"."&amp;F1119&amp;"."&amp;V1119</f>
        <v>3.2.20</v>
      </c>
      <c r="B1119" s="17"/>
      <c r="C1119" s="17"/>
      <c r="D1119" s="17"/>
      <c r="E1119" s="18" t="s">
        <v>40</v>
      </c>
      <c r="F1119" s="18">
        <f t="shared" si="3736"/>
        <v>2</v>
      </c>
      <c r="G1119" s="19">
        <v>4.5</v>
      </c>
      <c r="H1119" s="20">
        <v>1130.1400000000001</v>
      </c>
      <c r="I1119" s="20"/>
      <c r="J1119" s="20"/>
      <c r="K1119" s="20"/>
      <c r="L1119" s="20"/>
      <c r="M1119" s="20"/>
      <c r="N1119" s="20"/>
      <c r="O1119" s="64"/>
      <c r="P1119" s="64"/>
      <c r="Q1119" s="64"/>
      <c r="R1119" s="64"/>
      <c r="S1119" s="64"/>
      <c r="T1119" s="64"/>
      <c r="U1119" s="64"/>
      <c r="V1119" s="34">
        <f t="shared" si="3765"/>
        <v>20</v>
      </c>
    </row>
    <row r="1120" spans="1:23">
      <c r="A1120" s="13" t="str">
        <f t="shared" ref="A1120" si="3982">$B1118&amp;"."&amp;F1120&amp;"."&amp;V1120</f>
        <v>3.3.20</v>
      </c>
      <c r="B1120" s="17"/>
      <c r="C1120" s="17"/>
      <c r="D1120" s="17"/>
      <c r="E1120" s="30" t="s">
        <v>40</v>
      </c>
      <c r="F1120" s="30">
        <f t="shared" si="3736"/>
        <v>3</v>
      </c>
      <c r="G1120" s="31">
        <v>3.9</v>
      </c>
      <c r="H1120" s="32">
        <v>1130.1400000000001</v>
      </c>
      <c r="I1120" s="20"/>
      <c r="J1120" s="20"/>
      <c r="K1120" s="20"/>
      <c r="L1120" s="20"/>
      <c r="M1120" s="20"/>
      <c r="N1120" s="20"/>
      <c r="O1120" s="20"/>
      <c r="P1120" s="20"/>
      <c r="Q1120" s="20"/>
      <c r="R1120" s="20"/>
      <c r="S1120" s="20"/>
      <c r="T1120" s="20"/>
      <c r="U1120" s="20"/>
      <c r="V1120" s="34">
        <f t="shared" si="3765"/>
        <v>20</v>
      </c>
    </row>
    <row r="1121" spans="1:23">
      <c r="A1121" s="13" t="str">
        <f t="shared" ref="A1121" si="3983">$B1118&amp;"."&amp;F1121&amp;"."&amp;V1121</f>
        <v>3.4.20</v>
      </c>
      <c r="B1121" s="186"/>
      <c r="C1121" s="186"/>
      <c r="D1121" s="186"/>
      <c r="E1121" s="23" t="s">
        <v>40</v>
      </c>
      <c r="F1121" s="23">
        <f t="shared" si="3736"/>
        <v>4</v>
      </c>
      <c r="G1121" s="24">
        <v>3.25</v>
      </c>
      <c r="H1121" s="25">
        <v>1130.79</v>
      </c>
      <c r="I1121" s="25"/>
      <c r="J1121" s="25"/>
      <c r="K1121" s="25"/>
      <c r="L1121" s="25"/>
      <c r="M1121" s="25"/>
      <c r="N1121" s="25"/>
      <c r="O1121" s="25"/>
      <c r="P1121" s="25"/>
      <c r="Q1121" s="25"/>
      <c r="R1121" s="25"/>
      <c r="S1121" s="25"/>
      <c r="T1121" s="25"/>
      <c r="U1121" s="25"/>
      <c r="V1121" s="34">
        <f t="shared" si="3765"/>
        <v>20</v>
      </c>
    </row>
    <row r="1122" spans="1:23">
      <c r="A1122" s="13" t="str">
        <f t="shared" ref="A1122" si="3984">$B1122&amp;"."&amp;F1122&amp;"."&amp;V1122</f>
        <v>4.1.20</v>
      </c>
      <c r="B1122" s="185">
        <f t="shared" ref="B1122" si="3985">B1118+1</f>
        <v>4</v>
      </c>
      <c r="C1122" s="204" t="s">
        <v>564</v>
      </c>
      <c r="D1122" s="185" t="s">
        <v>276</v>
      </c>
      <c r="E1122" s="14" t="s">
        <v>40</v>
      </c>
      <c r="F1122" s="14">
        <f t="shared" ref="F1122:F1185" si="3986">F1118</f>
        <v>1</v>
      </c>
      <c r="G1122" s="15">
        <v>5.34</v>
      </c>
      <c r="H1122" s="16">
        <v>1131.76</v>
      </c>
      <c r="I1122" s="16">
        <f t="shared" ref="I1122" si="3987">G1125</f>
        <v>3.44</v>
      </c>
      <c r="J1122" s="16">
        <f t="shared" ref="J1122" si="3988">G1124-G1125</f>
        <v>0.64999999999999991</v>
      </c>
      <c r="K1122" s="16">
        <f t="shared" ref="K1122" si="3989">G1123-G1124</f>
        <v>0.60000000000000053</v>
      </c>
      <c r="L1122" s="16">
        <f t="shared" ref="L1122" si="3990">G1122-G1123</f>
        <v>0.64999999999999947</v>
      </c>
      <c r="M1122" s="16">
        <f t="shared" ref="M1122" si="3991">H1123</f>
        <v>1131.1099999999999</v>
      </c>
      <c r="N1122" s="16">
        <f t="shared" ref="N1122" si="3992">H1122-H1123</f>
        <v>0.65000000000009095</v>
      </c>
      <c r="O1122" s="60">
        <f t="shared" ref="O1122" si="3993">I1122</f>
        <v>3.44</v>
      </c>
      <c r="P1122" s="60">
        <v>0.35</v>
      </c>
      <c r="Q1122" s="60">
        <f t="shared" ref="Q1122" si="3994">(G1122-G1125-P1122-T1122-R1122)/2</f>
        <v>0.39999999999999986</v>
      </c>
      <c r="R1122" s="60">
        <v>0.4</v>
      </c>
      <c r="S1122" s="60">
        <f t="shared" ref="S1122" si="3995">(G1122-G1125-P1122-T1122-R1122)/2</f>
        <v>0.39999999999999986</v>
      </c>
      <c r="T1122" s="60">
        <f t="shared" ref="T1122" si="3996">P1122</f>
        <v>0.35</v>
      </c>
      <c r="U1122" s="60">
        <f t="shared" ref="U1122" si="3997">M1122+0.25</f>
        <v>1131.3599999999999</v>
      </c>
      <c r="V1122" s="34">
        <f t="shared" si="3765"/>
        <v>20</v>
      </c>
    </row>
    <row r="1123" spans="1:23">
      <c r="A1123" s="13" t="str">
        <f t="shared" ref="A1123" si="3998">$B1122&amp;"."&amp;F1123&amp;"."&amp;V1123</f>
        <v>4.2.20</v>
      </c>
      <c r="B1123" s="17"/>
      <c r="C1123" s="17"/>
      <c r="D1123" s="17"/>
      <c r="E1123" s="18" t="s">
        <v>40</v>
      </c>
      <c r="F1123" s="18">
        <f t="shared" si="3986"/>
        <v>2</v>
      </c>
      <c r="G1123" s="19">
        <v>4.6900000000000004</v>
      </c>
      <c r="H1123" s="20">
        <v>1131.1099999999999</v>
      </c>
      <c r="I1123" s="20"/>
      <c r="J1123" s="20"/>
      <c r="K1123" s="20"/>
      <c r="L1123" s="20"/>
      <c r="M1123" s="20"/>
      <c r="N1123" s="20"/>
      <c r="O1123" s="64"/>
      <c r="P1123" s="64"/>
      <c r="Q1123" s="64"/>
      <c r="R1123" s="64"/>
      <c r="S1123" s="64"/>
      <c r="T1123" s="64"/>
      <c r="U1123" s="64"/>
      <c r="V1123" s="34">
        <f t="shared" si="3765"/>
        <v>20</v>
      </c>
    </row>
    <row r="1124" spans="1:23">
      <c r="A1124" s="13" t="str">
        <f t="shared" ref="A1124" si="3999">$B1122&amp;"."&amp;F1124&amp;"."&amp;V1124</f>
        <v>4.3.20</v>
      </c>
      <c r="B1124" s="17"/>
      <c r="C1124" s="17"/>
      <c r="D1124" s="17"/>
      <c r="E1124" s="30" t="s">
        <v>40</v>
      </c>
      <c r="F1124" s="30">
        <f t="shared" si="3986"/>
        <v>3</v>
      </c>
      <c r="G1124" s="31">
        <v>4.09</v>
      </c>
      <c r="H1124" s="32">
        <v>1131.1099999999999</v>
      </c>
      <c r="I1124" s="20"/>
      <c r="J1124" s="20"/>
      <c r="K1124" s="20"/>
      <c r="L1124" s="20"/>
      <c r="M1124" s="20"/>
      <c r="N1124" s="20"/>
      <c r="O1124" s="20"/>
      <c r="P1124" s="20"/>
      <c r="Q1124" s="20"/>
      <c r="R1124" s="20"/>
      <c r="S1124" s="20"/>
      <c r="T1124" s="20"/>
      <c r="U1124" s="20"/>
      <c r="V1124" s="34">
        <f t="shared" si="3765"/>
        <v>20</v>
      </c>
    </row>
    <row r="1125" spans="1:23">
      <c r="A1125" s="13" t="str">
        <f t="shared" ref="A1125" si="4000">$B1122&amp;"."&amp;F1125&amp;"."&amp;V1125</f>
        <v>4.4.20</v>
      </c>
      <c r="B1125" s="186"/>
      <c r="C1125" s="186"/>
      <c r="D1125" s="186"/>
      <c r="E1125" s="23" t="s">
        <v>40</v>
      </c>
      <c r="F1125" s="23">
        <f t="shared" si="3986"/>
        <v>4</v>
      </c>
      <c r="G1125" s="24">
        <v>3.44</v>
      </c>
      <c r="H1125" s="25">
        <v>1131.76</v>
      </c>
      <c r="I1125" s="25"/>
      <c r="J1125" s="25"/>
      <c r="K1125" s="25"/>
      <c r="L1125" s="25"/>
      <c r="M1125" s="25"/>
      <c r="N1125" s="25"/>
      <c r="O1125" s="25"/>
      <c r="P1125" s="25"/>
      <c r="Q1125" s="25"/>
      <c r="R1125" s="25"/>
      <c r="S1125" s="25"/>
      <c r="T1125" s="25"/>
      <c r="U1125" s="25"/>
      <c r="V1125" s="34">
        <f t="shared" si="3765"/>
        <v>20</v>
      </c>
    </row>
    <row r="1126" spans="1:23">
      <c r="A1126" s="13" t="str">
        <f t="shared" ref="A1126" si="4001">$B1126&amp;"."&amp;F1126&amp;"."&amp;V1126</f>
        <v>5.1.20</v>
      </c>
      <c r="B1126" s="204">
        <f t="shared" ref="B1126:B1186" si="4002">B1122+1</f>
        <v>5</v>
      </c>
      <c r="C1126" s="204">
        <v>49</v>
      </c>
      <c r="D1126" s="204" t="s">
        <v>565</v>
      </c>
      <c r="E1126" s="14" t="s">
        <v>40</v>
      </c>
      <c r="F1126" s="14">
        <f t="shared" si="3986"/>
        <v>1</v>
      </c>
      <c r="G1126" s="15">
        <v>5.43</v>
      </c>
      <c r="H1126" s="16">
        <v>1132.22</v>
      </c>
      <c r="I1126" s="16">
        <f t="shared" ref="I1126" si="4003">G1129</f>
        <v>3.53</v>
      </c>
      <c r="J1126" s="16">
        <f t="shared" ref="J1126" si="4004">G1128-G1129</f>
        <v>0.64999999999999991</v>
      </c>
      <c r="K1126" s="16">
        <f t="shared" ref="K1126" si="4005">G1127-G1128</f>
        <v>0.60000000000000053</v>
      </c>
      <c r="L1126" s="16">
        <f t="shared" ref="L1126" si="4006">G1126-G1127</f>
        <v>0.64999999999999947</v>
      </c>
      <c r="M1126" s="16">
        <f t="shared" ref="M1126" si="4007">H1127</f>
        <v>1131.57</v>
      </c>
      <c r="N1126" s="16">
        <f t="shared" ref="N1126" si="4008">H1126-H1127</f>
        <v>0.65000000000009095</v>
      </c>
      <c r="O1126" s="60">
        <f t="shared" ref="O1126" si="4009">I1126</f>
        <v>3.53</v>
      </c>
      <c r="P1126" s="60">
        <v>0.35</v>
      </c>
      <c r="Q1126" s="60">
        <f t="shared" ref="Q1126" si="4010">(G1126-G1129-P1126-T1126-R1126)/2</f>
        <v>0.39999999999999986</v>
      </c>
      <c r="R1126" s="60">
        <v>0.4</v>
      </c>
      <c r="S1126" s="60">
        <f t="shared" ref="S1126" si="4011">(G1126-G1129-P1126-T1126-R1126)/2</f>
        <v>0.39999999999999986</v>
      </c>
      <c r="T1126" s="60">
        <f t="shared" ref="T1126" si="4012">P1126</f>
        <v>0.35</v>
      </c>
      <c r="U1126" s="60">
        <f t="shared" ref="U1126" si="4013">M1126+0.25</f>
        <v>1131.82</v>
      </c>
      <c r="V1126" s="34">
        <f t="shared" si="3765"/>
        <v>20</v>
      </c>
    </row>
    <row r="1127" spans="1:23">
      <c r="A1127" s="13" t="str">
        <f t="shared" ref="A1127" si="4014">$B1126&amp;"."&amp;F1127&amp;"."&amp;V1127</f>
        <v>5.2.20</v>
      </c>
      <c r="B1127" s="17"/>
      <c r="C1127" s="17"/>
      <c r="D1127" s="17"/>
      <c r="E1127" s="18" t="s">
        <v>40</v>
      </c>
      <c r="F1127" s="18">
        <f t="shared" si="3986"/>
        <v>2</v>
      </c>
      <c r="G1127" s="19">
        <v>4.78</v>
      </c>
      <c r="H1127" s="20">
        <v>1131.57</v>
      </c>
      <c r="I1127" s="20"/>
      <c r="J1127" s="20"/>
      <c r="K1127" s="20"/>
      <c r="L1127" s="20"/>
      <c r="M1127" s="20"/>
      <c r="N1127" s="20"/>
      <c r="O1127" s="64"/>
      <c r="P1127" s="64"/>
      <c r="Q1127" s="64"/>
      <c r="R1127" s="64"/>
      <c r="S1127" s="64"/>
      <c r="T1127" s="64"/>
      <c r="U1127" s="64"/>
      <c r="V1127" s="34">
        <f t="shared" ref="V1127:V1190" si="4015">V1126</f>
        <v>20</v>
      </c>
    </row>
    <row r="1128" spans="1:23">
      <c r="A1128" s="13" t="str">
        <f t="shared" ref="A1128" si="4016">$B1126&amp;"."&amp;F1128&amp;"."&amp;V1128</f>
        <v>5.3.20</v>
      </c>
      <c r="B1128" s="17"/>
      <c r="C1128" s="17"/>
      <c r="D1128" s="17"/>
      <c r="E1128" s="30" t="s">
        <v>40</v>
      </c>
      <c r="F1128" s="30">
        <f t="shared" si="3986"/>
        <v>3</v>
      </c>
      <c r="G1128" s="31">
        <v>4.18</v>
      </c>
      <c r="H1128" s="32">
        <v>1131.57</v>
      </c>
      <c r="I1128" s="20"/>
      <c r="J1128" s="20"/>
      <c r="K1128" s="20"/>
      <c r="L1128" s="20"/>
      <c r="M1128" s="20"/>
      <c r="N1128" s="20"/>
      <c r="O1128" s="20"/>
      <c r="P1128" s="20"/>
      <c r="Q1128" s="20"/>
      <c r="R1128" s="20"/>
      <c r="S1128" s="20"/>
      <c r="T1128" s="20"/>
      <c r="U1128" s="20"/>
      <c r="V1128" s="34">
        <f t="shared" si="4015"/>
        <v>20</v>
      </c>
    </row>
    <row r="1129" spans="1:23">
      <c r="A1129" s="13" t="str">
        <f t="shared" ref="A1129" si="4017">$B1126&amp;"."&amp;F1129&amp;"."&amp;V1129</f>
        <v>5.4.20</v>
      </c>
      <c r="B1129" s="205"/>
      <c r="C1129" s="205"/>
      <c r="D1129" s="205"/>
      <c r="E1129" s="23" t="s">
        <v>40</v>
      </c>
      <c r="F1129" s="23">
        <f t="shared" si="3986"/>
        <v>4</v>
      </c>
      <c r="G1129" s="24">
        <v>3.53</v>
      </c>
      <c r="H1129" s="25">
        <v>1132.22</v>
      </c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25"/>
      <c r="V1129" s="34">
        <f t="shared" si="4015"/>
        <v>20</v>
      </c>
    </row>
    <row r="1130" spans="1:23">
      <c r="A1130" s="13" t="str">
        <f t="shared" ref="A1130" si="4018">$B1130&amp;"."&amp;F1130&amp;"."&amp;V1130</f>
        <v>1.1.21</v>
      </c>
      <c r="B1130" s="204">
        <v>1</v>
      </c>
      <c r="C1130" s="37" t="s">
        <v>569</v>
      </c>
      <c r="D1130" s="37" t="s">
        <v>570</v>
      </c>
      <c r="E1130" s="38" t="s">
        <v>40</v>
      </c>
      <c r="F1130" s="38">
        <f t="shared" si="3986"/>
        <v>1</v>
      </c>
      <c r="G1130" s="39">
        <v>5.27</v>
      </c>
      <c r="H1130" s="40">
        <v>1135.47</v>
      </c>
      <c r="I1130" s="40">
        <f t="shared" ref="I1130" si="4019">G1133</f>
        <v>3.37</v>
      </c>
      <c r="J1130" s="40">
        <f t="shared" ref="J1130" si="4020">G1132-G1133</f>
        <v>0.64999999999999947</v>
      </c>
      <c r="K1130" s="40">
        <f t="shared" ref="K1130" si="4021">G1131-G1132</f>
        <v>0.60000000000000053</v>
      </c>
      <c r="L1130" s="40">
        <f t="shared" ref="L1130" si="4022">G1130-G1131</f>
        <v>0.64999999999999947</v>
      </c>
      <c r="M1130" s="40">
        <f t="shared" ref="M1130" si="4023">H1131</f>
        <v>1134.82</v>
      </c>
      <c r="N1130" s="40">
        <f t="shared" ref="N1130" si="4024">H1130-H1131</f>
        <v>0.65000000000009095</v>
      </c>
      <c r="O1130" s="40">
        <f t="shared" ref="O1130" si="4025">I1130</f>
        <v>3.37</v>
      </c>
      <c r="P1130" s="40">
        <v>0.35</v>
      </c>
      <c r="Q1130" s="40">
        <f t="shared" ref="Q1130" si="4026">(G1130-G1133-P1130-T1130-R1130)/2</f>
        <v>0.39999999999999963</v>
      </c>
      <c r="R1130" s="40">
        <v>0.4</v>
      </c>
      <c r="S1130" s="40">
        <f t="shared" ref="S1130" si="4027">(G1130-G1133-P1130-T1130-R1130)/2</f>
        <v>0.39999999999999963</v>
      </c>
      <c r="T1130" s="40">
        <f t="shared" ref="T1130" si="4028">P1130</f>
        <v>0.35</v>
      </c>
      <c r="U1130" s="40">
        <f t="shared" ref="U1130" si="4029">M1130+0.25</f>
        <v>1135.07</v>
      </c>
      <c r="V1130" s="45">
        <v>21</v>
      </c>
      <c r="W1130" s="29" t="s">
        <v>602</v>
      </c>
    </row>
    <row r="1131" spans="1:23">
      <c r="A1131" s="13" t="str">
        <f t="shared" ref="A1131" si="4030">$B1130&amp;"."&amp;F1131&amp;"."&amp;V1131</f>
        <v>1.2.21</v>
      </c>
      <c r="B1131" s="17"/>
      <c r="C1131" s="41"/>
      <c r="D1131" s="41"/>
      <c r="E1131" s="42" t="s">
        <v>40</v>
      </c>
      <c r="F1131" s="42">
        <f t="shared" si="3986"/>
        <v>2</v>
      </c>
      <c r="G1131" s="43">
        <v>4.62</v>
      </c>
      <c r="H1131" s="44">
        <v>1134.82</v>
      </c>
      <c r="I1131" s="44"/>
      <c r="J1131" s="44"/>
      <c r="K1131" s="44"/>
      <c r="L1131" s="44"/>
      <c r="M1131" s="44"/>
      <c r="N1131" s="44"/>
      <c r="O1131" s="44"/>
      <c r="P1131" s="44"/>
      <c r="Q1131" s="44"/>
      <c r="R1131" s="44"/>
      <c r="S1131" s="44"/>
      <c r="T1131" s="44"/>
      <c r="U1131" s="44"/>
      <c r="V1131" s="45">
        <f t="shared" si="4015"/>
        <v>21</v>
      </c>
    </row>
    <row r="1132" spans="1:23">
      <c r="A1132" s="13" t="str">
        <f t="shared" ref="A1132" si="4031">$B1130&amp;"."&amp;F1132&amp;"."&amp;V1132</f>
        <v>1.3.21</v>
      </c>
      <c r="B1132" s="17"/>
      <c r="C1132" s="41"/>
      <c r="D1132" s="41"/>
      <c r="E1132" s="189" t="s">
        <v>40</v>
      </c>
      <c r="F1132" s="189">
        <f t="shared" si="3986"/>
        <v>3</v>
      </c>
      <c r="G1132" s="190">
        <v>4.0199999999999996</v>
      </c>
      <c r="H1132" s="191">
        <v>1134.82</v>
      </c>
      <c r="I1132" s="44"/>
      <c r="J1132" s="44"/>
      <c r="K1132" s="44"/>
      <c r="L1132" s="44"/>
      <c r="M1132" s="44"/>
      <c r="N1132" s="44"/>
      <c r="O1132" s="44"/>
      <c r="P1132" s="44"/>
      <c r="Q1132" s="44"/>
      <c r="R1132" s="44"/>
      <c r="S1132" s="44"/>
      <c r="T1132" s="44"/>
      <c r="U1132" s="44"/>
      <c r="V1132" s="45">
        <f t="shared" si="4015"/>
        <v>21</v>
      </c>
    </row>
    <row r="1133" spans="1:23">
      <c r="A1133" s="13" t="str">
        <f t="shared" ref="A1133" si="4032">$B1130&amp;"."&amp;F1133&amp;"."&amp;V1133</f>
        <v>1.4.21</v>
      </c>
      <c r="B1133" s="205"/>
      <c r="C1133" s="192"/>
      <c r="D1133" s="192"/>
      <c r="E1133" s="193" t="s">
        <v>40</v>
      </c>
      <c r="F1133" s="193">
        <f t="shared" si="3986"/>
        <v>4</v>
      </c>
      <c r="G1133" s="194">
        <v>3.37</v>
      </c>
      <c r="H1133" s="195">
        <v>1135.47</v>
      </c>
      <c r="I1133" s="195"/>
      <c r="J1133" s="195"/>
      <c r="K1133" s="195"/>
      <c r="L1133" s="195"/>
      <c r="M1133" s="195"/>
      <c r="N1133" s="195"/>
      <c r="O1133" s="195"/>
      <c r="P1133" s="195"/>
      <c r="Q1133" s="195"/>
      <c r="R1133" s="195"/>
      <c r="S1133" s="195"/>
      <c r="T1133" s="195"/>
      <c r="U1133" s="195"/>
      <c r="V1133" s="45">
        <f t="shared" si="4015"/>
        <v>21</v>
      </c>
    </row>
    <row r="1134" spans="1:23">
      <c r="A1134" s="13" t="str">
        <f t="shared" ref="A1134" si="4033">$B1134&amp;"."&amp;F1134&amp;"."&amp;V1134</f>
        <v>2.1.21</v>
      </c>
      <c r="B1134" s="204">
        <f t="shared" si="4002"/>
        <v>2</v>
      </c>
      <c r="C1134" s="204" t="s">
        <v>571</v>
      </c>
      <c r="D1134" s="204" t="s">
        <v>572</v>
      </c>
      <c r="E1134" s="14" t="s">
        <v>40</v>
      </c>
      <c r="F1134" s="14">
        <f t="shared" si="3986"/>
        <v>1</v>
      </c>
      <c r="G1134" s="15">
        <v>5.15</v>
      </c>
      <c r="H1134" s="16">
        <v>1136.1099999999999</v>
      </c>
      <c r="I1134" s="16">
        <f t="shared" ref="I1134" si="4034">G1137</f>
        <v>3.25</v>
      </c>
      <c r="J1134" s="16">
        <f t="shared" ref="J1134" si="4035">G1136-G1137</f>
        <v>0.64999999999999991</v>
      </c>
      <c r="K1134" s="16">
        <f t="shared" ref="K1134" si="4036">G1135-G1136</f>
        <v>0.60000000000000009</v>
      </c>
      <c r="L1134" s="16">
        <f t="shared" ref="L1134" si="4037">G1134-G1135</f>
        <v>0.65000000000000036</v>
      </c>
      <c r="M1134" s="16">
        <f t="shared" ref="M1134" si="4038">H1135</f>
        <v>1135.46</v>
      </c>
      <c r="N1134" s="16">
        <f t="shared" ref="N1134" si="4039">H1134-H1135</f>
        <v>0.64999999999986358</v>
      </c>
      <c r="O1134" s="60">
        <f t="shared" ref="O1134" si="4040">I1134</f>
        <v>3.25</v>
      </c>
      <c r="P1134" s="60">
        <v>0.35</v>
      </c>
      <c r="Q1134" s="60">
        <f t="shared" ref="Q1134" si="4041">(G1134-G1137-P1134-T1134-R1134)/2</f>
        <v>0.40000000000000008</v>
      </c>
      <c r="R1134" s="60">
        <v>0.4</v>
      </c>
      <c r="S1134" s="60">
        <f t="shared" ref="S1134" si="4042">(G1134-G1137-P1134-T1134-R1134)/2</f>
        <v>0.40000000000000008</v>
      </c>
      <c r="T1134" s="60">
        <f t="shared" ref="T1134" si="4043">P1134</f>
        <v>0.35</v>
      </c>
      <c r="U1134" s="60">
        <f t="shared" ref="U1134" si="4044">M1134+0.25</f>
        <v>1135.71</v>
      </c>
      <c r="V1134" s="34">
        <f t="shared" si="4015"/>
        <v>21</v>
      </c>
    </row>
    <row r="1135" spans="1:23">
      <c r="A1135" s="13" t="str">
        <f t="shared" ref="A1135" si="4045">$B1134&amp;"."&amp;F1135&amp;"."&amp;V1135</f>
        <v>2.2.21</v>
      </c>
      <c r="B1135" s="17"/>
      <c r="C1135" s="17"/>
      <c r="D1135" s="17"/>
      <c r="E1135" s="18" t="s">
        <v>40</v>
      </c>
      <c r="F1135" s="18">
        <f t="shared" si="3986"/>
        <v>2</v>
      </c>
      <c r="G1135" s="19">
        <v>4.5</v>
      </c>
      <c r="H1135" s="20">
        <v>1135.46</v>
      </c>
      <c r="I1135" s="20"/>
      <c r="J1135" s="20"/>
      <c r="K1135" s="20"/>
      <c r="L1135" s="20"/>
      <c r="M1135" s="20"/>
      <c r="N1135" s="20"/>
      <c r="O1135" s="64"/>
      <c r="P1135" s="64"/>
      <c r="Q1135" s="64"/>
      <c r="R1135" s="64"/>
      <c r="S1135" s="64"/>
      <c r="T1135" s="64"/>
      <c r="U1135" s="64"/>
      <c r="V1135" s="34">
        <f t="shared" si="4015"/>
        <v>21</v>
      </c>
    </row>
    <row r="1136" spans="1:23">
      <c r="A1136" s="13" t="str">
        <f t="shared" ref="A1136" si="4046">$B1134&amp;"."&amp;F1136&amp;"."&amp;V1136</f>
        <v>2.3.21</v>
      </c>
      <c r="B1136" s="17"/>
      <c r="C1136" s="17"/>
      <c r="D1136" s="17"/>
      <c r="E1136" s="30" t="s">
        <v>40</v>
      </c>
      <c r="F1136" s="30">
        <f t="shared" si="3986"/>
        <v>3</v>
      </c>
      <c r="G1136" s="31">
        <v>3.9</v>
      </c>
      <c r="H1136" s="32">
        <v>1135.46</v>
      </c>
      <c r="I1136" s="20"/>
      <c r="J1136" s="20"/>
      <c r="K1136" s="20"/>
      <c r="L1136" s="20"/>
      <c r="M1136" s="20"/>
      <c r="N1136" s="20"/>
      <c r="O1136" s="20"/>
      <c r="P1136" s="20"/>
      <c r="Q1136" s="20"/>
      <c r="R1136" s="20"/>
      <c r="S1136" s="20"/>
      <c r="T1136" s="20"/>
      <c r="U1136" s="20"/>
      <c r="V1136" s="34">
        <f t="shared" si="4015"/>
        <v>21</v>
      </c>
    </row>
    <row r="1137" spans="1:23">
      <c r="A1137" s="13" t="str">
        <f t="shared" ref="A1137" si="4047">$B1134&amp;"."&amp;F1137&amp;"."&amp;V1137</f>
        <v>2.4.21</v>
      </c>
      <c r="B1137" s="205"/>
      <c r="C1137" s="205"/>
      <c r="D1137" s="205"/>
      <c r="E1137" s="23" t="s">
        <v>40</v>
      </c>
      <c r="F1137" s="23">
        <f t="shared" si="3986"/>
        <v>4</v>
      </c>
      <c r="G1137" s="24">
        <v>3.25</v>
      </c>
      <c r="H1137" s="25">
        <v>1136.1099999999999</v>
      </c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  <c r="T1137" s="25"/>
      <c r="U1137" s="25"/>
      <c r="V1137" s="34">
        <f t="shared" si="4015"/>
        <v>21</v>
      </c>
    </row>
    <row r="1138" spans="1:23">
      <c r="A1138" s="13" t="str">
        <f t="shared" ref="A1138" si="4048">$B1138&amp;"."&amp;F1138&amp;"."&amp;V1138</f>
        <v>3.1.21</v>
      </c>
      <c r="B1138" s="204">
        <f t="shared" si="4002"/>
        <v>3</v>
      </c>
      <c r="C1138" s="204">
        <v>51</v>
      </c>
      <c r="D1138" s="204" t="s">
        <v>573</v>
      </c>
      <c r="E1138" s="14" t="s">
        <v>40</v>
      </c>
      <c r="F1138" s="14">
        <f t="shared" si="3986"/>
        <v>1</v>
      </c>
      <c r="G1138" s="15">
        <v>4.9400000000000004</v>
      </c>
      <c r="H1138" s="16">
        <v>1137.22</v>
      </c>
      <c r="I1138" s="16">
        <f t="shared" ref="I1138" si="4049">G1141</f>
        <v>3.04</v>
      </c>
      <c r="J1138" s="16">
        <f t="shared" ref="J1138" si="4050">G1140-G1141</f>
        <v>0.64999999999999991</v>
      </c>
      <c r="K1138" s="16">
        <f t="shared" ref="K1138" si="4051">G1139-G1140</f>
        <v>0.60000000000000009</v>
      </c>
      <c r="L1138" s="16">
        <f t="shared" ref="L1138" si="4052">G1138-G1139</f>
        <v>0.65000000000000036</v>
      </c>
      <c r="M1138" s="16">
        <f t="shared" ref="M1138" si="4053">H1139</f>
        <v>1136.57</v>
      </c>
      <c r="N1138" s="16">
        <f t="shared" ref="N1138" si="4054">H1138-H1139</f>
        <v>0.65000000000009095</v>
      </c>
      <c r="O1138" s="60">
        <f t="shared" ref="O1138" si="4055">I1138</f>
        <v>3.04</v>
      </c>
      <c r="P1138" s="60">
        <v>0.35</v>
      </c>
      <c r="Q1138" s="60">
        <f t="shared" ref="Q1138" si="4056">(G1138-G1141-P1138-T1138-R1138)/2</f>
        <v>0.40000000000000008</v>
      </c>
      <c r="R1138" s="60">
        <v>0.4</v>
      </c>
      <c r="S1138" s="60">
        <f t="shared" ref="S1138" si="4057">(G1138-G1141-P1138-T1138-R1138)/2</f>
        <v>0.40000000000000008</v>
      </c>
      <c r="T1138" s="60">
        <f t="shared" ref="T1138" si="4058">P1138</f>
        <v>0.35</v>
      </c>
      <c r="U1138" s="60">
        <f t="shared" ref="U1138" si="4059">M1138+0.25</f>
        <v>1136.82</v>
      </c>
      <c r="V1138" s="34">
        <f t="shared" si="4015"/>
        <v>21</v>
      </c>
    </row>
    <row r="1139" spans="1:23">
      <c r="A1139" s="13" t="str">
        <f t="shared" ref="A1139" si="4060">$B1138&amp;"."&amp;F1139&amp;"."&amp;V1139</f>
        <v>3.2.21</v>
      </c>
      <c r="B1139" s="17"/>
      <c r="C1139" s="17"/>
      <c r="D1139" s="17"/>
      <c r="E1139" s="18" t="s">
        <v>40</v>
      </c>
      <c r="F1139" s="18">
        <f t="shared" si="3986"/>
        <v>2</v>
      </c>
      <c r="G1139" s="19">
        <v>4.29</v>
      </c>
      <c r="H1139" s="20">
        <v>1136.57</v>
      </c>
      <c r="I1139" s="20"/>
      <c r="J1139" s="20"/>
      <c r="K1139" s="20"/>
      <c r="L1139" s="20"/>
      <c r="M1139" s="20"/>
      <c r="N1139" s="20"/>
      <c r="O1139" s="64"/>
      <c r="P1139" s="64"/>
      <c r="Q1139" s="64"/>
      <c r="R1139" s="64"/>
      <c r="S1139" s="64"/>
      <c r="T1139" s="64"/>
      <c r="U1139" s="64"/>
      <c r="V1139" s="34">
        <f t="shared" si="4015"/>
        <v>21</v>
      </c>
    </row>
    <row r="1140" spans="1:23">
      <c r="A1140" s="13" t="str">
        <f t="shared" ref="A1140" si="4061">$B1138&amp;"."&amp;F1140&amp;"."&amp;V1140</f>
        <v>3.3.21</v>
      </c>
      <c r="B1140" s="17"/>
      <c r="C1140" s="17"/>
      <c r="D1140" s="17"/>
      <c r="E1140" s="30" t="s">
        <v>40</v>
      </c>
      <c r="F1140" s="30">
        <f t="shared" si="3986"/>
        <v>3</v>
      </c>
      <c r="G1140" s="31">
        <v>3.69</v>
      </c>
      <c r="H1140" s="32">
        <v>1136.57</v>
      </c>
      <c r="I1140" s="20"/>
      <c r="J1140" s="20"/>
      <c r="K1140" s="20"/>
      <c r="L1140" s="20"/>
      <c r="M1140" s="20"/>
      <c r="N1140" s="20"/>
      <c r="O1140" s="20"/>
      <c r="P1140" s="20"/>
      <c r="Q1140" s="20"/>
      <c r="R1140" s="20"/>
      <c r="S1140" s="20"/>
      <c r="T1140" s="20"/>
      <c r="U1140" s="20"/>
      <c r="V1140" s="34">
        <f t="shared" si="4015"/>
        <v>21</v>
      </c>
    </row>
    <row r="1141" spans="1:23">
      <c r="A1141" s="13" t="str">
        <f t="shared" ref="A1141" si="4062">$B1138&amp;"."&amp;F1141&amp;"."&amp;V1141</f>
        <v>3.4.21</v>
      </c>
      <c r="B1141" s="205"/>
      <c r="C1141" s="205"/>
      <c r="D1141" s="205"/>
      <c r="E1141" s="23" t="s">
        <v>40</v>
      </c>
      <c r="F1141" s="23">
        <f t="shared" si="3986"/>
        <v>4</v>
      </c>
      <c r="G1141" s="24">
        <v>3.04</v>
      </c>
      <c r="H1141" s="25">
        <v>1137.22</v>
      </c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  <c r="T1141" s="25"/>
      <c r="U1141" s="25"/>
      <c r="V1141" s="34">
        <f t="shared" si="4015"/>
        <v>21</v>
      </c>
    </row>
    <row r="1142" spans="1:23">
      <c r="A1142" s="13" t="str">
        <f t="shared" ref="A1142" si="4063">$B1142&amp;"."&amp;F1142&amp;"."&amp;V1142</f>
        <v>1.1.22</v>
      </c>
      <c r="B1142" s="37">
        <v>1</v>
      </c>
      <c r="C1142" s="37">
        <v>53</v>
      </c>
      <c r="D1142" s="37" t="s">
        <v>578</v>
      </c>
      <c r="E1142" s="38" t="s">
        <v>40</v>
      </c>
      <c r="F1142" s="38">
        <f t="shared" si="3986"/>
        <v>1</v>
      </c>
      <c r="G1142" s="39">
        <v>5.9</v>
      </c>
      <c r="H1142" s="40">
        <v>1141.04</v>
      </c>
      <c r="I1142" s="40">
        <f t="shared" ref="I1142" si="4064">G1145</f>
        <v>4</v>
      </c>
      <c r="J1142" s="40">
        <f t="shared" ref="J1142" si="4065">G1144-G1145</f>
        <v>0.65000000000000036</v>
      </c>
      <c r="K1142" s="40">
        <f t="shared" ref="K1142" si="4066">G1143-G1144</f>
        <v>0.59999999999999964</v>
      </c>
      <c r="L1142" s="40">
        <f t="shared" ref="L1142" si="4067">G1142-G1143</f>
        <v>0.65000000000000036</v>
      </c>
      <c r="M1142" s="40">
        <f t="shared" ref="M1142" si="4068">H1143</f>
        <v>1140.3900000000001</v>
      </c>
      <c r="N1142" s="40">
        <f t="shared" ref="N1142" si="4069">H1142-H1143</f>
        <v>0.64999999999986358</v>
      </c>
      <c r="O1142" s="40">
        <f t="shared" ref="O1142" si="4070">I1142</f>
        <v>4</v>
      </c>
      <c r="P1142" s="40">
        <v>0.35</v>
      </c>
      <c r="Q1142" s="40">
        <f t="shared" ref="Q1142" si="4071">(G1142-G1145-P1142-T1142-R1142)/2</f>
        <v>0.40000000000000008</v>
      </c>
      <c r="R1142" s="40">
        <v>0.4</v>
      </c>
      <c r="S1142" s="40">
        <f t="shared" ref="S1142" si="4072">(G1142-G1145-P1142-T1142-R1142)/2</f>
        <v>0.40000000000000008</v>
      </c>
      <c r="T1142" s="40">
        <f t="shared" ref="T1142" si="4073">P1142</f>
        <v>0.35</v>
      </c>
      <c r="U1142" s="40">
        <f t="shared" ref="U1142" si="4074">M1142+0.25</f>
        <v>1140.6400000000001</v>
      </c>
      <c r="V1142" s="45">
        <v>22</v>
      </c>
      <c r="W1142" s="29" t="s">
        <v>603</v>
      </c>
    </row>
    <row r="1143" spans="1:23">
      <c r="A1143" s="13" t="str">
        <f t="shared" ref="A1143" si="4075">$B1142&amp;"."&amp;F1143&amp;"."&amp;V1143</f>
        <v>1.2.22</v>
      </c>
      <c r="B1143" s="41"/>
      <c r="C1143" s="41"/>
      <c r="D1143" s="41"/>
      <c r="E1143" s="42" t="s">
        <v>40</v>
      </c>
      <c r="F1143" s="42">
        <f t="shared" si="3986"/>
        <v>2</v>
      </c>
      <c r="G1143" s="43">
        <v>5.25</v>
      </c>
      <c r="H1143" s="44">
        <v>1140.3900000000001</v>
      </c>
      <c r="I1143" s="44"/>
      <c r="J1143" s="44"/>
      <c r="K1143" s="44"/>
      <c r="L1143" s="44"/>
      <c r="M1143" s="44"/>
      <c r="N1143" s="44"/>
      <c r="O1143" s="44"/>
      <c r="P1143" s="44"/>
      <c r="Q1143" s="44"/>
      <c r="R1143" s="44"/>
      <c r="S1143" s="44"/>
      <c r="T1143" s="44"/>
      <c r="U1143" s="44"/>
      <c r="V1143" s="45">
        <f t="shared" si="4015"/>
        <v>22</v>
      </c>
    </row>
    <row r="1144" spans="1:23">
      <c r="A1144" s="13" t="str">
        <f t="shared" ref="A1144" si="4076">$B1142&amp;"."&amp;F1144&amp;"."&amp;V1144</f>
        <v>1.3.22</v>
      </c>
      <c r="B1144" s="41"/>
      <c r="C1144" s="41"/>
      <c r="D1144" s="41"/>
      <c r="E1144" s="189" t="s">
        <v>40</v>
      </c>
      <c r="F1144" s="189">
        <f t="shared" si="3986"/>
        <v>3</v>
      </c>
      <c r="G1144" s="190">
        <v>4.6500000000000004</v>
      </c>
      <c r="H1144" s="191">
        <v>1140.3900000000001</v>
      </c>
      <c r="I1144" s="44"/>
      <c r="J1144" s="44"/>
      <c r="K1144" s="44"/>
      <c r="L1144" s="44"/>
      <c r="M1144" s="44"/>
      <c r="N1144" s="44"/>
      <c r="O1144" s="44"/>
      <c r="P1144" s="44"/>
      <c r="Q1144" s="44"/>
      <c r="R1144" s="44"/>
      <c r="S1144" s="44"/>
      <c r="T1144" s="44"/>
      <c r="U1144" s="44"/>
      <c r="V1144" s="45">
        <f t="shared" si="4015"/>
        <v>22</v>
      </c>
    </row>
    <row r="1145" spans="1:23">
      <c r="A1145" s="13" t="str">
        <f t="shared" ref="A1145" si="4077">$B1142&amp;"."&amp;F1145&amp;"."&amp;V1145</f>
        <v>1.4.22</v>
      </c>
      <c r="B1145" s="192"/>
      <c r="C1145" s="192"/>
      <c r="D1145" s="192"/>
      <c r="E1145" s="193" t="s">
        <v>40</v>
      </c>
      <c r="F1145" s="193">
        <f t="shared" si="3986"/>
        <v>4</v>
      </c>
      <c r="G1145" s="194">
        <v>4</v>
      </c>
      <c r="H1145" s="195">
        <v>1141.04</v>
      </c>
      <c r="I1145" s="195"/>
      <c r="J1145" s="195"/>
      <c r="K1145" s="195"/>
      <c r="L1145" s="195"/>
      <c r="M1145" s="195"/>
      <c r="N1145" s="195"/>
      <c r="O1145" s="195"/>
      <c r="P1145" s="195"/>
      <c r="Q1145" s="195"/>
      <c r="R1145" s="195"/>
      <c r="S1145" s="195"/>
      <c r="T1145" s="195"/>
      <c r="U1145" s="195"/>
      <c r="V1145" s="45">
        <f t="shared" si="4015"/>
        <v>22</v>
      </c>
    </row>
    <row r="1146" spans="1:23">
      <c r="A1146" s="13" t="str">
        <f t="shared" ref="A1146" si="4078">$B1146&amp;"."&amp;F1146&amp;"."&amp;V1146</f>
        <v>2.1.22</v>
      </c>
      <c r="B1146" s="204">
        <f t="shared" si="4002"/>
        <v>2</v>
      </c>
      <c r="C1146" s="204" t="s">
        <v>579</v>
      </c>
      <c r="D1146" s="204" t="s">
        <v>580</v>
      </c>
      <c r="E1146" s="14" t="s">
        <v>40</v>
      </c>
      <c r="F1146" s="14">
        <f t="shared" si="3986"/>
        <v>1</v>
      </c>
      <c r="G1146" s="15">
        <v>5.9</v>
      </c>
      <c r="H1146" s="16">
        <v>1142.48</v>
      </c>
      <c r="I1146" s="16">
        <f t="shared" ref="I1146" si="4079">G1149</f>
        <v>4</v>
      </c>
      <c r="J1146" s="16">
        <f t="shared" ref="J1146" si="4080">G1148-G1149</f>
        <v>0.65000000000000036</v>
      </c>
      <c r="K1146" s="16">
        <f t="shared" ref="K1146" si="4081">G1147-G1148</f>
        <v>0.59999999999999964</v>
      </c>
      <c r="L1146" s="16">
        <f t="shared" ref="L1146" si="4082">G1146-G1147</f>
        <v>0.65000000000000036</v>
      </c>
      <c r="M1146" s="16">
        <f t="shared" ref="M1146" si="4083">H1147</f>
        <v>1141.83</v>
      </c>
      <c r="N1146" s="16">
        <f t="shared" ref="N1146" si="4084">H1146-H1147</f>
        <v>0.65000000000009095</v>
      </c>
      <c r="O1146" s="60">
        <f t="shared" ref="O1146" si="4085">I1146</f>
        <v>4</v>
      </c>
      <c r="P1146" s="60">
        <v>0.35</v>
      </c>
      <c r="Q1146" s="60">
        <f t="shared" ref="Q1146" si="4086">(G1146-G1149-P1146-T1146-R1146)/2</f>
        <v>0.40000000000000008</v>
      </c>
      <c r="R1146" s="60">
        <v>0.4</v>
      </c>
      <c r="S1146" s="60">
        <f t="shared" ref="S1146" si="4087">(G1146-G1149-P1146-T1146-R1146)/2</f>
        <v>0.40000000000000008</v>
      </c>
      <c r="T1146" s="60">
        <f t="shared" ref="T1146" si="4088">P1146</f>
        <v>0.35</v>
      </c>
      <c r="U1146" s="60">
        <f t="shared" ref="U1146" si="4089">M1146+0.25</f>
        <v>1142.08</v>
      </c>
      <c r="V1146" s="34">
        <f t="shared" si="4015"/>
        <v>22</v>
      </c>
    </row>
    <row r="1147" spans="1:23">
      <c r="A1147" s="13" t="str">
        <f t="shared" ref="A1147" si="4090">$B1146&amp;"."&amp;F1147&amp;"."&amp;V1147</f>
        <v>2.2.22</v>
      </c>
      <c r="B1147" s="17"/>
      <c r="C1147" s="17"/>
      <c r="D1147" s="17"/>
      <c r="E1147" s="18" t="s">
        <v>40</v>
      </c>
      <c r="F1147" s="18">
        <f t="shared" si="3986"/>
        <v>2</v>
      </c>
      <c r="G1147" s="19">
        <v>5.25</v>
      </c>
      <c r="H1147" s="20">
        <v>1141.83</v>
      </c>
      <c r="I1147" s="20"/>
      <c r="J1147" s="20"/>
      <c r="K1147" s="20"/>
      <c r="L1147" s="20"/>
      <c r="M1147" s="20"/>
      <c r="N1147" s="20"/>
      <c r="O1147" s="64"/>
      <c r="P1147" s="64"/>
      <c r="Q1147" s="64"/>
      <c r="R1147" s="64"/>
      <c r="S1147" s="64"/>
      <c r="T1147" s="64"/>
      <c r="U1147" s="64"/>
      <c r="V1147" s="34">
        <f t="shared" si="4015"/>
        <v>22</v>
      </c>
    </row>
    <row r="1148" spans="1:23">
      <c r="A1148" s="13" t="str">
        <f t="shared" ref="A1148" si="4091">$B1146&amp;"."&amp;F1148&amp;"."&amp;V1148</f>
        <v>2.3.22</v>
      </c>
      <c r="B1148" s="17"/>
      <c r="C1148" s="17"/>
      <c r="D1148" s="17"/>
      <c r="E1148" s="30" t="s">
        <v>40</v>
      </c>
      <c r="F1148" s="30">
        <f t="shared" si="3986"/>
        <v>3</v>
      </c>
      <c r="G1148" s="31">
        <v>4.6500000000000004</v>
      </c>
      <c r="H1148" s="32">
        <v>1141.83</v>
      </c>
      <c r="I1148" s="20"/>
      <c r="J1148" s="20"/>
      <c r="K1148" s="20"/>
      <c r="L1148" s="20"/>
      <c r="M1148" s="20"/>
      <c r="N1148" s="20"/>
      <c r="O1148" s="20"/>
      <c r="P1148" s="20"/>
      <c r="Q1148" s="20"/>
      <c r="R1148" s="20"/>
      <c r="S1148" s="20"/>
      <c r="T1148" s="20"/>
      <c r="U1148" s="20"/>
      <c r="V1148" s="34">
        <f t="shared" si="4015"/>
        <v>22</v>
      </c>
    </row>
    <row r="1149" spans="1:23">
      <c r="A1149" s="13" t="str">
        <f t="shared" ref="A1149" si="4092">$B1146&amp;"."&amp;F1149&amp;"."&amp;V1149</f>
        <v>2.4.22</v>
      </c>
      <c r="B1149" s="205"/>
      <c r="C1149" s="205"/>
      <c r="D1149" s="205"/>
      <c r="E1149" s="23" t="s">
        <v>40</v>
      </c>
      <c r="F1149" s="23">
        <f t="shared" si="3986"/>
        <v>4</v>
      </c>
      <c r="G1149" s="24">
        <v>4</v>
      </c>
      <c r="H1149" s="25">
        <v>1142.48</v>
      </c>
      <c r="I1149" s="25"/>
      <c r="J1149" s="25"/>
      <c r="K1149" s="25"/>
      <c r="L1149" s="25"/>
      <c r="M1149" s="25"/>
      <c r="N1149" s="25"/>
      <c r="O1149" s="25"/>
      <c r="P1149" s="25"/>
      <c r="Q1149" s="25"/>
      <c r="R1149" s="25"/>
      <c r="S1149" s="25"/>
      <c r="T1149" s="25"/>
      <c r="U1149" s="25"/>
      <c r="V1149" s="34">
        <f t="shared" si="4015"/>
        <v>22</v>
      </c>
    </row>
    <row r="1150" spans="1:23">
      <c r="A1150" s="13" t="str">
        <f t="shared" ref="A1150" si="4093">$B1150&amp;"."&amp;F1150&amp;"."&amp;V1150</f>
        <v>3.1.22</v>
      </c>
      <c r="B1150" s="204">
        <f t="shared" si="4002"/>
        <v>3</v>
      </c>
      <c r="C1150" s="204">
        <v>54</v>
      </c>
      <c r="D1150" s="204" t="s">
        <v>581</v>
      </c>
      <c r="E1150" s="14" t="s">
        <v>40</v>
      </c>
      <c r="F1150" s="14">
        <f t="shared" si="3986"/>
        <v>1</v>
      </c>
      <c r="G1150" s="15">
        <v>5.9</v>
      </c>
      <c r="H1150" s="16">
        <v>1143.57</v>
      </c>
      <c r="I1150" s="16">
        <f t="shared" ref="I1150" si="4094">G1153</f>
        <v>4</v>
      </c>
      <c r="J1150" s="16">
        <f t="shared" ref="J1150" si="4095">G1152-G1153</f>
        <v>0.65000000000000036</v>
      </c>
      <c r="K1150" s="16">
        <f t="shared" ref="K1150" si="4096">G1151-G1152</f>
        <v>0.59999999999999964</v>
      </c>
      <c r="L1150" s="16">
        <f t="shared" ref="L1150" si="4097">G1150-G1151</f>
        <v>0.65000000000000036</v>
      </c>
      <c r="M1150" s="16">
        <f t="shared" ref="M1150" si="4098">H1151</f>
        <v>1142.92</v>
      </c>
      <c r="N1150" s="16">
        <f t="shared" ref="N1150" si="4099">H1150-H1151</f>
        <v>0.64999999999986358</v>
      </c>
      <c r="O1150" s="60">
        <f t="shared" ref="O1150" si="4100">I1150</f>
        <v>4</v>
      </c>
      <c r="P1150" s="60">
        <v>0.35</v>
      </c>
      <c r="Q1150" s="60">
        <f t="shared" ref="Q1150" si="4101">(G1150-G1153-P1150-T1150-R1150)/2</f>
        <v>0.40000000000000008</v>
      </c>
      <c r="R1150" s="60">
        <v>0.4</v>
      </c>
      <c r="S1150" s="60">
        <f t="shared" ref="S1150" si="4102">(G1150-G1153-P1150-T1150-R1150)/2</f>
        <v>0.40000000000000008</v>
      </c>
      <c r="T1150" s="60">
        <f t="shared" ref="T1150" si="4103">P1150</f>
        <v>0.35</v>
      </c>
      <c r="U1150" s="60">
        <f t="shared" ref="U1150" si="4104">M1150+0.25</f>
        <v>1143.17</v>
      </c>
      <c r="V1150" s="34">
        <f t="shared" si="4015"/>
        <v>22</v>
      </c>
    </row>
    <row r="1151" spans="1:23">
      <c r="A1151" s="13" t="str">
        <f t="shared" ref="A1151" si="4105">$B1150&amp;"."&amp;F1151&amp;"."&amp;V1151</f>
        <v>3.2.22</v>
      </c>
      <c r="B1151" s="17"/>
      <c r="C1151" s="17"/>
      <c r="D1151" s="17"/>
      <c r="E1151" s="18" t="s">
        <v>40</v>
      </c>
      <c r="F1151" s="18">
        <f t="shared" si="3986"/>
        <v>2</v>
      </c>
      <c r="G1151" s="19">
        <v>5.25</v>
      </c>
      <c r="H1151" s="20">
        <v>1142.92</v>
      </c>
      <c r="I1151" s="20"/>
      <c r="J1151" s="20"/>
      <c r="K1151" s="20"/>
      <c r="L1151" s="20"/>
      <c r="M1151" s="20"/>
      <c r="N1151" s="20"/>
      <c r="O1151" s="64"/>
      <c r="P1151" s="64"/>
      <c r="Q1151" s="64"/>
      <c r="R1151" s="64"/>
      <c r="S1151" s="64"/>
      <c r="T1151" s="64"/>
      <c r="U1151" s="64"/>
      <c r="V1151" s="34">
        <f t="shared" si="4015"/>
        <v>22</v>
      </c>
    </row>
    <row r="1152" spans="1:23">
      <c r="A1152" s="13" t="str">
        <f t="shared" ref="A1152" si="4106">$B1150&amp;"."&amp;F1152&amp;"."&amp;V1152</f>
        <v>3.3.22</v>
      </c>
      <c r="B1152" s="17"/>
      <c r="C1152" s="17"/>
      <c r="D1152" s="17"/>
      <c r="E1152" s="30" t="s">
        <v>40</v>
      </c>
      <c r="F1152" s="30">
        <f t="shared" si="3986"/>
        <v>3</v>
      </c>
      <c r="G1152" s="31">
        <v>4.6500000000000004</v>
      </c>
      <c r="H1152" s="32">
        <v>1142.92</v>
      </c>
      <c r="I1152" s="20"/>
      <c r="J1152" s="20"/>
      <c r="K1152" s="20"/>
      <c r="L1152" s="20"/>
      <c r="M1152" s="20"/>
      <c r="N1152" s="20"/>
      <c r="O1152" s="20"/>
      <c r="P1152" s="20"/>
      <c r="Q1152" s="20"/>
      <c r="R1152" s="20"/>
      <c r="S1152" s="20"/>
      <c r="T1152" s="20"/>
      <c r="U1152" s="20"/>
      <c r="V1152" s="34">
        <f t="shared" si="4015"/>
        <v>22</v>
      </c>
    </row>
    <row r="1153" spans="1:23">
      <c r="A1153" s="13" t="str">
        <f t="shared" ref="A1153" si="4107">$B1150&amp;"."&amp;F1153&amp;"."&amp;V1153</f>
        <v>3.4.22</v>
      </c>
      <c r="B1153" s="205"/>
      <c r="C1153" s="205"/>
      <c r="D1153" s="205"/>
      <c r="E1153" s="23" t="s">
        <v>40</v>
      </c>
      <c r="F1153" s="23">
        <f t="shared" si="3986"/>
        <v>4</v>
      </c>
      <c r="G1153" s="24">
        <v>4</v>
      </c>
      <c r="H1153" s="25">
        <v>1143.57</v>
      </c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  <c r="S1153" s="25"/>
      <c r="T1153" s="25"/>
      <c r="U1153" s="25"/>
      <c r="V1153" s="34">
        <f t="shared" si="4015"/>
        <v>22</v>
      </c>
    </row>
    <row r="1154" spans="1:23">
      <c r="A1154" s="13" t="str">
        <f t="shared" ref="A1154" si="4108">$B1154&amp;"."&amp;F1154&amp;"."&amp;V1154</f>
        <v>4.1.22</v>
      </c>
      <c r="B1154" s="204">
        <f t="shared" si="4002"/>
        <v>4</v>
      </c>
      <c r="C1154" s="204" t="s">
        <v>582</v>
      </c>
      <c r="D1154" s="204" t="s">
        <v>583</v>
      </c>
      <c r="E1154" s="14" t="s">
        <v>40</v>
      </c>
      <c r="F1154" s="14">
        <f t="shared" si="3986"/>
        <v>1</v>
      </c>
      <c r="G1154" s="15">
        <v>5.35</v>
      </c>
      <c r="H1154" s="16">
        <v>1145.1400000000001</v>
      </c>
      <c r="I1154" s="16">
        <f t="shared" ref="I1154" si="4109">G1157</f>
        <v>3.45</v>
      </c>
      <c r="J1154" s="16">
        <f t="shared" ref="J1154" si="4110">G1156-G1157</f>
        <v>0.64999999999999947</v>
      </c>
      <c r="K1154" s="16">
        <f t="shared" ref="K1154" si="4111">G1155-G1156</f>
        <v>0.60000000000000053</v>
      </c>
      <c r="L1154" s="16">
        <f t="shared" ref="L1154" si="4112">G1154-G1155</f>
        <v>0.64999999999999947</v>
      </c>
      <c r="M1154" s="16">
        <f t="shared" ref="M1154" si="4113">H1155</f>
        <v>1144.49</v>
      </c>
      <c r="N1154" s="16">
        <f t="shared" ref="N1154" si="4114">H1154-H1155</f>
        <v>0.65000000000009095</v>
      </c>
      <c r="O1154" s="60">
        <f t="shared" ref="O1154" si="4115">I1154</f>
        <v>3.45</v>
      </c>
      <c r="P1154" s="60">
        <v>0.35</v>
      </c>
      <c r="Q1154" s="60">
        <f t="shared" ref="Q1154" si="4116">(G1154-G1157-P1154-T1154-R1154)/2</f>
        <v>0.39999999999999963</v>
      </c>
      <c r="R1154" s="60">
        <v>0.4</v>
      </c>
      <c r="S1154" s="60">
        <f t="shared" ref="S1154" si="4117">(G1154-G1157-P1154-T1154-R1154)/2</f>
        <v>0.39999999999999963</v>
      </c>
      <c r="T1154" s="60">
        <f t="shared" ref="T1154" si="4118">P1154</f>
        <v>0.35</v>
      </c>
      <c r="U1154" s="60">
        <f t="shared" ref="U1154" si="4119">M1154+0.25</f>
        <v>1144.74</v>
      </c>
      <c r="V1154" s="34">
        <f t="shared" si="4015"/>
        <v>22</v>
      </c>
    </row>
    <row r="1155" spans="1:23">
      <c r="A1155" s="13" t="str">
        <f t="shared" ref="A1155" si="4120">$B1154&amp;"."&amp;F1155&amp;"."&amp;V1155</f>
        <v>4.2.22</v>
      </c>
      <c r="B1155" s="17"/>
      <c r="C1155" s="17"/>
      <c r="D1155" s="17"/>
      <c r="E1155" s="18" t="s">
        <v>40</v>
      </c>
      <c r="F1155" s="18">
        <f t="shared" si="3986"/>
        <v>2</v>
      </c>
      <c r="G1155" s="19">
        <v>4.7</v>
      </c>
      <c r="H1155" s="20">
        <v>1144.49</v>
      </c>
      <c r="I1155" s="20"/>
      <c r="J1155" s="20"/>
      <c r="K1155" s="20"/>
      <c r="L1155" s="20"/>
      <c r="M1155" s="20"/>
      <c r="N1155" s="20"/>
      <c r="O1155" s="64"/>
      <c r="P1155" s="64"/>
      <c r="Q1155" s="64"/>
      <c r="R1155" s="64"/>
      <c r="S1155" s="64"/>
      <c r="T1155" s="64"/>
      <c r="U1155" s="64"/>
      <c r="V1155" s="34">
        <f t="shared" si="4015"/>
        <v>22</v>
      </c>
    </row>
    <row r="1156" spans="1:23">
      <c r="A1156" s="13" t="str">
        <f t="shared" ref="A1156" si="4121">$B1154&amp;"."&amp;F1156&amp;"."&amp;V1156</f>
        <v>4.3.22</v>
      </c>
      <c r="B1156" s="17"/>
      <c r="C1156" s="17"/>
      <c r="D1156" s="17"/>
      <c r="E1156" s="30" t="s">
        <v>40</v>
      </c>
      <c r="F1156" s="30">
        <f t="shared" si="3986"/>
        <v>3</v>
      </c>
      <c r="G1156" s="31">
        <v>4.0999999999999996</v>
      </c>
      <c r="H1156" s="32">
        <v>1144.49</v>
      </c>
      <c r="I1156" s="20"/>
      <c r="J1156" s="20"/>
      <c r="K1156" s="20"/>
      <c r="L1156" s="20"/>
      <c r="M1156" s="20"/>
      <c r="N1156" s="20"/>
      <c r="O1156" s="20"/>
      <c r="P1156" s="20"/>
      <c r="Q1156" s="20"/>
      <c r="R1156" s="20"/>
      <c r="S1156" s="20"/>
      <c r="T1156" s="20"/>
      <c r="U1156" s="20"/>
      <c r="V1156" s="34">
        <f t="shared" si="4015"/>
        <v>22</v>
      </c>
    </row>
    <row r="1157" spans="1:23">
      <c r="A1157" s="13" t="str">
        <f t="shared" ref="A1157" si="4122">$B1154&amp;"."&amp;F1157&amp;"."&amp;V1157</f>
        <v>4.4.22</v>
      </c>
      <c r="B1157" s="205"/>
      <c r="C1157" s="205"/>
      <c r="D1157" s="205"/>
      <c r="E1157" s="23" t="s">
        <v>40</v>
      </c>
      <c r="F1157" s="23">
        <f t="shared" si="3986"/>
        <v>4</v>
      </c>
      <c r="G1157" s="24">
        <v>3.45</v>
      </c>
      <c r="H1157" s="25">
        <v>1145.1400000000001</v>
      </c>
      <c r="I1157" s="25"/>
      <c r="J1157" s="25"/>
      <c r="K1157" s="25"/>
      <c r="L1157" s="25"/>
      <c r="M1157" s="25"/>
      <c r="N1157" s="25"/>
      <c r="O1157" s="25"/>
      <c r="P1157" s="25"/>
      <c r="Q1157" s="25"/>
      <c r="R1157" s="25"/>
      <c r="S1157" s="25"/>
      <c r="T1157" s="25"/>
      <c r="U1157" s="25"/>
      <c r="V1157" s="34">
        <f t="shared" si="4015"/>
        <v>22</v>
      </c>
    </row>
    <row r="1158" spans="1:23">
      <c r="A1158" s="13" t="str">
        <f t="shared" ref="A1158" si="4123">$B1158&amp;"."&amp;F1158&amp;"."&amp;V1158</f>
        <v>5.1.22</v>
      </c>
      <c r="B1158" s="204">
        <f t="shared" si="4002"/>
        <v>5</v>
      </c>
      <c r="C1158" s="204" t="s">
        <v>584</v>
      </c>
      <c r="D1158" s="204" t="s">
        <v>585</v>
      </c>
      <c r="E1158" s="14" t="s">
        <v>40</v>
      </c>
      <c r="F1158" s="14">
        <f t="shared" si="3986"/>
        <v>1</v>
      </c>
      <c r="G1158" s="15">
        <v>5.0999999999999996</v>
      </c>
      <c r="H1158" s="16">
        <v>1146.31</v>
      </c>
      <c r="I1158" s="16">
        <f t="shared" ref="I1158" si="4124">G1161</f>
        <v>3.2</v>
      </c>
      <c r="J1158" s="16">
        <f t="shared" ref="J1158" si="4125">G1160-G1161</f>
        <v>0.64999999999999991</v>
      </c>
      <c r="K1158" s="16">
        <f t="shared" ref="K1158" si="4126">G1159-G1160</f>
        <v>0.60000000000000009</v>
      </c>
      <c r="L1158" s="16">
        <f t="shared" ref="L1158" si="4127">G1158-G1159</f>
        <v>0.64999999999999947</v>
      </c>
      <c r="M1158" s="16">
        <f t="shared" ref="M1158" si="4128">H1159</f>
        <v>1145.6600000000001</v>
      </c>
      <c r="N1158" s="16">
        <f t="shared" ref="N1158" si="4129">H1158-H1159</f>
        <v>0.64999999999986358</v>
      </c>
      <c r="O1158" s="60">
        <f t="shared" ref="O1158" si="4130">I1158</f>
        <v>3.2</v>
      </c>
      <c r="P1158" s="60">
        <v>0.35</v>
      </c>
      <c r="Q1158" s="60">
        <f t="shared" ref="Q1158" si="4131">(G1158-G1161-P1158-T1158-R1158)/2</f>
        <v>0.39999999999999963</v>
      </c>
      <c r="R1158" s="60">
        <v>0.4</v>
      </c>
      <c r="S1158" s="60">
        <f t="shared" ref="S1158" si="4132">(G1158-G1161-P1158-T1158-R1158)/2</f>
        <v>0.39999999999999963</v>
      </c>
      <c r="T1158" s="60">
        <f t="shared" ref="T1158" si="4133">P1158</f>
        <v>0.35</v>
      </c>
      <c r="U1158" s="60">
        <f t="shared" ref="U1158" si="4134">M1158+0.25</f>
        <v>1145.9100000000001</v>
      </c>
      <c r="V1158" s="34">
        <f t="shared" si="4015"/>
        <v>22</v>
      </c>
    </row>
    <row r="1159" spans="1:23">
      <c r="A1159" s="13" t="str">
        <f t="shared" ref="A1159" si="4135">$B1158&amp;"."&amp;F1159&amp;"."&amp;V1159</f>
        <v>5.2.22</v>
      </c>
      <c r="B1159" s="17"/>
      <c r="C1159" s="17"/>
      <c r="D1159" s="17"/>
      <c r="E1159" s="18" t="s">
        <v>40</v>
      </c>
      <c r="F1159" s="18">
        <f t="shared" si="3986"/>
        <v>2</v>
      </c>
      <c r="G1159" s="19">
        <v>4.45</v>
      </c>
      <c r="H1159" s="20">
        <v>1145.6600000000001</v>
      </c>
      <c r="I1159" s="20"/>
      <c r="J1159" s="20"/>
      <c r="K1159" s="20"/>
      <c r="L1159" s="20"/>
      <c r="M1159" s="20"/>
      <c r="N1159" s="20"/>
      <c r="O1159" s="64"/>
      <c r="P1159" s="64"/>
      <c r="Q1159" s="64"/>
      <c r="R1159" s="64"/>
      <c r="S1159" s="64"/>
      <c r="T1159" s="64"/>
      <c r="U1159" s="64"/>
      <c r="V1159" s="34">
        <f t="shared" si="4015"/>
        <v>22</v>
      </c>
    </row>
    <row r="1160" spans="1:23">
      <c r="A1160" s="13" t="str">
        <f t="shared" ref="A1160" si="4136">$B1158&amp;"."&amp;F1160&amp;"."&amp;V1160</f>
        <v>5.3.22</v>
      </c>
      <c r="B1160" s="17"/>
      <c r="C1160" s="17"/>
      <c r="D1160" s="17"/>
      <c r="E1160" s="30" t="s">
        <v>40</v>
      </c>
      <c r="F1160" s="30">
        <f t="shared" si="3986"/>
        <v>3</v>
      </c>
      <c r="G1160" s="31">
        <v>3.85</v>
      </c>
      <c r="H1160" s="32">
        <v>1145.6600000000001</v>
      </c>
      <c r="I1160" s="20"/>
      <c r="J1160" s="20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  <c r="U1160" s="20"/>
      <c r="V1160" s="34">
        <f t="shared" si="4015"/>
        <v>22</v>
      </c>
    </row>
    <row r="1161" spans="1:23">
      <c r="A1161" s="13" t="str">
        <f t="shared" ref="A1161" si="4137">$B1158&amp;"."&amp;F1161&amp;"."&amp;V1161</f>
        <v>5.4.22</v>
      </c>
      <c r="B1161" s="205"/>
      <c r="C1161" s="205"/>
      <c r="D1161" s="205"/>
      <c r="E1161" s="23" t="s">
        <v>40</v>
      </c>
      <c r="F1161" s="23">
        <f t="shared" si="3986"/>
        <v>4</v>
      </c>
      <c r="G1161" s="24">
        <v>3.2</v>
      </c>
      <c r="H1161" s="25">
        <v>1146.31</v>
      </c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25"/>
      <c r="V1161" s="34">
        <f t="shared" si="4015"/>
        <v>22</v>
      </c>
    </row>
    <row r="1162" spans="1:23">
      <c r="A1162" s="13" t="str">
        <f t="shared" ref="A1162" si="4138">$B1162&amp;"."&amp;F1162&amp;"."&amp;V1162</f>
        <v>6.1.22</v>
      </c>
      <c r="B1162" s="204">
        <f t="shared" si="4002"/>
        <v>6</v>
      </c>
      <c r="C1162" s="204" t="s">
        <v>586</v>
      </c>
      <c r="D1162" s="204" t="s">
        <v>587</v>
      </c>
      <c r="E1162" s="14" t="s">
        <v>40</v>
      </c>
      <c r="F1162" s="14">
        <f t="shared" si="3986"/>
        <v>1</v>
      </c>
      <c r="G1162" s="15">
        <v>5.4</v>
      </c>
      <c r="H1162" s="16">
        <v>1147.33</v>
      </c>
      <c r="I1162" s="16">
        <f t="shared" ref="I1162" si="4139">G1165</f>
        <v>3.5</v>
      </c>
      <c r="J1162" s="16">
        <f t="shared" ref="J1162" si="4140">G1164-G1165</f>
        <v>0.65000000000000036</v>
      </c>
      <c r="K1162" s="16">
        <f t="shared" ref="K1162" si="4141">G1163-G1164</f>
        <v>0.59999999999999964</v>
      </c>
      <c r="L1162" s="16">
        <f t="shared" ref="L1162" si="4142">G1162-G1163</f>
        <v>0.65000000000000036</v>
      </c>
      <c r="M1162" s="16">
        <f t="shared" ref="M1162" si="4143">H1163</f>
        <v>1146.68</v>
      </c>
      <c r="N1162" s="16">
        <f t="shared" ref="N1162" si="4144">H1162-H1163</f>
        <v>0.64999999999986358</v>
      </c>
      <c r="O1162" s="60">
        <f t="shared" ref="O1162" si="4145">I1162</f>
        <v>3.5</v>
      </c>
      <c r="P1162" s="60">
        <v>0.35</v>
      </c>
      <c r="Q1162" s="60">
        <f t="shared" ref="Q1162" si="4146">(G1162-G1165-P1162-T1162-R1162)/2</f>
        <v>0.40000000000000008</v>
      </c>
      <c r="R1162" s="60">
        <v>0.4</v>
      </c>
      <c r="S1162" s="60">
        <f t="shared" ref="S1162" si="4147">(G1162-G1165-P1162-T1162-R1162)/2</f>
        <v>0.40000000000000008</v>
      </c>
      <c r="T1162" s="60">
        <f t="shared" ref="T1162" si="4148">P1162</f>
        <v>0.35</v>
      </c>
      <c r="U1162" s="60">
        <f t="shared" ref="U1162" si="4149">M1162+0.25</f>
        <v>1146.93</v>
      </c>
      <c r="V1162" s="34">
        <f t="shared" si="4015"/>
        <v>22</v>
      </c>
    </row>
    <row r="1163" spans="1:23">
      <c r="A1163" s="13" t="str">
        <f t="shared" ref="A1163" si="4150">$B1162&amp;"."&amp;F1163&amp;"."&amp;V1163</f>
        <v>6.2.22</v>
      </c>
      <c r="B1163" s="17"/>
      <c r="C1163" s="17"/>
      <c r="D1163" s="17"/>
      <c r="E1163" s="18" t="s">
        <v>40</v>
      </c>
      <c r="F1163" s="18">
        <f t="shared" si="3986"/>
        <v>2</v>
      </c>
      <c r="G1163" s="19">
        <v>4.75</v>
      </c>
      <c r="H1163" s="20">
        <v>1146.68</v>
      </c>
      <c r="I1163" s="20"/>
      <c r="J1163" s="20"/>
      <c r="K1163" s="20"/>
      <c r="L1163" s="20"/>
      <c r="M1163" s="20"/>
      <c r="N1163" s="20"/>
      <c r="O1163" s="64"/>
      <c r="P1163" s="64"/>
      <c r="Q1163" s="64"/>
      <c r="R1163" s="64"/>
      <c r="S1163" s="64"/>
      <c r="T1163" s="64"/>
      <c r="U1163" s="64"/>
      <c r="V1163" s="34">
        <f t="shared" si="4015"/>
        <v>22</v>
      </c>
    </row>
    <row r="1164" spans="1:23">
      <c r="A1164" s="13" t="str">
        <f t="shared" ref="A1164" si="4151">$B1162&amp;"."&amp;F1164&amp;"."&amp;V1164</f>
        <v>6.3.22</v>
      </c>
      <c r="B1164" s="17"/>
      <c r="C1164" s="17"/>
      <c r="D1164" s="17"/>
      <c r="E1164" s="30" t="s">
        <v>40</v>
      </c>
      <c r="F1164" s="30">
        <f t="shared" si="3986"/>
        <v>3</v>
      </c>
      <c r="G1164" s="31">
        <v>4.1500000000000004</v>
      </c>
      <c r="H1164" s="32">
        <v>1146.68</v>
      </c>
      <c r="I1164" s="20"/>
      <c r="J1164" s="20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  <c r="U1164" s="20"/>
      <c r="V1164" s="34">
        <f t="shared" si="4015"/>
        <v>22</v>
      </c>
    </row>
    <row r="1165" spans="1:23">
      <c r="A1165" s="13" t="str">
        <f t="shared" ref="A1165" si="4152">$B1162&amp;"."&amp;F1165&amp;"."&amp;V1165</f>
        <v>6.4.22</v>
      </c>
      <c r="B1165" s="205"/>
      <c r="C1165" s="205"/>
      <c r="D1165" s="205"/>
      <c r="E1165" s="23" t="s">
        <v>40</v>
      </c>
      <c r="F1165" s="23">
        <f t="shared" si="3986"/>
        <v>4</v>
      </c>
      <c r="G1165" s="24">
        <v>3.5</v>
      </c>
      <c r="H1165" s="25">
        <v>1147.33</v>
      </c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  <c r="V1165" s="34">
        <f t="shared" si="4015"/>
        <v>22</v>
      </c>
    </row>
    <row r="1166" spans="1:23">
      <c r="A1166" s="13" t="str">
        <f t="shared" ref="A1166" si="4153">$B1166&amp;"."&amp;F1166&amp;"."&amp;V1166</f>
        <v>1.1.23</v>
      </c>
      <c r="B1166" s="37">
        <v>1</v>
      </c>
      <c r="C1166" s="37">
        <v>66</v>
      </c>
      <c r="D1166" s="37" t="s">
        <v>595</v>
      </c>
      <c r="E1166" s="38" t="s">
        <v>40</v>
      </c>
      <c r="F1166" s="38">
        <f t="shared" si="3986"/>
        <v>1</v>
      </c>
      <c r="G1166" s="39">
        <v>5.5</v>
      </c>
      <c r="H1166" s="40">
        <v>1149.46</v>
      </c>
      <c r="I1166" s="40">
        <f t="shared" ref="I1166" si="4154">G1169</f>
        <v>3.6</v>
      </c>
      <c r="J1166" s="40">
        <f t="shared" ref="J1166" si="4155">G1168-G1169</f>
        <v>0.64999999999999991</v>
      </c>
      <c r="K1166" s="40">
        <f t="shared" ref="K1166" si="4156">G1167-G1168</f>
        <v>0.59999999999999964</v>
      </c>
      <c r="L1166" s="40">
        <f t="shared" ref="L1166" si="4157">G1166-G1167</f>
        <v>0.65000000000000036</v>
      </c>
      <c r="M1166" s="40">
        <f t="shared" ref="M1166" si="4158">H1167</f>
        <v>1148.81</v>
      </c>
      <c r="N1166" s="40">
        <f t="shared" ref="N1166" si="4159">H1166-H1167</f>
        <v>0.65000000000009095</v>
      </c>
      <c r="O1166" s="40">
        <f t="shared" ref="O1166" si="4160">I1166</f>
        <v>3.6</v>
      </c>
      <c r="P1166" s="40">
        <v>0.35</v>
      </c>
      <c r="Q1166" s="40">
        <f t="shared" ref="Q1166" si="4161">(G1166-G1169-P1166-T1166-R1166)/2</f>
        <v>0.39999999999999986</v>
      </c>
      <c r="R1166" s="40">
        <v>0.4</v>
      </c>
      <c r="S1166" s="40">
        <f t="shared" ref="S1166" si="4162">(G1166-G1169-P1166-T1166-R1166)/2</f>
        <v>0.39999999999999986</v>
      </c>
      <c r="T1166" s="40">
        <f t="shared" ref="T1166" si="4163">P1166</f>
        <v>0.35</v>
      </c>
      <c r="U1166" s="40">
        <f t="shared" ref="U1166" si="4164">M1166+0.25</f>
        <v>1149.06</v>
      </c>
      <c r="V1166" s="45">
        <v>23</v>
      </c>
      <c r="W1166" s="29" t="s">
        <v>604</v>
      </c>
    </row>
    <row r="1167" spans="1:23">
      <c r="A1167" s="13" t="str">
        <f t="shared" ref="A1167" si="4165">$B1166&amp;"."&amp;F1167&amp;"."&amp;V1167</f>
        <v>1.2.23</v>
      </c>
      <c r="B1167" s="41"/>
      <c r="C1167" s="41"/>
      <c r="D1167" s="41"/>
      <c r="E1167" s="42" t="s">
        <v>40</v>
      </c>
      <c r="F1167" s="42">
        <f t="shared" si="3986"/>
        <v>2</v>
      </c>
      <c r="G1167" s="43">
        <v>4.8499999999999996</v>
      </c>
      <c r="H1167" s="44">
        <v>1148.81</v>
      </c>
      <c r="I1167" s="44"/>
      <c r="J1167" s="44"/>
      <c r="K1167" s="44"/>
      <c r="L1167" s="44"/>
      <c r="M1167" s="44"/>
      <c r="N1167" s="44"/>
      <c r="O1167" s="44"/>
      <c r="P1167" s="44"/>
      <c r="Q1167" s="44"/>
      <c r="R1167" s="44"/>
      <c r="S1167" s="44"/>
      <c r="T1167" s="44"/>
      <c r="U1167" s="44"/>
      <c r="V1167" s="45">
        <f t="shared" si="4015"/>
        <v>23</v>
      </c>
    </row>
    <row r="1168" spans="1:23">
      <c r="A1168" s="13" t="str">
        <f t="shared" ref="A1168" si="4166">$B1166&amp;"."&amp;F1168&amp;"."&amp;V1168</f>
        <v>1.3.23</v>
      </c>
      <c r="B1168" s="41"/>
      <c r="C1168" s="41"/>
      <c r="D1168" s="41"/>
      <c r="E1168" s="189" t="s">
        <v>40</v>
      </c>
      <c r="F1168" s="189">
        <f t="shared" si="3986"/>
        <v>3</v>
      </c>
      <c r="G1168" s="190">
        <v>4.25</v>
      </c>
      <c r="H1168" s="191">
        <v>1148.81</v>
      </c>
      <c r="I1168" s="44"/>
      <c r="J1168" s="44"/>
      <c r="K1168" s="44"/>
      <c r="L1168" s="44"/>
      <c r="M1168" s="44"/>
      <c r="N1168" s="44"/>
      <c r="O1168" s="44"/>
      <c r="P1168" s="44"/>
      <c r="Q1168" s="44"/>
      <c r="R1168" s="44"/>
      <c r="S1168" s="44"/>
      <c r="T1168" s="44"/>
      <c r="U1168" s="44"/>
      <c r="V1168" s="45">
        <f t="shared" si="4015"/>
        <v>23</v>
      </c>
    </row>
    <row r="1169" spans="1:23">
      <c r="A1169" s="13" t="str">
        <f t="shared" ref="A1169" si="4167">$B1166&amp;"."&amp;F1169&amp;"."&amp;V1169</f>
        <v>1.4.23</v>
      </c>
      <c r="B1169" s="192"/>
      <c r="C1169" s="192"/>
      <c r="D1169" s="192"/>
      <c r="E1169" s="193" t="s">
        <v>40</v>
      </c>
      <c r="F1169" s="193">
        <f t="shared" si="3986"/>
        <v>4</v>
      </c>
      <c r="G1169" s="194">
        <v>3.6</v>
      </c>
      <c r="H1169" s="195">
        <v>1149.46</v>
      </c>
      <c r="I1169" s="195"/>
      <c r="J1169" s="195"/>
      <c r="K1169" s="195"/>
      <c r="L1169" s="195"/>
      <c r="M1169" s="195"/>
      <c r="N1169" s="195"/>
      <c r="O1169" s="195"/>
      <c r="P1169" s="195"/>
      <c r="Q1169" s="195"/>
      <c r="R1169" s="195"/>
      <c r="S1169" s="195"/>
      <c r="T1169" s="195"/>
      <c r="U1169" s="195"/>
      <c r="V1169" s="45">
        <f t="shared" si="4015"/>
        <v>23</v>
      </c>
    </row>
    <row r="1170" spans="1:23">
      <c r="A1170" s="13" t="str">
        <f t="shared" ref="A1170" si="4168">$B1170&amp;"."&amp;F1170&amp;"."&amp;V1170</f>
        <v>2.1.23</v>
      </c>
      <c r="B1170" s="204">
        <f t="shared" si="4002"/>
        <v>2</v>
      </c>
      <c r="C1170" s="204" t="s">
        <v>596</v>
      </c>
      <c r="D1170" s="204" t="s">
        <v>597</v>
      </c>
      <c r="E1170" s="14" t="s">
        <v>40</v>
      </c>
      <c r="F1170" s="14">
        <f t="shared" si="3986"/>
        <v>1</v>
      </c>
      <c r="G1170" s="15">
        <v>5.5</v>
      </c>
      <c r="H1170" s="16">
        <v>1149.5</v>
      </c>
      <c r="I1170" s="16">
        <f t="shared" ref="I1170" si="4169">G1173</f>
        <v>3.6</v>
      </c>
      <c r="J1170" s="16">
        <f t="shared" ref="J1170" si="4170">G1172-G1173</f>
        <v>0.64999999999999991</v>
      </c>
      <c r="K1170" s="16">
        <f t="shared" ref="K1170" si="4171">G1171-G1172</f>
        <v>0.59999999999999964</v>
      </c>
      <c r="L1170" s="16">
        <f t="shared" ref="L1170" si="4172">G1170-G1171</f>
        <v>0.65000000000000036</v>
      </c>
      <c r="M1170" s="16">
        <f t="shared" ref="M1170" si="4173">H1171</f>
        <v>1148.8499999999999</v>
      </c>
      <c r="N1170" s="16">
        <f t="shared" ref="N1170" si="4174">H1170-H1171</f>
        <v>0.65000000000009095</v>
      </c>
      <c r="O1170" s="60">
        <f t="shared" ref="O1170" si="4175">I1170</f>
        <v>3.6</v>
      </c>
      <c r="P1170" s="60">
        <v>0.35</v>
      </c>
      <c r="Q1170" s="60">
        <f t="shared" ref="Q1170" si="4176">(G1170-G1173-P1170-T1170-R1170)/2</f>
        <v>0.39999999999999986</v>
      </c>
      <c r="R1170" s="60">
        <v>0.4</v>
      </c>
      <c r="S1170" s="60">
        <f t="shared" ref="S1170" si="4177">(G1170-G1173-P1170-T1170-R1170)/2</f>
        <v>0.39999999999999986</v>
      </c>
      <c r="T1170" s="60">
        <f t="shared" ref="T1170" si="4178">P1170</f>
        <v>0.35</v>
      </c>
      <c r="U1170" s="60">
        <f t="shared" ref="U1170" si="4179">M1170+0.25</f>
        <v>1149.0999999999999</v>
      </c>
      <c r="V1170" s="34">
        <f t="shared" si="4015"/>
        <v>23</v>
      </c>
    </row>
    <row r="1171" spans="1:23">
      <c r="A1171" s="13" t="str">
        <f t="shared" ref="A1171" si="4180">$B1170&amp;"."&amp;F1171&amp;"."&amp;V1171</f>
        <v>2.2.23</v>
      </c>
      <c r="B1171" s="17"/>
      <c r="C1171" s="17"/>
      <c r="D1171" s="17"/>
      <c r="E1171" s="18" t="s">
        <v>40</v>
      </c>
      <c r="F1171" s="18">
        <f t="shared" si="3986"/>
        <v>2</v>
      </c>
      <c r="G1171" s="19">
        <v>4.8499999999999996</v>
      </c>
      <c r="H1171" s="20">
        <v>1148.8499999999999</v>
      </c>
      <c r="I1171" s="20"/>
      <c r="J1171" s="20"/>
      <c r="K1171" s="20"/>
      <c r="L1171" s="20"/>
      <c r="M1171" s="20"/>
      <c r="N1171" s="20"/>
      <c r="O1171" s="64"/>
      <c r="P1171" s="64"/>
      <c r="Q1171" s="64"/>
      <c r="R1171" s="64"/>
      <c r="S1171" s="64"/>
      <c r="T1171" s="64"/>
      <c r="U1171" s="64"/>
      <c r="V1171" s="34">
        <f t="shared" si="4015"/>
        <v>23</v>
      </c>
    </row>
    <row r="1172" spans="1:23">
      <c r="A1172" s="13" t="str">
        <f t="shared" ref="A1172" si="4181">$B1170&amp;"."&amp;F1172&amp;"."&amp;V1172</f>
        <v>2.3.23</v>
      </c>
      <c r="B1172" s="17"/>
      <c r="C1172" s="17"/>
      <c r="D1172" s="17"/>
      <c r="E1172" s="30" t="s">
        <v>40</v>
      </c>
      <c r="F1172" s="30">
        <f t="shared" si="3986"/>
        <v>3</v>
      </c>
      <c r="G1172" s="31">
        <v>4.25</v>
      </c>
      <c r="H1172" s="32">
        <v>1148.8499999999999</v>
      </c>
      <c r="I1172" s="20"/>
      <c r="J1172" s="20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  <c r="U1172" s="20"/>
      <c r="V1172" s="34">
        <f t="shared" si="4015"/>
        <v>23</v>
      </c>
    </row>
    <row r="1173" spans="1:23">
      <c r="A1173" s="13" t="str">
        <f t="shared" ref="A1173" si="4182">$B1170&amp;"."&amp;F1173&amp;"."&amp;V1173</f>
        <v>2.4.23</v>
      </c>
      <c r="B1173" s="205"/>
      <c r="C1173" s="205"/>
      <c r="D1173" s="205"/>
      <c r="E1173" s="23" t="s">
        <v>40</v>
      </c>
      <c r="F1173" s="23">
        <f t="shared" si="3986"/>
        <v>4</v>
      </c>
      <c r="G1173" s="24">
        <v>3.6</v>
      </c>
      <c r="H1173" s="25">
        <v>1149.5</v>
      </c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5"/>
      <c r="U1173" s="25"/>
      <c r="V1173" s="34">
        <f t="shared" si="4015"/>
        <v>23</v>
      </c>
    </row>
    <row r="1174" spans="1:23">
      <c r="A1174" s="13" t="str">
        <f t="shared" ref="A1174" si="4183">$B1174&amp;"."&amp;F1174&amp;"."&amp;V1174</f>
        <v>3.1.23</v>
      </c>
      <c r="B1174" s="204">
        <f t="shared" si="4002"/>
        <v>3</v>
      </c>
      <c r="C1174" s="204" t="s">
        <v>598</v>
      </c>
      <c r="D1174" s="204" t="s">
        <v>599</v>
      </c>
      <c r="E1174" s="14" t="s">
        <v>40</v>
      </c>
      <c r="F1174" s="14">
        <f t="shared" si="3986"/>
        <v>1</v>
      </c>
      <c r="G1174" s="15">
        <v>5.15</v>
      </c>
      <c r="H1174" s="16">
        <v>1149.6199999999999</v>
      </c>
      <c r="I1174" s="16">
        <f t="shared" ref="I1174" si="4184">G1177</f>
        <v>3.25</v>
      </c>
      <c r="J1174" s="16">
        <f t="shared" ref="J1174" si="4185">G1176-G1177</f>
        <v>0.64999999999999991</v>
      </c>
      <c r="K1174" s="16">
        <f t="shared" ref="K1174" si="4186">G1175-G1176</f>
        <v>0.60000000000000009</v>
      </c>
      <c r="L1174" s="16">
        <f t="shared" ref="L1174" si="4187">G1174-G1175</f>
        <v>0.65000000000000036</v>
      </c>
      <c r="M1174" s="16">
        <f t="shared" ref="M1174" si="4188">H1175</f>
        <v>1148.97</v>
      </c>
      <c r="N1174" s="16">
        <f t="shared" ref="N1174" si="4189">H1174-H1175</f>
        <v>0.64999999999986358</v>
      </c>
      <c r="O1174" s="60">
        <f t="shared" ref="O1174" si="4190">I1174</f>
        <v>3.25</v>
      </c>
      <c r="P1174" s="60">
        <v>0.35</v>
      </c>
      <c r="Q1174" s="60">
        <f t="shared" ref="Q1174" si="4191">(G1174-G1177-P1174-T1174-R1174)/2</f>
        <v>0.40000000000000008</v>
      </c>
      <c r="R1174" s="60">
        <v>0.4</v>
      </c>
      <c r="S1174" s="60">
        <f t="shared" ref="S1174" si="4192">(G1174-G1177-P1174-T1174-R1174)/2</f>
        <v>0.40000000000000008</v>
      </c>
      <c r="T1174" s="60">
        <f t="shared" ref="T1174" si="4193">P1174</f>
        <v>0.35</v>
      </c>
      <c r="U1174" s="60">
        <f t="shared" ref="U1174" si="4194">M1174+0.25</f>
        <v>1149.22</v>
      </c>
      <c r="V1174" s="34">
        <f t="shared" si="4015"/>
        <v>23</v>
      </c>
    </row>
    <row r="1175" spans="1:23">
      <c r="A1175" s="13" t="str">
        <f t="shared" ref="A1175" si="4195">$B1174&amp;"."&amp;F1175&amp;"."&amp;V1175</f>
        <v>3.2.23</v>
      </c>
      <c r="B1175" s="17"/>
      <c r="C1175" s="17"/>
      <c r="D1175" s="17"/>
      <c r="E1175" s="18" t="s">
        <v>40</v>
      </c>
      <c r="F1175" s="18">
        <f t="shared" si="3986"/>
        <v>2</v>
      </c>
      <c r="G1175" s="19">
        <v>4.5</v>
      </c>
      <c r="H1175" s="20">
        <v>1148.97</v>
      </c>
      <c r="I1175" s="20"/>
      <c r="J1175" s="20"/>
      <c r="K1175" s="20"/>
      <c r="L1175" s="20"/>
      <c r="M1175" s="20"/>
      <c r="N1175" s="20"/>
      <c r="O1175" s="64"/>
      <c r="P1175" s="64"/>
      <c r="Q1175" s="64"/>
      <c r="R1175" s="64"/>
      <c r="S1175" s="64"/>
      <c r="T1175" s="64"/>
      <c r="U1175" s="64"/>
      <c r="V1175" s="34">
        <f t="shared" si="4015"/>
        <v>23</v>
      </c>
    </row>
    <row r="1176" spans="1:23">
      <c r="A1176" s="13" t="str">
        <f t="shared" ref="A1176" si="4196">$B1174&amp;"."&amp;F1176&amp;"."&amp;V1176</f>
        <v>3.3.23</v>
      </c>
      <c r="B1176" s="17"/>
      <c r="C1176" s="17"/>
      <c r="D1176" s="17"/>
      <c r="E1176" s="30" t="s">
        <v>40</v>
      </c>
      <c r="F1176" s="30">
        <f t="shared" si="3986"/>
        <v>3</v>
      </c>
      <c r="G1176" s="31">
        <v>3.9</v>
      </c>
      <c r="H1176" s="32">
        <v>1148.97</v>
      </c>
      <c r="I1176" s="20"/>
      <c r="J1176" s="20"/>
      <c r="K1176" s="20"/>
      <c r="L1176" s="20"/>
      <c r="M1176" s="20"/>
      <c r="N1176" s="20"/>
      <c r="O1176" s="20"/>
      <c r="P1176" s="20"/>
      <c r="Q1176" s="20"/>
      <c r="R1176" s="20"/>
      <c r="S1176" s="20"/>
      <c r="T1176" s="20"/>
      <c r="U1176" s="20"/>
      <c r="V1176" s="34">
        <f t="shared" si="4015"/>
        <v>23</v>
      </c>
    </row>
    <row r="1177" spans="1:23">
      <c r="A1177" s="13" t="str">
        <f t="shared" ref="A1177" si="4197">$B1174&amp;"."&amp;F1177&amp;"."&amp;V1177</f>
        <v>3.4.23</v>
      </c>
      <c r="B1177" s="205"/>
      <c r="C1177" s="205"/>
      <c r="D1177" s="205"/>
      <c r="E1177" s="23" t="s">
        <v>40</v>
      </c>
      <c r="F1177" s="23">
        <f t="shared" si="3986"/>
        <v>4</v>
      </c>
      <c r="G1177" s="24">
        <v>3.25</v>
      </c>
      <c r="H1177" s="25">
        <v>1149.6199999999999</v>
      </c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  <c r="T1177" s="25"/>
      <c r="U1177" s="25"/>
      <c r="V1177" s="34">
        <f t="shared" si="4015"/>
        <v>23</v>
      </c>
    </row>
    <row r="1178" spans="1:23">
      <c r="A1178" s="13" t="str">
        <f t="shared" ref="A1178" si="4198">$B1178&amp;"."&amp;F1178&amp;"."&amp;V1178</f>
        <v>1.1.24</v>
      </c>
      <c r="B1178" s="37">
        <v>1</v>
      </c>
      <c r="C1178" s="37" t="s">
        <v>600</v>
      </c>
      <c r="D1178" s="37" t="s">
        <v>601</v>
      </c>
      <c r="E1178" s="38" t="s">
        <v>41</v>
      </c>
      <c r="F1178" s="38">
        <f t="shared" si="3986"/>
        <v>1</v>
      </c>
      <c r="G1178" s="39">
        <v>3.25</v>
      </c>
      <c r="H1178" s="40">
        <v>1149.06</v>
      </c>
      <c r="I1178" s="40">
        <f t="shared" ref="I1178" si="4199">G1178</f>
        <v>3.25</v>
      </c>
      <c r="J1178" s="40">
        <f t="shared" ref="J1178" si="4200">G1179-G1178</f>
        <v>0.64999999999999991</v>
      </c>
      <c r="K1178" s="40">
        <f t="shared" ref="K1178" si="4201">G1180-G1179</f>
        <v>0.60000000000000009</v>
      </c>
      <c r="L1178" s="40">
        <f t="shared" ref="L1178" si="4202">G1181-G1180</f>
        <v>0.65000000000000036</v>
      </c>
      <c r="M1178" s="40">
        <f t="shared" ref="M1178" si="4203">H1179</f>
        <v>1148.4100000000001</v>
      </c>
      <c r="N1178" s="40">
        <f t="shared" ref="N1178" si="4204">H1178-H1179</f>
        <v>0.64999999999986358</v>
      </c>
      <c r="O1178" s="40">
        <f t="shared" ref="O1178" si="4205">I1178</f>
        <v>3.25</v>
      </c>
      <c r="P1178" s="40">
        <v>0.35</v>
      </c>
      <c r="Q1178" s="40">
        <f t="shared" ref="Q1178" si="4206">(G1181-G1178-R1178-P1178-T1178)/2</f>
        <v>0.40000000000000019</v>
      </c>
      <c r="R1178" s="40">
        <v>0.4</v>
      </c>
      <c r="S1178" s="40">
        <f t="shared" ref="S1178" si="4207">(G1181-G1178-R1178-P1178-T1178)/2</f>
        <v>0.40000000000000019</v>
      </c>
      <c r="T1178" s="40">
        <f t="shared" ref="T1178" si="4208">P1178</f>
        <v>0.35</v>
      </c>
      <c r="U1178" s="40">
        <f t="shared" ref="U1178" si="4209">M1178+0.25</f>
        <v>1148.6600000000001</v>
      </c>
      <c r="V1178" s="45">
        <v>24</v>
      </c>
      <c r="W1178" s="29" t="s">
        <v>605</v>
      </c>
    </row>
    <row r="1179" spans="1:23">
      <c r="A1179" s="13" t="str">
        <f t="shared" ref="A1179" si="4210">$B1178&amp;"."&amp;F1179&amp;"."&amp;V1179</f>
        <v>1.2.24</v>
      </c>
      <c r="B1179" s="41"/>
      <c r="C1179" s="41"/>
      <c r="D1179" s="41"/>
      <c r="E1179" s="42" t="s">
        <v>41</v>
      </c>
      <c r="F1179" s="42">
        <f t="shared" si="3986"/>
        <v>2</v>
      </c>
      <c r="G1179" s="43">
        <v>3.9</v>
      </c>
      <c r="H1179" s="44">
        <v>1148.4100000000001</v>
      </c>
      <c r="I1179" s="44"/>
      <c r="J1179" s="44"/>
      <c r="K1179" s="44"/>
      <c r="L1179" s="44"/>
      <c r="M1179" s="44"/>
      <c r="N1179" s="44"/>
      <c r="O1179" s="44"/>
      <c r="P1179" s="44"/>
      <c r="Q1179" s="44"/>
      <c r="R1179" s="44"/>
      <c r="S1179" s="44"/>
      <c r="T1179" s="44"/>
      <c r="U1179" s="44"/>
      <c r="V1179" s="45">
        <f t="shared" si="4015"/>
        <v>24</v>
      </c>
    </row>
    <row r="1180" spans="1:23">
      <c r="A1180" s="13" t="str">
        <f t="shared" ref="A1180" si="4211">$B1178&amp;"."&amp;F1180&amp;"."&amp;V1180</f>
        <v>1.3.24</v>
      </c>
      <c r="B1180" s="41"/>
      <c r="C1180" s="41"/>
      <c r="D1180" s="41"/>
      <c r="E1180" s="189" t="s">
        <v>41</v>
      </c>
      <c r="F1180" s="189">
        <f t="shared" si="3986"/>
        <v>3</v>
      </c>
      <c r="G1180" s="190">
        <v>4.5</v>
      </c>
      <c r="H1180" s="191">
        <v>1148.4100000000001</v>
      </c>
      <c r="I1180" s="44"/>
      <c r="J1180" s="44"/>
      <c r="K1180" s="44"/>
      <c r="L1180" s="44"/>
      <c r="M1180" s="44"/>
      <c r="N1180" s="44"/>
      <c r="O1180" s="44"/>
      <c r="P1180" s="44"/>
      <c r="Q1180" s="44"/>
      <c r="R1180" s="44"/>
      <c r="S1180" s="44"/>
      <c r="T1180" s="44"/>
      <c r="U1180" s="44"/>
      <c r="V1180" s="45">
        <f t="shared" si="4015"/>
        <v>24</v>
      </c>
    </row>
    <row r="1181" spans="1:23">
      <c r="A1181" s="13" t="str">
        <f t="shared" ref="A1181" si="4212">$B1178&amp;"."&amp;F1181&amp;"."&amp;V1181</f>
        <v>1.4.24</v>
      </c>
      <c r="B1181" s="192"/>
      <c r="C1181" s="192"/>
      <c r="D1181" s="192"/>
      <c r="E1181" s="193" t="s">
        <v>41</v>
      </c>
      <c r="F1181" s="193">
        <f t="shared" si="3986"/>
        <v>4</v>
      </c>
      <c r="G1181" s="194">
        <v>5.15</v>
      </c>
      <c r="H1181" s="195">
        <v>1149.06</v>
      </c>
      <c r="I1181" s="195"/>
      <c r="J1181" s="195"/>
      <c r="K1181" s="195"/>
      <c r="L1181" s="195"/>
      <c r="M1181" s="195"/>
      <c r="N1181" s="195"/>
      <c r="O1181" s="195"/>
      <c r="P1181" s="195"/>
      <c r="Q1181" s="195"/>
      <c r="R1181" s="195"/>
      <c r="S1181" s="195"/>
      <c r="T1181" s="195"/>
      <c r="U1181" s="195"/>
      <c r="V1181" s="45">
        <f t="shared" si="4015"/>
        <v>24</v>
      </c>
    </row>
    <row r="1182" spans="1:23">
      <c r="A1182" s="13" t="str">
        <f t="shared" ref="A1182" si="4213">$B1182&amp;"."&amp;F1182&amp;"."&amp;V1182</f>
        <v>2.1.24</v>
      </c>
      <c r="B1182" s="204">
        <f t="shared" si="4002"/>
        <v>2</v>
      </c>
      <c r="C1182" s="204">
        <v>66</v>
      </c>
      <c r="D1182" s="204" t="s">
        <v>595</v>
      </c>
      <c r="E1182" s="14" t="s">
        <v>41</v>
      </c>
      <c r="F1182" s="14">
        <f t="shared" si="3986"/>
        <v>1</v>
      </c>
      <c r="G1182" s="15">
        <v>3.6</v>
      </c>
      <c r="H1182" s="16">
        <v>1149.06</v>
      </c>
      <c r="I1182" s="60">
        <f t="shared" ref="I1182" si="4214">G1182</f>
        <v>3.6</v>
      </c>
      <c r="J1182" s="60">
        <f t="shared" ref="J1182" si="4215">G1183-G1182</f>
        <v>0.64999999999999991</v>
      </c>
      <c r="K1182" s="60">
        <f t="shared" ref="K1182" si="4216">G1184-G1183</f>
        <v>0.59999999999999964</v>
      </c>
      <c r="L1182" s="60">
        <f t="shared" ref="L1182" si="4217">G1185-G1184</f>
        <v>0.65000000000000036</v>
      </c>
      <c r="M1182" s="60">
        <f t="shared" ref="M1182" si="4218">H1183</f>
        <v>1148.4100000000001</v>
      </c>
      <c r="N1182" s="60">
        <f t="shared" ref="N1182" si="4219">H1182-H1183</f>
        <v>0.64999999999986358</v>
      </c>
      <c r="O1182" s="60">
        <f t="shared" ref="O1182" si="4220">I1182</f>
        <v>3.6</v>
      </c>
      <c r="P1182" s="60">
        <v>0.35</v>
      </c>
      <c r="Q1182" s="60">
        <f t="shared" ref="Q1182" si="4221">(G1185-G1182-R1182-P1182-T1182)/2</f>
        <v>0.39999999999999997</v>
      </c>
      <c r="R1182" s="60">
        <v>0.4</v>
      </c>
      <c r="S1182" s="60">
        <f t="shared" ref="S1182" si="4222">(G1185-G1182-R1182-P1182-T1182)/2</f>
        <v>0.39999999999999997</v>
      </c>
      <c r="T1182" s="60">
        <f t="shared" ref="T1182" si="4223">P1182</f>
        <v>0.35</v>
      </c>
      <c r="U1182" s="60">
        <f t="shared" ref="U1182" si="4224">M1182+0.25</f>
        <v>1148.6600000000001</v>
      </c>
      <c r="V1182" s="34">
        <f t="shared" si="4015"/>
        <v>24</v>
      </c>
    </row>
    <row r="1183" spans="1:23">
      <c r="A1183" s="13" t="str">
        <f t="shared" ref="A1183" si="4225">$B1182&amp;"."&amp;F1183&amp;"."&amp;V1183</f>
        <v>2.2.24</v>
      </c>
      <c r="B1183" s="17"/>
      <c r="C1183" s="17"/>
      <c r="D1183" s="17"/>
      <c r="E1183" s="18" t="s">
        <v>41</v>
      </c>
      <c r="F1183" s="18">
        <f t="shared" si="3986"/>
        <v>2</v>
      </c>
      <c r="G1183" s="19">
        <v>4.25</v>
      </c>
      <c r="H1183" s="20">
        <v>1148.4100000000001</v>
      </c>
      <c r="I1183" s="64"/>
      <c r="J1183" s="64"/>
      <c r="K1183" s="64"/>
      <c r="L1183" s="64"/>
      <c r="M1183" s="64"/>
      <c r="N1183" s="64"/>
      <c r="O1183" s="64"/>
      <c r="P1183" s="64"/>
      <c r="Q1183" s="64"/>
      <c r="R1183" s="64"/>
      <c r="S1183" s="64"/>
      <c r="T1183" s="64"/>
      <c r="U1183" s="64"/>
      <c r="V1183" s="34">
        <f t="shared" si="4015"/>
        <v>24</v>
      </c>
    </row>
    <row r="1184" spans="1:23">
      <c r="A1184" s="13" t="str">
        <f t="shared" ref="A1184" si="4226">$B1182&amp;"."&amp;F1184&amp;"."&amp;V1184</f>
        <v>2.3.24</v>
      </c>
      <c r="B1184" s="17"/>
      <c r="C1184" s="17"/>
      <c r="D1184" s="17"/>
      <c r="E1184" s="30" t="s">
        <v>41</v>
      </c>
      <c r="F1184" s="30">
        <f t="shared" si="3986"/>
        <v>3</v>
      </c>
      <c r="G1184" s="31">
        <v>4.8499999999999996</v>
      </c>
      <c r="H1184" s="32">
        <v>1148.4100000000001</v>
      </c>
      <c r="I1184" s="64"/>
      <c r="J1184" s="64"/>
      <c r="K1184" s="64"/>
      <c r="L1184" s="64"/>
      <c r="M1184" s="64"/>
      <c r="N1184" s="64"/>
      <c r="O1184" s="64"/>
      <c r="P1184" s="64"/>
      <c r="Q1184" s="64"/>
      <c r="R1184" s="64"/>
      <c r="S1184" s="64"/>
      <c r="T1184" s="64"/>
      <c r="U1184" s="64"/>
      <c r="V1184" s="34">
        <f t="shared" si="4015"/>
        <v>24</v>
      </c>
    </row>
    <row r="1185" spans="1:22">
      <c r="A1185" s="13" t="str">
        <f t="shared" ref="A1185" si="4227">$B1182&amp;"."&amp;F1185&amp;"."&amp;V1185</f>
        <v>2.4.24</v>
      </c>
      <c r="B1185" s="205"/>
      <c r="C1185" s="205"/>
      <c r="D1185" s="205"/>
      <c r="E1185" s="23" t="s">
        <v>41</v>
      </c>
      <c r="F1185" s="23">
        <f t="shared" si="3986"/>
        <v>4</v>
      </c>
      <c r="G1185" s="24">
        <v>5.5</v>
      </c>
      <c r="H1185" s="25">
        <v>1149.06</v>
      </c>
      <c r="I1185" s="183"/>
      <c r="J1185" s="183"/>
      <c r="K1185" s="183"/>
      <c r="L1185" s="183"/>
      <c r="M1185" s="183"/>
      <c r="N1185" s="183"/>
      <c r="O1185" s="183"/>
      <c r="P1185" s="183"/>
      <c r="Q1185" s="183"/>
      <c r="R1185" s="183"/>
      <c r="S1185" s="183"/>
      <c r="T1185" s="183"/>
      <c r="U1185" s="183"/>
      <c r="V1185" s="34">
        <f t="shared" si="4015"/>
        <v>24</v>
      </c>
    </row>
    <row r="1186" spans="1:22">
      <c r="A1186" s="13" t="str">
        <f t="shared" ref="A1186" si="4228">$B1186&amp;"."&amp;F1186&amp;"."&amp;V1186</f>
        <v>3.1.24</v>
      </c>
      <c r="B1186" s="204">
        <f t="shared" si="4002"/>
        <v>3</v>
      </c>
      <c r="C1186" s="204" t="s">
        <v>596</v>
      </c>
      <c r="D1186" s="204" t="s">
        <v>597</v>
      </c>
      <c r="E1186" s="14" t="s">
        <v>41</v>
      </c>
      <c r="F1186" s="14">
        <f t="shared" ref="F1186:F1217" si="4229">F1182</f>
        <v>1</v>
      </c>
      <c r="G1186" s="15">
        <v>3.6</v>
      </c>
      <c r="H1186" s="16">
        <v>1149.0999999999999</v>
      </c>
      <c r="I1186" s="60">
        <f t="shared" ref="I1186" si="4230">G1186</f>
        <v>3.6</v>
      </c>
      <c r="J1186" s="60">
        <f t="shared" ref="J1186" si="4231">G1187-G1186</f>
        <v>0.64999999999999991</v>
      </c>
      <c r="K1186" s="60">
        <f t="shared" ref="K1186" si="4232">G1188-G1187</f>
        <v>0.59999999999999964</v>
      </c>
      <c r="L1186" s="60">
        <f t="shared" ref="L1186" si="4233">G1189-G1188</f>
        <v>0.65000000000000036</v>
      </c>
      <c r="M1186" s="60">
        <f t="shared" ref="M1186" si="4234">H1187</f>
        <v>1148.45</v>
      </c>
      <c r="N1186" s="60">
        <f t="shared" ref="N1186" si="4235">H1186-H1187</f>
        <v>0.64999999999986358</v>
      </c>
      <c r="O1186" s="60">
        <f t="shared" ref="O1186" si="4236">I1186</f>
        <v>3.6</v>
      </c>
      <c r="P1186" s="60">
        <v>0.35</v>
      </c>
      <c r="Q1186" s="60">
        <f t="shared" ref="Q1186" si="4237">(G1189-G1186-R1186-P1186-T1186)/2</f>
        <v>0.39999999999999997</v>
      </c>
      <c r="R1186" s="60">
        <v>0.4</v>
      </c>
      <c r="S1186" s="60">
        <f t="shared" ref="S1186" si="4238">(G1189-G1186-R1186-P1186-T1186)/2</f>
        <v>0.39999999999999997</v>
      </c>
      <c r="T1186" s="60">
        <f t="shared" ref="T1186" si="4239">P1186</f>
        <v>0.35</v>
      </c>
      <c r="U1186" s="60">
        <f t="shared" ref="U1186" si="4240">M1186+0.25</f>
        <v>1148.7</v>
      </c>
      <c r="V1186" s="34">
        <f t="shared" si="4015"/>
        <v>24</v>
      </c>
    </row>
    <row r="1187" spans="1:22">
      <c r="A1187" s="13" t="str">
        <f t="shared" ref="A1187" si="4241">$B1186&amp;"."&amp;F1187&amp;"."&amp;V1187</f>
        <v>3.2.24</v>
      </c>
      <c r="B1187" s="17"/>
      <c r="C1187" s="17"/>
      <c r="D1187" s="17"/>
      <c r="E1187" s="18" t="s">
        <v>41</v>
      </c>
      <c r="F1187" s="18">
        <f t="shared" si="4229"/>
        <v>2</v>
      </c>
      <c r="G1187" s="19">
        <v>4.25</v>
      </c>
      <c r="H1187" s="20">
        <v>1148.45</v>
      </c>
      <c r="I1187" s="64"/>
      <c r="J1187" s="64"/>
      <c r="K1187" s="64"/>
      <c r="L1187" s="64"/>
      <c r="M1187" s="64"/>
      <c r="N1187" s="64"/>
      <c r="O1187" s="64"/>
      <c r="P1187" s="64"/>
      <c r="Q1187" s="64"/>
      <c r="R1187" s="64"/>
      <c r="S1187" s="64"/>
      <c r="T1187" s="64"/>
      <c r="U1187" s="64"/>
      <c r="V1187" s="34">
        <f t="shared" si="4015"/>
        <v>24</v>
      </c>
    </row>
    <row r="1188" spans="1:22">
      <c r="A1188" s="13" t="str">
        <f t="shared" ref="A1188" si="4242">$B1186&amp;"."&amp;F1188&amp;"."&amp;V1188</f>
        <v>3.3.24</v>
      </c>
      <c r="B1188" s="17"/>
      <c r="C1188" s="17"/>
      <c r="D1188" s="17"/>
      <c r="E1188" s="30" t="s">
        <v>41</v>
      </c>
      <c r="F1188" s="30">
        <f t="shared" si="4229"/>
        <v>3</v>
      </c>
      <c r="G1188" s="31">
        <v>4.8499999999999996</v>
      </c>
      <c r="H1188" s="32">
        <v>1148.45</v>
      </c>
      <c r="I1188" s="64"/>
      <c r="J1188" s="64"/>
      <c r="K1188" s="64"/>
      <c r="L1188" s="64"/>
      <c r="M1188" s="64"/>
      <c r="N1188" s="64"/>
      <c r="O1188" s="64"/>
      <c r="P1188" s="64"/>
      <c r="Q1188" s="64"/>
      <c r="R1188" s="64"/>
      <c r="S1188" s="64"/>
      <c r="T1188" s="64"/>
      <c r="U1188" s="64"/>
      <c r="V1188" s="34">
        <f t="shared" si="4015"/>
        <v>24</v>
      </c>
    </row>
    <row r="1189" spans="1:22">
      <c r="A1189" s="13" t="str">
        <f t="shared" ref="A1189" si="4243">$B1186&amp;"."&amp;F1189&amp;"."&amp;V1189</f>
        <v>3.4.24</v>
      </c>
      <c r="B1189" s="205"/>
      <c r="C1189" s="205"/>
      <c r="D1189" s="205"/>
      <c r="E1189" s="23" t="s">
        <v>41</v>
      </c>
      <c r="F1189" s="23">
        <f t="shared" si="4229"/>
        <v>4</v>
      </c>
      <c r="G1189" s="24">
        <v>5.5</v>
      </c>
      <c r="H1189" s="25">
        <v>1149.0999999999999</v>
      </c>
      <c r="I1189" s="183"/>
      <c r="J1189" s="183"/>
      <c r="K1189" s="183"/>
      <c r="L1189" s="183"/>
      <c r="M1189" s="183"/>
      <c r="N1189" s="183"/>
      <c r="O1189" s="183"/>
      <c r="P1189" s="183"/>
      <c r="Q1189" s="183"/>
      <c r="R1189" s="183"/>
      <c r="S1189" s="183"/>
      <c r="T1189" s="183"/>
      <c r="U1189" s="183"/>
      <c r="V1189" s="34">
        <f t="shared" si="4015"/>
        <v>24</v>
      </c>
    </row>
    <row r="1190" spans="1:22">
      <c r="A1190" s="13" t="str">
        <f t="shared" ref="A1190" si="4244">$B1190&amp;"."&amp;F1190&amp;"."&amp;V1190</f>
        <v>4.1.24</v>
      </c>
      <c r="B1190" s="204">
        <f t="shared" ref="B1190:B1214" si="4245">B1186+1</f>
        <v>4</v>
      </c>
      <c r="C1190" s="204" t="s">
        <v>598</v>
      </c>
      <c r="D1190" s="204" t="s">
        <v>599</v>
      </c>
      <c r="E1190" s="14" t="s">
        <v>41</v>
      </c>
      <c r="F1190" s="14">
        <f t="shared" si="4229"/>
        <v>1</v>
      </c>
      <c r="G1190" s="15">
        <v>3.25</v>
      </c>
      <c r="H1190" s="16">
        <v>1149.44</v>
      </c>
      <c r="I1190" s="60">
        <f t="shared" ref="I1190" si="4246">G1190</f>
        <v>3.25</v>
      </c>
      <c r="J1190" s="60">
        <f t="shared" ref="J1190" si="4247">G1191-G1190</f>
        <v>0.64999999999999991</v>
      </c>
      <c r="K1190" s="60">
        <f t="shared" ref="K1190" si="4248">G1192-G1191</f>
        <v>0.60000000000000009</v>
      </c>
      <c r="L1190" s="60">
        <f t="shared" ref="L1190" si="4249">G1193-G1192</f>
        <v>0.65000000000000036</v>
      </c>
      <c r="M1190" s="60">
        <f t="shared" ref="M1190" si="4250">H1191</f>
        <v>1148.79</v>
      </c>
      <c r="N1190" s="60">
        <f t="shared" ref="N1190" si="4251">H1190-H1191</f>
        <v>0.65000000000009095</v>
      </c>
      <c r="O1190" s="60">
        <f t="shared" ref="O1190" si="4252">I1190</f>
        <v>3.25</v>
      </c>
      <c r="P1190" s="60">
        <v>0.35</v>
      </c>
      <c r="Q1190" s="60">
        <f t="shared" ref="Q1190" si="4253">(G1193-G1190-R1190-P1190-T1190)/2</f>
        <v>0.40000000000000019</v>
      </c>
      <c r="R1190" s="60">
        <v>0.4</v>
      </c>
      <c r="S1190" s="60">
        <f t="shared" ref="S1190" si="4254">(G1193-G1190-R1190-P1190-T1190)/2</f>
        <v>0.40000000000000019</v>
      </c>
      <c r="T1190" s="60">
        <f t="shared" ref="T1190" si="4255">P1190</f>
        <v>0.35</v>
      </c>
      <c r="U1190" s="60">
        <f t="shared" ref="U1190" si="4256">M1190+0.25</f>
        <v>1149.04</v>
      </c>
      <c r="V1190" s="34">
        <f t="shared" si="4015"/>
        <v>24</v>
      </c>
    </row>
    <row r="1191" spans="1:22">
      <c r="A1191" s="13" t="str">
        <f t="shared" ref="A1191" si="4257">$B1190&amp;"."&amp;F1191&amp;"."&amp;V1191</f>
        <v>4.2.24</v>
      </c>
      <c r="B1191" s="17"/>
      <c r="C1191" s="17"/>
      <c r="D1191" s="17"/>
      <c r="E1191" s="18" t="s">
        <v>41</v>
      </c>
      <c r="F1191" s="18">
        <f t="shared" si="4229"/>
        <v>2</v>
      </c>
      <c r="G1191" s="19">
        <v>3.9</v>
      </c>
      <c r="H1191" s="20">
        <v>1148.79</v>
      </c>
      <c r="I1191" s="64"/>
      <c r="J1191" s="64"/>
      <c r="K1191" s="64"/>
      <c r="L1191" s="64"/>
      <c r="M1191" s="64"/>
      <c r="N1191" s="64"/>
      <c r="O1191" s="64"/>
      <c r="P1191" s="64"/>
      <c r="Q1191" s="64"/>
      <c r="R1191" s="64"/>
      <c r="S1191" s="64"/>
      <c r="T1191" s="64"/>
      <c r="U1191" s="64"/>
      <c r="V1191" s="34">
        <f t="shared" ref="V1191:V1217" si="4258">V1190</f>
        <v>24</v>
      </c>
    </row>
    <row r="1192" spans="1:22">
      <c r="A1192" s="13" t="str">
        <f t="shared" ref="A1192" si="4259">$B1190&amp;"."&amp;F1192&amp;"."&amp;V1192</f>
        <v>4.3.24</v>
      </c>
      <c r="B1192" s="17"/>
      <c r="C1192" s="17"/>
      <c r="D1192" s="17"/>
      <c r="E1192" s="30" t="s">
        <v>41</v>
      </c>
      <c r="F1192" s="30">
        <f t="shared" si="4229"/>
        <v>3</v>
      </c>
      <c r="G1192" s="31">
        <v>4.5</v>
      </c>
      <c r="H1192" s="32">
        <v>1148.79</v>
      </c>
      <c r="I1192" s="64"/>
      <c r="J1192" s="64"/>
      <c r="K1192" s="64"/>
      <c r="L1192" s="64"/>
      <c r="M1192" s="64"/>
      <c r="N1192" s="64"/>
      <c r="O1192" s="64"/>
      <c r="P1192" s="64"/>
      <c r="Q1192" s="64"/>
      <c r="R1192" s="64"/>
      <c r="S1192" s="64"/>
      <c r="T1192" s="64"/>
      <c r="U1192" s="64"/>
      <c r="V1192" s="34">
        <f t="shared" si="4258"/>
        <v>24</v>
      </c>
    </row>
    <row r="1193" spans="1:22">
      <c r="A1193" s="13" t="str">
        <f t="shared" ref="A1193" si="4260">$B1190&amp;"."&amp;F1193&amp;"."&amp;V1193</f>
        <v>4.4.24</v>
      </c>
      <c r="B1193" s="205"/>
      <c r="C1193" s="205"/>
      <c r="D1193" s="205"/>
      <c r="E1193" s="23" t="s">
        <v>41</v>
      </c>
      <c r="F1193" s="23">
        <f t="shared" si="4229"/>
        <v>4</v>
      </c>
      <c r="G1193" s="24">
        <v>5.15</v>
      </c>
      <c r="H1193" s="25">
        <v>1149.44</v>
      </c>
      <c r="I1193" s="183"/>
      <c r="J1193" s="183"/>
      <c r="K1193" s="183"/>
      <c r="L1193" s="183"/>
      <c r="M1193" s="183"/>
      <c r="N1193" s="183"/>
      <c r="O1193" s="183"/>
      <c r="P1193" s="183"/>
      <c r="Q1193" s="183"/>
      <c r="R1193" s="183"/>
      <c r="S1193" s="183"/>
      <c r="T1193" s="183"/>
      <c r="U1193" s="183"/>
      <c r="V1193" s="34">
        <f t="shared" si="4258"/>
        <v>24</v>
      </c>
    </row>
    <row r="1194" spans="1:22">
      <c r="A1194" s="13" t="str">
        <f t="shared" ref="A1194" si="4261">$B1194&amp;"."&amp;F1194&amp;"."&amp;V1194</f>
        <v>5.1.24</v>
      </c>
      <c r="B1194" s="204">
        <f t="shared" si="4245"/>
        <v>5</v>
      </c>
      <c r="C1194" s="204">
        <v>67</v>
      </c>
      <c r="D1194" s="204" t="s">
        <v>606</v>
      </c>
      <c r="E1194" s="14" t="s">
        <v>41</v>
      </c>
      <c r="F1194" s="14">
        <f t="shared" si="4229"/>
        <v>1</v>
      </c>
      <c r="G1194" s="15">
        <v>2.95</v>
      </c>
      <c r="H1194" s="16">
        <v>1149.72</v>
      </c>
      <c r="I1194" s="60">
        <f t="shared" ref="I1194" si="4262">G1194</f>
        <v>2.95</v>
      </c>
      <c r="J1194" s="60">
        <f t="shared" ref="J1194" si="4263">G1195-G1194</f>
        <v>0.64999999999999991</v>
      </c>
      <c r="K1194" s="60">
        <f t="shared" ref="K1194" si="4264">G1196-G1195</f>
        <v>0.60000000000000009</v>
      </c>
      <c r="L1194" s="60">
        <f t="shared" ref="L1194" si="4265">G1197-G1196</f>
        <v>0.64999999999999947</v>
      </c>
      <c r="M1194" s="60">
        <f t="shared" ref="M1194" si="4266">H1195</f>
        <v>1149.07</v>
      </c>
      <c r="N1194" s="60">
        <f t="shared" ref="N1194" si="4267">H1194-H1195</f>
        <v>0.65000000000009095</v>
      </c>
      <c r="O1194" s="60">
        <f t="shared" ref="O1194" si="4268">I1194</f>
        <v>2.95</v>
      </c>
      <c r="P1194" s="60">
        <v>0.35</v>
      </c>
      <c r="Q1194" s="60">
        <f t="shared" ref="Q1194" si="4269">(G1197-G1194-R1194-P1194-T1194)/2</f>
        <v>0.39999999999999974</v>
      </c>
      <c r="R1194" s="60">
        <v>0.4</v>
      </c>
      <c r="S1194" s="60">
        <f t="shared" ref="S1194" si="4270">(G1197-G1194-R1194-P1194-T1194)/2</f>
        <v>0.39999999999999974</v>
      </c>
      <c r="T1194" s="60">
        <f t="shared" ref="T1194" si="4271">P1194</f>
        <v>0.35</v>
      </c>
      <c r="U1194" s="60">
        <f t="shared" ref="U1194" si="4272">M1194+0.25</f>
        <v>1149.32</v>
      </c>
      <c r="V1194" s="34">
        <f t="shared" si="4258"/>
        <v>24</v>
      </c>
    </row>
    <row r="1195" spans="1:22">
      <c r="A1195" s="13" t="str">
        <f t="shared" ref="A1195" si="4273">$B1194&amp;"."&amp;F1195&amp;"."&amp;V1195</f>
        <v>5.2.24</v>
      </c>
      <c r="B1195" s="17"/>
      <c r="C1195" s="17"/>
      <c r="D1195" s="17"/>
      <c r="E1195" s="18" t="s">
        <v>41</v>
      </c>
      <c r="F1195" s="18">
        <f t="shared" si="4229"/>
        <v>2</v>
      </c>
      <c r="G1195" s="19">
        <v>3.6</v>
      </c>
      <c r="H1195" s="20">
        <v>1149.07</v>
      </c>
      <c r="I1195" s="64"/>
      <c r="J1195" s="64"/>
      <c r="K1195" s="64"/>
      <c r="L1195" s="64"/>
      <c r="M1195" s="64"/>
      <c r="N1195" s="64"/>
      <c r="O1195" s="64"/>
      <c r="P1195" s="64"/>
      <c r="Q1195" s="64"/>
      <c r="R1195" s="64"/>
      <c r="S1195" s="64"/>
      <c r="T1195" s="64"/>
      <c r="U1195" s="64"/>
      <c r="V1195" s="34">
        <f t="shared" si="4258"/>
        <v>24</v>
      </c>
    </row>
    <row r="1196" spans="1:22">
      <c r="A1196" s="13" t="str">
        <f t="shared" ref="A1196" si="4274">$B1194&amp;"."&amp;F1196&amp;"."&amp;V1196</f>
        <v>5.3.24</v>
      </c>
      <c r="B1196" s="17"/>
      <c r="C1196" s="17"/>
      <c r="D1196" s="17"/>
      <c r="E1196" s="30" t="s">
        <v>41</v>
      </c>
      <c r="F1196" s="30">
        <f t="shared" si="4229"/>
        <v>3</v>
      </c>
      <c r="G1196" s="31">
        <v>4.2</v>
      </c>
      <c r="H1196" s="32">
        <v>1149.07</v>
      </c>
      <c r="I1196" s="64"/>
      <c r="J1196" s="64"/>
      <c r="K1196" s="64"/>
      <c r="L1196" s="64"/>
      <c r="M1196" s="64"/>
      <c r="N1196" s="64"/>
      <c r="O1196" s="64"/>
      <c r="P1196" s="64"/>
      <c r="Q1196" s="64"/>
      <c r="R1196" s="64"/>
      <c r="S1196" s="64"/>
      <c r="T1196" s="64"/>
      <c r="U1196" s="64"/>
      <c r="V1196" s="34">
        <f t="shared" si="4258"/>
        <v>24</v>
      </c>
    </row>
    <row r="1197" spans="1:22">
      <c r="A1197" s="13" t="str">
        <f t="shared" ref="A1197" si="4275">$B1194&amp;"."&amp;F1197&amp;"."&amp;V1197</f>
        <v>5.4.24</v>
      </c>
      <c r="B1197" s="205"/>
      <c r="C1197" s="205"/>
      <c r="D1197" s="205"/>
      <c r="E1197" s="23" t="s">
        <v>41</v>
      </c>
      <c r="F1197" s="23">
        <f t="shared" si="4229"/>
        <v>4</v>
      </c>
      <c r="G1197" s="24">
        <v>4.8499999999999996</v>
      </c>
      <c r="H1197" s="25">
        <v>1149.72</v>
      </c>
      <c r="I1197" s="183"/>
      <c r="J1197" s="183"/>
      <c r="K1197" s="183"/>
      <c r="L1197" s="183"/>
      <c r="M1197" s="183"/>
      <c r="N1197" s="183"/>
      <c r="O1197" s="183"/>
      <c r="P1197" s="183"/>
      <c r="Q1197" s="183"/>
      <c r="R1197" s="183"/>
      <c r="S1197" s="183"/>
      <c r="T1197" s="183"/>
      <c r="U1197" s="183"/>
      <c r="V1197" s="34">
        <f t="shared" si="4258"/>
        <v>24</v>
      </c>
    </row>
    <row r="1198" spans="1:22">
      <c r="A1198" s="13" t="str">
        <f t="shared" ref="A1198" si="4276">$B1198&amp;"."&amp;F1198&amp;"."&amp;V1198</f>
        <v>6.1.24</v>
      </c>
      <c r="B1198" s="204">
        <f t="shared" si="4245"/>
        <v>6</v>
      </c>
      <c r="C1198" s="204" t="s">
        <v>607</v>
      </c>
      <c r="D1198" s="204" t="s">
        <v>608</v>
      </c>
      <c r="E1198" s="14" t="s">
        <v>41</v>
      </c>
      <c r="F1198" s="14">
        <f t="shared" si="4229"/>
        <v>1</v>
      </c>
      <c r="G1198" s="15">
        <v>3.2</v>
      </c>
      <c r="H1198" s="16">
        <v>1150</v>
      </c>
      <c r="I1198" s="60">
        <f t="shared" ref="I1198" si="4277">G1198</f>
        <v>3.2</v>
      </c>
      <c r="J1198" s="60">
        <f t="shared" ref="J1198" si="4278">G1199-G1198</f>
        <v>0.64999999999999991</v>
      </c>
      <c r="K1198" s="60">
        <f t="shared" ref="K1198" si="4279">G1200-G1199</f>
        <v>0.60000000000000009</v>
      </c>
      <c r="L1198" s="60">
        <f t="shared" ref="L1198" si="4280">G1201-G1200</f>
        <v>0.64999999999999947</v>
      </c>
      <c r="M1198" s="60">
        <f t="shared" ref="M1198" si="4281">H1199</f>
        <v>1149.3499999999999</v>
      </c>
      <c r="N1198" s="60">
        <f t="shared" ref="N1198" si="4282">H1198-H1199</f>
        <v>0.65000000000009095</v>
      </c>
      <c r="O1198" s="60">
        <f t="shared" ref="O1198" si="4283">I1198</f>
        <v>3.2</v>
      </c>
      <c r="P1198" s="60">
        <v>0.35</v>
      </c>
      <c r="Q1198" s="60">
        <f t="shared" ref="Q1198" si="4284">(G1201-G1198-R1198-P1198-T1198)/2</f>
        <v>0.39999999999999974</v>
      </c>
      <c r="R1198" s="60">
        <v>0.4</v>
      </c>
      <c r="S1198" s="60">
        <f t="shared" ref="S1198" si="4285">(G1201-G1198-R1198-P1198-T1198)/2</f>
        <v>0.39999999999999974</v>
      </c>
      <c r="T1198" s="60">
        <f t="shared" ref="T1198" si="4286">P1198</f>
        <v>0.35</v>
      </c>
      <c r="U1198" s="60">
        <f t="shared" ref="U1198" si="4287">M1198+0.25</f>
        <v>1149.5999999999999</v>
      </c>
      <c r="V1198" s="34">
        <f t="shared" si="4258"/>
        <v>24</v>
      </c>
    </row>
    <row r="1199" spans="1:22">
      <c r="A1199" s="13" t="str">
        <f t="shared" ref="A1199" si="4288">$B1198&amp;"."&amp;F1199&amp;"."&amp;V1199</f>
        <v>6.2.24</v>
      </c>
      <c r="B1199" s="17"/>
      <c r="C1199" s="17"/>
      <c r="D1199" s="17"/>
      <c r="E1199" s="18" t="s">
        <v>41</v>
      </c>
      <c r="F1199" s="18">
        <f t="shared" si="4229"/>
        <v>2</v>
      </c>
      <c r="G1199" s="19">
        <v>3.85</v>
      </c>
      <c r="H1199" s="20">
        <v>1149.3499999999999</v>
      </c>
      <c r="I1199" s="64"/>
      <c r="J1199" s="64"/>
      <c r="K1199" s="64"/>
      <c r="L1199" s="64"/>
      <c r="M1199" s="64"/>
      <c r="N1199" s="64"/>
      <c r="O1199" s="64"/>
      <c r="P1199" s="64"/>
      <c r="Q1199" s="64"/>
      <c r="R1199" s="64"/>
      <c r="S1199" s="64"/>
      <c r="T1199" s="64"/>
      <c r="U1199" s="64"/>
      <c r="V1199" s="34">
        <f t="shared" si="4258"/>
        <v>24</v>
      </c>
    </row>
    <row r="1200" spans="1:22">
      <c r="A1200" s="13" t="str">
        <f t="shared" ref="A1200" si="4289">$B1198&amp;"."&amp;F1200&amp;"."&amp;V1200</f>
        <v>6.3.24</v>
      </c>
      <c r="B1200" s="17"/>
      <c r="C1200" s="17"/>
      <c r="D1200" s="17"/>
      <c r="E1200" s="30" t="s">
        <v>41</v>
      </c>
      <c r="F1200" s="30">
        <f t="shared" si="4229"/>
        <v>3</v>
      </c>
      <c r="G1200" s="31">
        <v>4.45</v>
      </c>
      <c r="H1200" s="32">
        <v>1149.3499999999999</v>
      </c>
      <c r="I1200" s="64"/>
      <c r="J1200" s="64"/>
      <c r="K1200" s="64"/>
      <c r="L1200" s="64"/>
      <c r="M1200" s="64"/>
      <c r="N1200" s="64"/>
      <c r="O1200" s="64"/>
      <c r="P1200" s="64"/>
      <c r="Q1200" s="64"/>
      <c r="R1200" s="64"/>
      <c r="S1200" s="64"/>
      <c r="T1200" s="64"/>
      <c r="U1200" s="64"/>
      <c r="V1200" s="34">
        <f t="shared" si="4258"/>
        <v>24</v>
      </c>
    </row>
    <row r="1201" spans="1:22">
      <c r="A1201" s="13" t="str">
        <f t="shared" ref="A1201" si="4290">$B1198&amp;"."&amp;F1201&amp;"."&amp;V1201</f>
        <v>6.4.24</v>
      </c>
      <c r="B1201" s="205"/>
      <c r="C1201" s="205"/>
      <c r="D1201" s="205"/>
      <c r="E1201" s="23" t="s">
        <v>41</v>
      </c>
      <c r="F1201" s="23">
        <f t="shared" si="4229"/>
        <v>4</v>
      </c>
      <c r="G1201" s="24">
        <v>5.0999999999999996</v>
      </c>
      <c r="H1201" s="25">
        <v>1150</v>
      </c>
      <c r="I1201" s="183"/>
      <c r="J1201" s="183"/>
      <c r="K1201" s="183"/>
      <c r="L1201" s="183"/>
      <c r="M1201" s="183"/>
      <c r="N1201" s="183"/>
      <c r="O1201" s="183"/>
      <c r="P1201" s="183"/>
      <c r="Q1201" s="183"/>
      <c r="R1201" s="183"/>
      <c r="S1201" s="183"/>
      <c r="T1201" s="183"/>
      <c r="U1201" s="183"/>
      <c r="V1201" s="34">
        <f t="shared" si="4258"/>
        <v>24</v>
      </c>
    </row>
    <row r="1202" spans="1:22">
      <c r="A1202" s="13" t="str">
        <f t="shared" ref="A1202" si="4291">$B1202&amp;"."&amp;F1202&amp;"."&amp;V1202</f>
        <v>7.1.24</v>
      </c>
      <c r="B1202" s="204">
        <f t="shared" si="4245"/>
        <v>7</v>
      </c>
      <c r="C1202" s="204" t="s">
        <v>609</v>
      </c>
      <c r="D1202" s="204" t="s">
        <v>610</v>
      </c>
      <c r="E1202" s="14" t="s">
        <v>41</v>
      </c>
      <c r="F1202" s="14">
        <f t="shared" si="4229"/>
        <v>1</v>
      </c>
      <c r="G1202" s="15">
        <v>3.5</v>
      </c>
      <c r="H1202" s="16">
        <v>1150.58</v>
      </c>
      <c r="I1202" s="60">
        <f t="shared" ref="I1202" si="4292">G1202</f>
        <v>3.5</v>
      </c>
      <c r="J1202" s="60">
        <f t="shared" ref="J1202" si="4293">G1203-G1202</f>
        <v>0.65000000000000036</v>
      </c>
      <c r="K1202" s="60">
        <f t="shared" ref="K1202" si="4294">G1204-G1203</f>
        <v>0.59999999999999964</v>
      </c>
      <c r="L1202" s="60">
        <f t="shared" ref="L1202" si="4295">G1205-G1204</f>
        <v>0.65000000000000036</v>
      </c>
      <c r="M1202" s="60">
        <f t="shared" ref="M1202" si="4296">H1203</f>
        <v>1149.93</v>
      </c>
      <c r="N1202" s="60">
        <f t="shared" ref="N1202" si="4297">H1202-H1203</f>
        <v>0.64999999999986358</v>
      </c>
      <c r="O1202" s="60">
        <f t="shared" ref="O1202" si="4298">I1202</f>
        <v>3.5</v>
      </c>
      <c r="P1202" s="60">
        <v>0.35</v>
      </c>
      <c r="Q1202" s="60">
        <f t="shared" ref="Q1202" si="4299">(G1205-G1202-R1202-P1202-T1202)/2</f>
        <v>0.40000000000000019</v>
      </c>
      <c r="R1202" s="60">
        <v>0.4</v>
      </c>
      <c r="S1202" s="60">
        <f t="shared" ref="S1202" si="4300">(G1205-G1202-R1202-P1202-T1202)/2</f>
        <v>0.40000000000000019</v>
      </c>
      <c r="T1202" s="60">
        <f t="shared" ref="T1202" si="4301">P1202</f>
        <v>0.35</v>
      </c>
      <c r="U1202" s="60">
        <f t="shared" ref="U1202" si="4302">M1202+0.25</f>
        <v>1150.18</v>
      </c>
      <c r="V1202" s="34">
        <f t="shared" si="4258"/>
        <v>24</v>
      </c>
    </row>
    <row r="1203" spans="1:22">
      <c r="A1203" s="13" t="str">
        <f t="shared" ref="A1203" si="4303">$B1202&amp;"."&amp;F1203&amp;"."&amp;V1203</f>
        <v>7.2.24</v>
      </c>
      <c r="B1203" s="17"/>
      <c r="C1203" s="17"/>
      <c r="D1203" s="17"/>
      <c r="E1203" s="18" t="s">
        <v>41</v>
      </c>
      <c r="F1203" s="18">
        <f t="shared" si="4229"/>
        <v>2</v>
      </c>
      <c r="G1203" s="19">
        <v>4.1500000000000004</v>
      </c>
      <c r="H1203" s="20">
        <v>1149.93</v>
      </c>
      <c r="I1203" s="64"/>
      <c r="J1203" s="64"/>
      <c r="K1203" s="64"/>
      <c r="L1203" s="64"/>
      <c r="M1203" s="64"/>
      <c r="N1203" s="64"/>
      <c r="O1203" s="64"/>
      <c r="P1203" s="64"/>
      <c r="Q1203" s="64"/>
      <c r="R1203" s="64"/>
      <c r="S1203" s="64"/>
      <c r="T1203" s="64"/>
      <c r="U1203" s="64"/>
      <c r="V1203" s="34">
        <f t="shared" si="4258"/>
        <v>24</v>
      </c>
    </row>
    <row r="1204" spans="1:22">
      <c r="A1204" s="13" t="str">
        <f t="shared" ref="A1204" si="4304">$B1202&amp;"."&amp;F1204&amp;"."&amp;V1204</f>
        <v>7.3.24</v>
      </c>
      <c r="B1204" s="17"/>
      <c r="C1204" s="17"/>
      <c r="D1204" s="17"/>
      <c r="E1204" s="30" t="s">
        <v>41</v>
      </c>
      <c r="F1204" s="30">
        <f t="shared" si="4229"/>
        <v>3</v>
      </c>
      <c r="G1204" s="31">
        <v>4.75</v>
      </c>
      <c r="H1204" s="32">
        <v>1149.93</v>
      </c>
      <c r="I1204" s="64"/>
      <c r="J1204" s="64"/>
      <c r="K1204" s="64"/>
      <c r="L1204" s="64"/>
      <c r="M1204" s="64"/>
      <c r="N1204" s="64"/>
      <c r="O1204" s="64"/>
      <c r="P1204" s="64"/>
      <c r="Q1204" s="64"/>
      <c r="R1204" s="64"/>
      <c r="S1204" s="64"/>
      <c r="T1204" s="64"/>
      <c r="U1204" s="64"/>
      <c r="V1204" s="34">
        <f t="shared" si="4258"/>
        <v>24</v>
      </c>
    </row>
    <row r="1205" spans="1:22">
      <c r="A1205" s="13" t="str">
        <f t="shared" ref="A1205" si="4305">$B1202&amp;"."&amp;F1205&amp;"."&amp;V1205</f>
        <v>7.4.24</v>
      </c>
      <c r="B1205" s="205"/>
      <c r="C1205" s="205"/>
      <c r="D1205" s="205"/>
      <c r="E1205" s="23" t="s">
        <v>41</v>
      </c>
      <c r="F1205" s="23">
        <f t="shared" si="4229"/>
        <v>4</v>
      </c>
      <c r="G1205" s="24">
        <v>5.4</v>
      </c>
      <c r="H1205" s="25">
        <v>1150.58</v>
      </c>
      <c r="I1205" s="183"/>
      <c r="J1205" s="183"/>
      <c r="K1205" s="183"/>
      <c r="L1205" s="183"/>
      <c r="M1205" s="183"/>
      <c r="N1205" s="183"/>
      <c r="O1205" s="183"/>
      <c r="P1205" s="183"/>
      <c r="Q1205" s="183"/>
      <c r="R1205" s="183"/>
      <c r="S1205" s="183"/>
      <c r="T1205" s="183"/>
      <c r="U1205" s="183"/>
      <c r="V1205" s="34">
        <f t="shared" si="4258"/>
        <v>24</v>
      </c>
    </row>
    <row r="1206" spans="1:22">
      <c r="A1206" s="13" t="str">
        <f t="shared" ref="A1206" si="4306">$B1206&amp;"."&amp;F1206&amp;"."&amp;V1206</f>
        <v>8.1.24</v>
      </c>
      <c r="B1206" s="204">
        <f t="shared" si="4245"/>
        <v>8</v>
      </c>
      <c r="C1206" s="204" t="s">
        <v>611</v>
      </c>
      <c r="D1206" s="204" t="s">
        <v>612</v>
      </c>
      <c r="E1206" s="14" t="s">
        <v>41</v>
      </c>
      <c r="F1206" s="14">
        <f t="shared" si="4229"/>
        <v>1</v>
      </c>
      <c r="G1206" s="15">
        <v>3.2</v>
      </c>
      <c r="H1206" s="16">
        <v>1151.05</v>
      </c>
      <c r="I1206" s="60">
        <f t="shared" ref="I1206" si="4307">G1206</f>
        <v>3.2</v>
      </c>
      <c r="J1206" s="60">
        <f t="shared" ref="J1206" si="4308">G1207-G1206</f>
        <v>0.64999999999999991</v>
      </c>
      <c r="K1206" s="60">
        <f t="shared" ref="K1206" si="4309">G1208-G1207</f>
        <v>0.60000000000000009</v>
      </c>
      <c r="L1206" s="60">
        <f t="shared" ref="L1206" si="4310">G1209-G1208</f>
        <v>0.64999999999999947</v>
      </c>
      <c r="M1206" s="60">
        <f t="shared" ref="M1206" si="4311">H1207</f>
        <v>1150.4000000000001</v>
      </c>
      <c r="N1206" s="60">
        <f t="shared" ref="N1206" si="4312">H1206-H1207</f>
        <v>0.64999999999986358</v>
      </c>
      <c r="O1206" s="60">
        <f t="shared" ref="O1206" si="4313">I1206</f>
        <v>3.2</v>
      </c>
      <c r="P1206" s="60">
        <v>0.35</v>
      </c>
      <c r="Q1206" s="60">
        <f t="shared" ref="Q1206" si="4314">(G1209-G1206-R1206-P1206-T1206)/2</f>
        <v>0.39999999999999974</v>
      </c>
      <c r="R1206" s="60">
        <v>0.4</v>
      </c>
      <c r="S1206" s="60">
        <f t="shared" ref="S1206" si="4315">(G1209-G1206-R1206-P1206-T1206)/2</f>
        <v>0.39999999999999974</v>
      </c>
      <c r="T1206" s="60">
        <f t="shared" ref="T1206" si="4316">P1206</f>
        <v>0.35</v>
      </c>
      <c r="U1206" s="60">
        <f t="shared" ref="U1206" si="4317">M1206+0.25</f>
        <v>1150.6500000000001</v>
      </c>
      <c r="V1206" s="34">
        <f t="shared" si="4258"/>
        <v>24</v>
      </c>
    </row>
    <row r="1207" spans="1:22">
      <c r="A1207" s="13" t="str">
        <f t="shared" ref="A1207" si="4318">$B1206&amp;"."&amp;F1207&amp;"."&amp;V1207</f>
        <v>8.2.24</v>
      </c>
      <c r="B1207" s="17"/>
      <c r="C1207" s="17"/>
      <c r="D1207" s="17"/>
      <c r="E1207" s="18" t="s">
        <v>41</v>
      </c>
      <c r="F1207" s="18">
        <f t="shared" si="4229"/>
        <v>2</v>
      </c>
      <c r="G1207" s="19">
        <v>3.85</v>
      </c>
      <c r="H1207" s="20">
        <v>1150.4000000000001</v>
      </c>
      <c r="I1207" s="64"/>
      <c r="J1207" s="64"/>
      <c r="K1207" s="64"/>
      <c r="L1207" s="64"/>
      <c r="M1207" s="64"/>
      <c r="N1207" s="64"/>
      <c r="O1207" s="64"/>
      <c r="P1207" s="64"/>
      <c r="Q1207" s="64"/>
      <c r="R1207" s="64"/>
      <c r="S1207" s="64"/>
      <c r="T1207" s="64"/>
      <c r="U1207" s="64"/>
      <c r="V1207" s="34">
        <f t="shared" si="4258"/>
        <v>24</v>
      </c>
    </row>
    <row r="1208" spans="1:22">
      <c r="A1208" s="13" t="str">
        <f t="shared" ref="A1208" si="4319">$B1206&amp;"."&amp;F1208&amp;"."&amp;V1208</f>
        <v>8.3.24</v>
      </c>
      <c r="B1208" s="17"/>
      <c r="C1208" s="17"/>
      <c r="D1208" s="17"/>
      <c r="E1208" s="30" t="s">
        <v>41</v>
      </c>
      <c r="F1208" s="30">
        <f t="shared" si="4229"/>
        <v>3</v>
      </c>
      <c r="G1208" s="31">
        <v>4.45</v>
      </c>
      <c r="H1208" s="32">
        <v>1150.4000000000001</v>
      </c>
      <c r="I1208" s="64"/>
      <c r="J1208" s="64"/>
      <c r="K1208" s="64"/>
      <c r="L1208" s="64"/>
      <c r="M1208" s="64"/>
      <c r="N1208" s="64"/>
      <c r="O1208" s="64"/>
      <c r="P1208" s="64"/>
      <c r="Q1208" s="64"/>
      <c r="R1208" s="64"/>
      <c r="S1208" s="64"/>
      <c r="T1208" s="64"/>
      <c r="U1208" s="64"/>
      <c r="V1208" s="34">
        <f t="shared" si="4258"/>
        <v>24</v>
      </c>
    </row>
    <row r="1209" spans="1:22">
      <c r="A1209" s="13" t="str">
        <f t="shared" ref="A1209" si="4320">$B1206&amp;"."&amp;F1209&amp;"."&amp;V1209</f>
        <v>8.4.24</v>
      </c>
      <c r="B1209" s="205"/>
      <c r="C1209" s="205"/>
      <c r="D1209" s="205"/>
      <c r="E1209" s="23" t="s">
        <v>41</v>
      </c>
      <c r="F1209" s="23">
        <f t="shared" si="4229"/>
        <v>4</v>
      </c>
      <c r="G1209" s="24">
        <v>5.0999999999999996</v>
      </c>
      <c r="H1209" s="25">
        <v>1151.05</v>
      </c>
      <c r="I1209" s="183"/>
      <c r="J1209" s="183"/>
      <c r="K1209" s="183"/>
      <c r="L1209" s="183"/>
      <c r="M1209" s="183"/>
      <c r="N1209" s="183"/>
      <c r="O1209" s="183"/>
      <c r="P1209" s="183"/>
      <c r="Q1209" s="183"/>
      <c r="R1209" s="183"/>
      <c r="S1209" s="183"/>
      <c r="T1209" s="183"/>
      <c r="U1209" s="183"/>
      <c r="V1209" s="34">
        <f t="shared" si="4258"/>
        <v>24</v>
      </c>
    </row>
    <row r="1210" spans="1:22">
      <c r="A1210" s="13" t="str">
        <f t="shared" ref="A1210" si="4321">$B1210&amp;"."&amp;F1210&amp;"."&amp;V1210</f>
        <v>9.1.24</v>
      </c>
      <c r="B1210" s="204">
        <f t="shared" si="4245"/>
        <v>9</v>
      </c>
      <c r="C1210" s="204" t="s">
        <v>576</v>
      </c>
      <c r="D1210" s="204" t="s">
        <v>613</v>
      </c>
      <c r="E1210" s="14" t="s">
        <v>41</v>
      </c>
      <c r="F1210" s="14">
        <f t="shared" si="4229"/>
        <v>1</v>
      </c>
      <c r="G1210" s="15">
        <v>3.25</v>
      </c>
      <c r="H1210" s="16">
        <v>1151.81</v>
      </c>
      <c r="I1210" s="60">
        <f t="shared" ref="I1210" si="4322">G1210</f>
        <v>3.25</v>
      </c>
      <c r="J1210" s="60">
        <f t="shared" ref="J1210" si="4323">G1211-G1210</f>
        <v>0.64999999999999991</v>
      </c>
      <c r="K1210" s="60">
        <f t="shared" ref="K1210" si="4324">G1212-G1211</f>
        <v>0.60000000000000009</v>
      </c>
      <c r="L1210" s="60">
        <f t="shared" ref="L1210" si="4325">G1213-G1212</f>
        <v>0.65000000000000036</v>
      </c>
      <c r="M1210" s="60">
        <f t="shared" ref="M1210" si="4326">H1211</f>
        <v>1151.1600000000001</v>
      </c>
      <c r="N1210" s="60">
        <f t="shared" ref="N1210" si="4327">H1210-H1211</f>
        <v>0.64999999999986358</v>
      </c>
      <c r="O1210" s="60">
        <f t="shared" ref="O1210" si="4328">I1210</f>
        <v>3.25</v>
      </c>
      <c r="P1210" s="60">
        <v>0.35</v>
      </c>
      <c r="Q1210" s="60">
        <f t="shared" ref="Q1210" si="4329">(G1213-G1210-R1210-P1210-T1210)/2</f>
        <v>0.40000000000000019</v>
      </c>
      <c r="R1210" s="60">
        <v>0.4</v>
      </c>
      <c r="S1210" s="60">
        <f t="shared" ref="S1210" si="4330">(G1213-G1210-R1210-P1210-T1210)/2</f>
        <v>0.40000000000000019</v>
      </c>
      <c r="T1210" s="60">
        <f t="shared" ref="T1210" si="4331">P1210</f>
        <v>0.35</v>
      </c>
      <c r="U1210" s="60">
        <f t="shared" ref="U1210" si="4332">M1210+0.25</f>
        <v>1151.4100000000001</v>
      </c>
      <c r="V1210" s="34">
        <f t="shared" si="4258"/>
        <v>24</v>
      </c>
    </row>
    <row r="1211" spans="1:22">
      <c r="A1211" s="13" t="str">
        <f t="shared" ref="A1211" si="4333">$B1210&amp;"."&amp;F1211&amp;"."&amp;V1211</f>
        <v>9.2.24</v>
      </c>
      <c r="B1211" s="17"/>
      <c r="C1211" s="17"/>
      <c r="D1211" s="17"/>
      <c r="E1211" s="18" t="s">
        <v>41</v>
      </c>
      <c r="F1211" s="18">
        <f t="shared" si="4229"/>
        <v>2</v>
      </c>
      <c r="G1211" s="19">
        <v>3.9</v>
      </c>
      <c r="H1211" s="20">
        <v>1151.1600000000001</v>
      </c>
      <c r="I1211" s="64"/>
      <c r="J1211" s="64"/>
      <c r="K1211" s="64"/>
      <c r="L1211" s="64"/>
      <c r="M1211" s="64"/>
      <c r="N1211" s="64"/>
      <c r="O1211" s="64"/>
      <c r="P1211" s="64"/>
      <c r="Q1211" s="64"/>
      <c r="R1211" s="64"/>
      <c r="S1211" s="64"/>
      <c r="T1211" s="64"/>
      <c r="U1211" s="64"/>
      <c r="V1211" s="34">
        <f t="shared" si="4258"/>
        <v>24</v>
      </c>
    </row>
    <row r="1212" spans="1:22">
      <c r="A1212" s="13" t="str">
        <f t="shared" ref="A1212" si="4334">$B1210&amp;"."&amp;F1212&amp;"."&amp;V1212</f>
        <v>9.3.24</v>
      </c>
      <c r="B1212" s="17"/>
      <c r="C1212" s="17"/>
      <c r="D1212" s="17"/>
      <c r="E1212" s="30" t="s">
        <v>41</v>
      </c>
      <c r="F1212" s="30">
        <f t="shared" si="4229"/>
        <v>3</v>
      </c>
      <c r="G1212" s="31">
        <v>4.5</v>
      </c>
      <c r="H1212" s="32">
        <v>1151.1600000000001</v>
      </c>
      <c r="I1212" s="64"/>
      <c r="J1212" s="64"/>
      <c r="K1212" s="64"/>
      <c r="L1212" s="64"/>
      <c r="M1212" s="64"/>
      <c r="N1212" s="64"/>
      <c r="O1212" s="64"/>
      <c r="P1212" s="64"/>
      <c r="Q1212" s="64"/>
      <c r="R1212" s="64"/>
      <c r="S1212" s="64"/>
      <c r="T1212" s="64"/>
      <c r="U1212" s="64"/>
      <c r="V1212" s="34">
        <f t="shared" si="4258"/>
        <v>24</v>
      </c>
    </row>
    <row r="1213" spans="1:22">
      <c r="A1213" s="13" t="str">
        <f t="shared" ref="A1213" si="4335">$B1210&amp;"."&amp;F1213&amp;"."&amp;V1213</f>
        <v>9.4.24</v>
      </c>
      <c r="B1213" s="205"/>
      <c r="C1213" s="205"/>
      <c r="D1213" s="205"/>
      <c r="E1213" s="23" t="s">
        <v>41</v>
      </c>
      <c r="F1213" s="23">
        <f t="shared" si="4229"/>
        <v>4</v>
      </c>
      <c r="G1213" s="24">
        <v>5.15</v>
      </c>
      <c r="H1213" s="25">
        <v>1151.81</v>
      </c>
      <c r="I1213" s="183"/>
      <c r="J1213" s="183"/>
      <c r="K1213" s="183"/>
      <c r="L1213" s="183"/>
      <c r="M1213" s="183"/>
      <c r="N1213" s="183"/>
      <c r="O1213" s="183"/>
      <c r="P1213" s="183"/>
      <c r="Q1213" s="183"/>
      <c r="R1213" s="183"/>
      <c r="S1213" s="183"/>
      <c r="T1213" s="183"/>
      <c r="U1213" s="183"/>
      <c r="V1213" s="34">
        <f t="shared" si="4258"/>
        <v>24</v>
      </c>
    </row>
    <row r="1214" spans="1:22">
      <c r="A1214" s="13" t="str">
        <f t="shared" ref="A1214" si="4336">$B1214&amp;"."&amp;F1214&amp;"."&amp;V1214</f>
        <v>10.1.24</v>
      </c>
      <c r="B1214" s="204">
        <f t="shared" si="4245"/>
        <v>10</v>
      </c>
      <c r="C1214" s="204" t="s">
        <v>353</v>
      </c>
      <c r="D1214" s="204" t="s">
        <v>354</v>
      </c>
      <c r="E1214" s="14" t="s">
        <v>41</v>
      </c>
      <c r="F1214" s="14">
        <f t="shared" si="4229"/>
        <v>1</v>
      </c>
      <c r="G1214" s="15">
        <v>3.6</v>
      </c>
      <c r="H1214" s="16">
        <v>1152.53</v>
      </c>
      <c r="I1214" s="60">
        <f t="shared" ref="I1214" si="4337">G1214</f>
        <v>3.6</v>
      </c>
      <c r="J1214" s="60">
        <f t="shared" ref="J1214" si="4338">G1215-G1214</f>
        <v>0.64999999999999991</v>
      </c>
      <c r="K1214" s="60">
        <f t="shared" ref="K1214" si="4339">G1216-G1215</f>
        <v>0.59999999999999964</v>
      </c>
      <c r="L1214" s="60">
        <f t="shared" ref="L1214" si="4340">G1217-G1216</f>
        <v>0.65000000000000036</v>
      </c>
      <c r="M1214" s="60">
        <f t="shared" ref="M1214" si="4341">H1215</f>
        <v>1151.8800000000001</v>
      </c>
      <c r="N1214" s="60">
        <f t="shared" ref="N1214" si="4342">H1214-H1215</f>
        <v>0.64999999999986358</v>
      </c>
      <c r="O1214" s="60">
        <f t="shared" ref="O1214" si="4343">I1214</f>
        <v>3.6</v>
      </c>
      <c r="P1214" s="60">
        <v>0.35</v>
      </c>
      <c r="Q1214" s="60">
        <f t="shared" ref="Q1214" si="4344">(G1217-G1214-R1214-P1214-T1214)/2</f>
        <v>0.39999999999999997</v>
      </c>
      <c r="R1214" s="60">
        <v>0.4</v>
      </c>
      <c r="S1214" s="60">
        <f t="shared" ref="S1214" si="4345">(G1217-G1214-R1214-P1214-T1214)/2</f>
        <v>0.39999999999999997</v>
      </c>
      <c r="T1214" s="60">
        <f t="shared" ref="T1214" si="4346">P1214</f>
        <v>0.35</v>
      </c>
      <c r="U1214" s="60">
        <f t="shared" ref="U1214" si="4347">M1214+0.25</f>
        <v>1152.1300000000001</v>
      </c>
      <c r="V1214" s="34">
        <f t="shared" si="4258"/>
        <v>24</v>
      </c>
    </row>
    <row r="1215" spans="1:22">
      <c r="A1215" s="13" t="str">
        <f t="shared" ref="A1215" si="4348">$B1214&amp;"."&amp;F1215&amp;"."&amp;V1215</f>
        <v>10.2.24</v>
      </c>
      <c r="B1215" s="17"/>
      <c r="C1215" s="17"/>
      <c r="D1215" s="17"/>
      <c r="E1215" s="18" t="s">
        <v>41</v>
      </c>
      <c r="F1215" s="18">
        <f t="shared" si="4229"/>
        <v>2</v>
      </c>
      <c r="G1215" s="19">
        <v>4.25</v>
      </c>
      <c r="H1215" s="20">
        <v>1151.8800000000001</v>
      </c>
      <c r="I1215" s="64"/>
      <c r="J1215" s="64"/>
      <c r="K1215" s="64"/>
      <c r="L1215" s="64"/>
      <c r="M1215" s="64"/>
      <c r="N1215" s="64"/>
      <c r="O1215" s="64"/>
      <c r="P1215" s="64"/>
      <c r="Q1215" s="64"/>
      <c r="R1215" s="64"/>
      <c r="S1215" s="64"/>
      <c r="T1215" s="64"/>
      <c r="U1215" s="64"/>
      <c r="V1215" s="34">
        <f t="shared" si="4258"/>
        <v>24</v>
      </c>
    </row>
    <row r="1216" spans="1:22">
      <c r="A1216" s="13" t="str">
        <f t="shared" ref="A1216" si="4349">$B1214&amp;"."&amp;F1216&amp;"."&amp;V1216</f>
        <v>10.3.24</v>
      </c>
      <c r="B1216" s="17"/>
      <c r="C1216" s="17"/>
      <c r="D1216" s="17"/>
      <c r="E1216" s="30" t="s">
        <v>41</v>
      </c>
      <c r="F1216" s="30">
        <f t="shared" si="4229"/>
        <v>3</v>
      </c>
      <c r="G1216" s="31">
        <v>4.8499999999999996</v>
      </c>
      <c r="H1216" s="32">
        <v>1151.8800000000001</v>
      </c>
      <c r="I1216" s="64"/>
      <c r="J1216" s="64"/>
      <c r="K1216" s="64"/>
      <c r="L1216" s="64"/>
      <c r="M1216" s="64"/>
      <c r="N1216" s="64"/>
      <c r="O1216" s="64"/>
      <c r="P1216" s="64"/>
      <c r="Q1216" s="64"/>
      <c r="R1216" s="64"/>
      <c r="S1216" s="64"/>
      <c r="T1216" s="64"/>
      <c r="U1216" s="64"/>
      <c r="V1216" s="34">
        <f t="shared" si="4258"/>
        <v>24</v>
      </c>
    </row>
    <row r="1217" spans="1:22">
      <c r="A1217" s="13" t="str">
        <f t="shared" ref="A1217" si="4350">$B1214&amp;"."&amp;F1217&amp;"."&amp;V1217</f>
        <v>10.4.24</v>
      </c>
      <c r="B1217" s="205"/>
      <c r="C1217" s="205"/>
      <c r="D1217" s="205"/>
      <c r="E1217" s="23" t="s">
        <v>41</v>
      </c>
      <c r="F1217" s="23">
        <f t="shared" si="4229"/>
        <v>4</v>
      </c>
      <c r="G1217" s="24">
        <v>5.5</v>
      </c>
      <c r="H1217" s="25">
        <v>1152.53</v>
      </c>
      <c r="I1217" s="183"/>
      <c r="J1217" s="183"/>
      <c r="K1217" s="183"/>
      <c r="L1217" s="183"/>
      <c r="M1217" s="183"/>
      <c r="N1217" s="183"/>
      <c r="O1217" s="183"/>
      <c r="P1217" s="183"/>
      <c r="Q1217" s="183"/>
      <c r="R1217" s="183"/>
      <c r="S1217" s="183"/>
      <c r="T1217" s="183"/>
      <c r="U1217" s="183"/>
      <c r="V1217" s="34">
        <f t="shared" si="4258"/>
        <v>24</v>
      </c>
    </row>
  </sheetData>
  <mergeCells count="9">
    <mergeCell ref="I8:N8"/>
    <mergeCell ref="O8:U8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5" right="0.5" top="0.5" bottom="0.5" header="0.05" footer="0.05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3" tint="0.39997558519241921"/>
  </sheetPr>
  <dimension ref="A1:AC41"/>
  <sheetViews>
    <sheetView view="pageBreakPreview" zoomScale="95" zoomScaleNormal="100" zoomScaleSheetLayoutView="95" workbookViewId="0">
      <selection activeCell="W7" sqref="W7"/>
    </sheetView>
  </sheetViews>
  <sheetFormatPr defaultRowHeight="11.25"/>
  <cols>
    <col min="1" max="1" width="4.7109375" style="126" customWidth="1"/>
    <col min="2" max="3" width="10.7109375" style="126" customWidth="1"/>
    <col min="4" max="7" width="5.7109375" style="127" customWidth="1"/>
    <col min="8" max="10" width="5.7109375" style="135" customWidth="1"/>
    <col min="11" max="16" width="5.7109375" style="127" customWidth="1"/>
    <col min="17" max="19" width="5.7109375" style="135" customWidth="1"/>
    <col min="20" max="21" width="5.7109375" style="127" customWidth="1"/>
    <col min="22" max="22" width="5.140625" style="144" customWidth="1"/>
    <col min="23" max="23" width="9.140625" style="144"/>
    <col min="24" max="24" width="9.140625" style="145"/>
    <col min="25" max="26" width="9.140625" style="150"/>
    <col min="27" max="27" width="9.140625" style="127"/>
    <col min="28" max="28" width="0" style="127" hidden="1" customWidth="1"/>
    <col min="29" max="211" width="9.140625" style="127"/>
    <col min="212" max="212" width="4.7109375" style="127" customWidth="1"/>
    <col min="213" max="214" width="10.7109375" style="127" customWidth="1"/>
    <col min="215" max="277" width="5.7109375" style="127" customWidth="1"/>
    <col min="278" max="467" width="9.140625" style="127"/>
    <col min="468" max="468" width="4.7109375" style="127" customWidth="1"/>
    <col min="469" max="470" width="10.7109375" style="127" customWidth="1"/>
    <col min="471" max="533" width="5.7109375" style="127" customWidth="1"/>
    <col min="534" max="723" width="9.140625" style="127"/>
    <col min="724" max="724" width="4.7109375" style="127" customWidth="1"/>
    <col min="725" max="726" width="10.7109375" style="127" customWidth="1"/>
    <col min="727" max="789" width="5.7109375" style="127" customWidth="1"/>
    <col min="790" max="979" width="9.140625" style="127"/>
    <col min="980" max="980" width="4.7109375" style="127" customWidth="1"/>
    <col min="981" max="982" width="10.7109375" style="127" customWidth="1"/>
    <col min="983" max="1045" width="5.7109375" style="127" customWidth="1"/>
    <col min="1046" max="1235" width="9.140625" style="127"/>
    <col min="1236" max="1236" width="4.7109375" style="127" customWidth="1"/>
    <col min="1237" max="1238" width="10.7109375" style="127" customWidth="1"/>
    <col min="1239" max="1301" width="5.7109375" style="127" customWidth="1"/>
    <col min="1302" max="1491" width="9.140625" style="127"/>
    <col min="1492" max="1492" width="4.7109375" style="127" customWidth="1"/>
    <col min="1493" max="1494" width="10.7109375" style="127" customWidth="1"/>
    <col min="1495" max="1557" width="5.7109375" style="127" customWidth="1"/>
    <col min="1558" max="1747" width="9.140625" style="127"/>
    <col min="1748" max="1748" width="4.7109375" style="127" customWidth="1"/>
    <col min="1749" max="1750" width="10.7109375" style="127" customWidth="1"/>
    <col min="1751" max="1813" width="5.7109375" style="127" customWidth="1"/>
    <col min="1814" max="2003" width="9.140625" style="127"/>
    <col min="2004" max="2004" width="4.7109375" style="127" customWidth="1"/>
    <col min="2005" max="2006" width="10.7109375" style="127" customWidth="1"/>
    <col min="2007" max="2069" width="5.7109375" style="127" customWidth="1"/>
    <col min="2070" max="2259" width="9.140625" style="127"/>
    <col min="2260" max="2260" width="4.7109375" style="127" customWidth="1"/>
    <col min="2261" max="2262" width="10.7109375" style="127" customWidth="1"/>
    <col min="2263" max="2325" width="5.7109375" style="127" customWidth="1"/>
    <col min="2326" max="2515" width="9.140625" style="127"/>
    <col min="2516" max="2516" width="4.7109375" style="127" customWidth="1"/>
    <col min="2517" max="2518" width="10.7109375" style="127" customWidth="1"/>
    <col min="2519" max="2581" width="5.7109375" style="127" customWidth="1"/>
    <col min="2582" max="2771" width="9.140625" style="127"/>
    <col min="2772" max="2772" width="4.7109375" style="127" customWidth="1"/>
    <col min="2773" max="2774" width="10.7109375" style="127" customWidth="1"/>
    <col min="2775" max="2837" width="5.7109375" style="127" customWidth="1"/>
    <col min="2838" max="3027" width="9.140625" style="127"/>
    <col min="3028" max="3028" width="4.7109375" style="127" customWidth="1"/>
    <col min="3029" max="3030" width="10.7109375" style="127" customWidth="1"/>
    <col min="3031" max="3093" width="5.7109375" style="127" customWidth="1"/>
    <col min="3094" max="3283" width="9.140625" style="127"/>
    <col min="3284" max="3284" width="4.7109375" style="127" customWidth="1"/>
    <col min="3285" max="3286" width="10.7109375" style="127" customWidth="1"/>
    <col min="3287" max="3349" width="5.7109375" style="127" customWidth="1"/>
    <col min="3350" max="3539" width="9.140625" style="127"/>
    <col min="3540" max="3540" width="4.7109375" style="127" customWidth="1"/>
    <col min="3541" max="3542" width="10.7109375" style="127" customWidth="1"/>
    <col min="3543" max="3605" width="5.7109375" style="127" customWidth="1"/>
    <col min="3606" max="3795" width="9.140625" style="127"/>
    <col min="3796" max="3796" width="4.7109375" style="127" customWidth="1"/>
    <col min="3797" max="3798" width="10.7109375" style="127" customWidth="1"/>
    <col min="3799" max="3861" width="5.7109375" style="127" customWidth="1"/>
    <col min="3862" max="4051" width="9.140625" style="127"/>
    <col min="4052" max="4052" width="4.7109375" style="127" customWidth="1"/>
    <col min="4053" max="4054" width="10.7109375" style="127" customWidth="1"/>
    <col min="4055" max="4117" width="5.7109375" style="127" customWidth="1"/>
    <col min="4118" max="4307" width="9.140625" style="127"/>
    <col min="4308" max="4308" width="4.7109375" style="127" customWidth="1"/>
    <col min="4309" max="4310" width="10.7109375" style="127" customWidth="1"/>
    <col min="4311" max="4373" width="5.7109375" style="127" customWidth="1"/>
    <col min="4374" max="4563" width="9.140625" style="127"/>
    <col min="4564" max="4564" width="4.7109375" style="127" customWidth="1"/>
    <col min="4565" max="4566" width="10.7109375" style="127" customWidth="1"/>
    <col min="4567" max="4629" width="5.7109375" style="127" customWidth="1"/>
    <col min="4630" max="4819" width="9.140625" style="127"/>
    <col min="4820" max="4820" width="4.7109375" style="127" customWidth="1"/>
    <col min="4821" max="4822" width="10.7109375" style="127" customWidth="1"/>
    <col min="4823" max="4885" width="5.7109375" style="127" customWidth="1"/>
    <col min="4886" max="5075" width="9.140625" style="127"/>
    <col min="5076" max="5076" width="4.7109375" style="127" customWidth="1"/>
    <col min="5077" max="5078" width="10.7109375" style="127" customWidth="1"/>
    <col min="5079" max="5141" width="5.7109375" style="127" customWidth="1"/>
    <col min="5142" max="5331" width="9.140625" style="127"/>
    <col min="5332" max="5332" width="4.7109375" style="127" customWidth="1"/>
    <col min="5333" max="5334" width="10.7109375" style="127" customWidth="1"/>
    <col min="5335" max="5397" width="5.7109375" style="127" customWidth="1"/>
    <col min="5398" max="5587" width="9.140625" style="127"/>
    <col min="5588" max="5588" width="4.7109375" style="127" customWidth="1"/>
    <col min="5589" max="5590" width="10.7109375" style="127" customWidth="1"/>
    <col min="5591" max="5653" width="5.7109375" style="127" customWidth="1"/>
    <col min="5654" max="5843" width="9.140625" style="127"/>
    <col min="5844" max="5844" width="4.7109375" style="127" customWidth="1"/>
    <col min="5845" max="5846" width="10.7109375" style="127" customWidth="1"/>
    <col min="5847" max="5909" width="5.7109375" style="127" customWidth="1"/>
    <col min="5910" max="6099" width="9.140625" style="127"/>
    <col min="6100" max="6100" width="4.7109375" style="127" customWidth="1"/>
    <col min="6101" max="6102" width="10.7109375" style="127" customWidth="1"/>
    <col min="6103" max="6165" width="5.7109375" style="127" customWidth="1"/>
    <col min="6166" max="6355" width="9.140625" style="127"/>
    <col min="6356" max="6356" width="4.7109375" style="127" customWidth="1"/>
    <col min="6357" max="6358" width="10.7109375" style="127" customWidth="1"/>
    <col min="6359" max="6421" width="5.7109375" style="127" customWidth="1"/>
    <col min="6422" max="6611" width="9.140625" style="127"/>
    <col min="6612" max="6612" width="4.7109375" style="127" customWidth="1"/>
    <col min="6613" max="6614" width="10.7109375" style="127" customWidth="1"/>
    <col min="6615" max="6677" width="5.7109375" style="127" customWidth="1"/>
    <col min="6678" max="6867" width="9.140625" style="127"/>
    <col min="6868" max="6868" width="4.7109375" style="127" customWidth="1"/>
    <col min="6869" max="6870" width="10.7109375" style="127" customWidth="1"/>
    <col min="6871" max="6933" width="5.7109375" style="127" customWidth="1"/>
    <col min="6934" max="7123" width="9.140625" style="127"/>
    <col min="7124" max="7124" width="4.7109375" style="127" customWidth="1"/>
    <col min="7125" max="7126" width="10.7109375" style="127" customWidth="1"/>
    <col min="7127" max="7189" width="5.7109375" style="127" customWidth="1"/>
    <col min="7190" max="7379" width="9.140625" style="127"/>
    <col min="7380" max="7380" width="4.7109375" style="127" customWidth="1"/>
    <col min="7381" max="7382" width="10.7109375" style="127" customWidth="1"/>
    <col min="7383" max="7445" width="5.7109375" style="127" customWidth="1"/>
    <col min="7446" max="7635" width="9.140625" style="127"/>
    <col min="7636" max="7636" width="4.7109375" style="127" customWidth="1"/>
    <col min="7637" max="7638" width="10.7109375" style="127" customWidth="1"/>
    <col min="7639" max="7701" width="5.7109375" style="127" customWidth="1"/>
    <col min="7702" max="7891" width="9.140625" style="127"/>
    <col min="7892" max="7892" width="4.7109375" style="127" customWidth="1"/>
    <col min="7893" max="7894" width="10.7109375" style="127" customWidth="1"/>
    <col min="7895" max="7957" width="5.7109375" style="127" customWidth="1"/>
    <col min="7958" max="8147" width="9.140625" style="127"/>
    <col min="8148" max="8148" width="4.7109375" style="127" customWidth="1"/>
    <col min="8149" max="8150" width="10.7109375" style="127" customWidth="1"/>
    <col min="8151" max="8213" width="5.7109375" style="127" customWidth="1"/>
    <col min="8214" max="8403" width="9.140625" style="127"/>
    <col min="8404" max="8404" width="4.7109375" style="127" customWidth="1"/>
    <col min="8405" max="8406" width="10.7109375" style="127" customWidth="1"/>
    <col min="8407" max="8469" width="5.7109375" style="127" customWidth="1"/>
    <col min="8470" max="8659" width="9.140625" style="127"/>
    <col min="8660" max="8660" width="4.7109375" style="127" customWidth="1"/>
    <col min="8661" max="8662" width="10.7109375" style="127" customWidth="1"/>
    <col min="8663" max="8725" width="5.7109375" style="127" customWidth="1"/>
    <col min="8726" max="8915" width="9.140625" style="127"/>
    <col min="8916" max="8916" width="4.7109375" style="127" customWidth="1"/>
    <col min="8917" max="8918" width="10.7109375" style="127" customWidth="1"/>
    <col min="8919" max="8981" width="5.7109375" style="127" customWidth="1"/>
    <col min="8982" max="9171" width="9.140625" style="127"/>
    <col min="9172" max="9172" width="4.7109375" style="127" customWidth="1"/>
    <col min="9173" max="9174" width="10.7109375" style="127" customWidth="1"/>
    <col min="9175" max="9237" width="5.7109375" style="127" customWidth="1"/>
    <col min="9238" max="9427" width="9.140625" style="127"/>
    <col min="9428" max="9428" width="4.7109375" style="127" customWidth="1"/>
    <col min="9429" max="9430" width="10.7109375" style="127" customWidth="1"/>
    <col min="9431" max="9493" width="5.7109375" style="127" customWidth="1"/>
    <col min="9494" max="9683" width="9.140625" style="127"/>
    <col min="9684" max="9684" width="4.7109375" style="127" customWidth="1"/>
    <col min="9685" max="9686" width="10.7109375" style="127" customWidth="1"/>
    <col min="9687" max="9749" width="5.7109375" style="127" customWidth="1"/>
    <col min="9750" max="9939" width="9.140625" style="127"/>
    <col min="9940" max="9940" width="4.7109375" style="127" customWidth="1"/>
    <col min="9941" max="9942" width="10.7109375" style="127" customWidth="1"/>
    <col min="9943" max="10005" width="5.7109375" style="127" customWidth="1"/>
    <col min="10006" max="10195" width="9.140625" style="127"/>
    <col min="10196" max="10196" width="4.7109375" style="127" customWidth="1"/>
    <col min="10197" max="10198" width="10.7109375" style="127" customWidth="1"/>
    <col min="10199" max="10261" width="5.7109375" style="127" customWidth="1"/>
    <col min="10262" max="10451" width="9.140625" style="127"/>
    <col min="10452" max="10452" width="4.7109375" style="127" customWidth="1"/>
    <col min="10453" max="10454" width="10.7109375" style="127" customWidth="1"/>
    <col min="10455" max="10517" width="5.7109375" style="127" customWidth="1"/>
    <col min="10518" max="10707" width="9.140625" style="127"/>
    <col min="10708" max="10708" width="4.7109375" style="127" customWidth="1"/>
    <col min="10709" max="10710" width="10.7109375" style="127" customWidth="1"/>
    <col min="10711" max="10773" width="5.7109375" style="127" customWidth="1"/>
    <col min="10774" max="10963" width="9.140625" style="127"/>
    <col min="10964" max="10964" width="4.7109375" style="127" customWidth="1"/>
    <col min="10965" max="10966" width="10.7109375" style="127" customWidth="1"/>
    <col min="10967" max="11029" width="5.7109375" style="127" customWidth="1"/>
    <col min="11030" max="11219" width="9.140625" style="127"/>
    <col min="11220" max="11220" width="4.7109375" style="127" customWidth="1"/>
    <col min="11221" max="11222" width="10.7109375" style="127" customWidth="1"/>
    <col min="11223" max="11285" width="5.7109375" style="127" customWidth="1"/>
    <col min="11286" max="11475" width="9.140625" style="127"/>
    <col min="11476" max="11476" width="4.7109375" style="127" customWidth="1"/>
    <col min="11477" max="11478" width="10.7109375" style="127" customWidth="1"/>
    <col min="11479" max="11541" width="5.7109375" style="127" customWidth="1"/>
    <col min="11542" max="11731" width="9.140625" style="127"/>
    <col min="11732" max="11732" width="4.7109375" style="127" customWidth="1"/>
    <col min="11733" max="11734" width="10.7109375" style="127" customWidth="1"/>
    <col min="11735" max="11797" width="5.7109375" style="127" customWidth="1"/>
    <col min="11798" max="11987" width="9.140625" style="127"/>
    <col min="11988" max="11988" width="4.7109375" style="127" customWidth="1"/>
    <col min="11989" max="11990" width="10.7109375" style="127" customWidth="1"/>
    <col min="11991" max="12053" width="5.7109375" style="127" customWidth="1"/>
    <col min="12054" max="12243" width="9.140625" style="127"/>
    <col min="12244" max="12244" width="4.7109375" style="127" customWidth="1"/>
    <col min="12245" max="12246" width="10.7109375" style="127" customWidth="1"/>
    <col min="12247" max="12309" width="5.7109375" style="127" customWidth="1"/>
    <col min="12310" max="12499" width="9.140625" style="127"/>
    <col min="12500" max="12500" width="4.7109375" style="127" customWidth="1"/>
    <col min="12501" max="12502" width="10.7109375" style="127" customWidth="1"/>
    <col min="12503" max="12565" width="5.7109375" style="127" customWidth="1"/>
    <col min="12566" max="12755" width="9.140625" style="127"/>
    <col min="12756" max="12756" width="4.7109375" style="127" customWidth="1"/>
    <col min="12757" max="12758" width="10.7109375" style="127" customWidth="1"/>
    <col min="12759" max="12821" width="5.7109375" style="127" customWidth="1"/>
    <col min="12822" max="13011" width="9.140625" style="127"/>
    <col min="13012" max="13012" width="4.7109375" style="127" customWidth="1"/>
    <col min="13013" max="13014" width="10.7109375" style="127" customWidth="1"/>
    <col min="13015" max="13077" width="5.7109375" style="127" customWidth="1"/>
    <col min="13078" max="13267" width="9.140625" style="127"/>
    <col min="13268" max="13268" width="4.7109375" style="127" customWidth="1"/>
    <col min="13269" max="13270" width="10.7109375" style="127" customWidth="1"/>
    <col min="13271" max="13333" width="5.7109375" style="127" customWidth="1"/>
    <col min="13334" max="13523" width="9.140625" style="127"/>
    <col min="13524" max="13524" width="4.7109375" style="127" customWidth="1"/>
    <col min="13525" max="13526" width="10.7109375" style="127" customWidth="1"/>
    <col min="13527" max="13589" width="5.7109375" style="127" customWidth="1"/>
    <col min="13590" max="13779" width="9.140625" style="127"/>
    <col min="13780" max="13780" width="4.7109375" style="127" customWidth="1"/>
    <col min="13781" max="13782" width="10.7109375" style="127" customWidth="1"/>
    <col min="13783" max="13845" width="5.7109375" style="127" customWidth="1"/>
    <col min="13846" max="14035" width="9.140625" style="127"/>
    <col min="14036" max="14036" width="4.7109375" style="127" customWidth="1"/>
    <col min="14037" max="14038" width="10.7109375" style="127" customWidth="1"/>
    <col min="14039" max="14101" width="5.7109375" style="127" customWidth="1"/>
    <col min="14102" max="14291" width="9.140625" style="127"/>
    <col min="14292" max="14292" width="4.7109375" style="127" customWidth="1"/>
    <col min="14293" max="14294" width="10.7109375" style="127" customWidth="1"/>
    <col min="14295" max="14357" width="5.7109375" style="127" customWidth="1"/>
    <col min="14358" max="14547" width="9.140625" style="127"/>
    <col min="14548" max="14548" width="4.7109375" style="127" customWidth="1"/>
    <col min="14549" max="14550" width="10.7109375" style="127" customWidth="1"/>
    <col min="14551" max="14613" width="5.7109375" style="127" customWidth="1"/>
    <col min="14614" max="14803" width="9.140625" style="127"/>
    <col min="14804" max="14804" width="4.7109375" style="127" customWidth="1"/>
    <col min="14805" max="14806" width="10.7109375" style="127" customWidth="1"/>
    <col min="14807" max="14869" width="5.7109375" style="127" customWidth="1"/>
    <col min="14870" max="15059" width="9.140625" style="127"/>
    <col min="15060" max="15060" width="4.7109375" style="127" customWidth="1"/>
    <col min="15061" max="15062" width="10.7109375" style="127" customWidth="1"/>
    <col min="15063" max="15125" width="5.7109375" style="127" customWidth="1"/>
    <col min="15126" max="15315" width="9.140625" style="127"/>
    <col min="15316" max="15316" width="4.7109375" style="127" customWidth="1"/>
    <col min="15317" max="15318" width="10.7109375" style="127" customWidth="1"/>
    <col min="15319" max="15381" width="5.7109375" style="127" customWidth="1"/>
    <col min="15382" max="15571" width="9.140625" style="127"/>
    <col min="15572" max="15572" width="4.7109375" style="127" customWidth="1"/>
    <col min="15573" max="15574" width="10.7109375" style="127" customWidth="1"/>
    <col min="15575" max="15637" width="5.7109375" style="127" customWidth="1"/>
    <col min="15638" max="15827" width="9.140625" style="127"/>
    <col min="15828" max="15828" width="4.7109375" style="127" customWidth="1"/>
    <col min="15829" max="15830" width="10.7109375" style="127" customWidth="1"/>
    <col min="15831" max="15893" width="5.7109375" style="127" customWidth="1"/>
    <col min="15894" max="16083" width="9.140625" style="127"/>
    <col min="16084" max="16084" width="4.7109375" style="127" customWidth="1"/>
    <col min="16085" max="16086" width="10.7109375" style="127" customWidth="1"/>
    <col min="16087" max="16149" width="5.7109375" style="127" customWidth="1"/>
    <col min="16150" max="16384" width="9.140625" style="127"/>
  </cols>
  <sheetData>
    <row r="1" spans="1:29" ht="13.5" customHeight="1">
      <c r="A1" s="252" t="s">
        <v>33</v>
      </c>
      <c r="B1" s="253" t="s">
        <v>35</v>
      </c>
      <c r="C1" s="254"/>
      <c r="D1" s="252" t="s">
        <v>220</v>
      </c>
      <c r="E1" s="252"/>
      <c r="F1" s="252"/>
      <c r="G1" s="252"/>
      <c r="H1" s="252"/>
      <c r="I1" s="252"/>
      <c r="J1" s="252"/>
      <c r="K1" s="252"/>
      <c r="L1" s="252"/>
      <c r="M1" s="252" t="s">
        <v>221</v>
      </c>
      <c r="N1" s="252"/>
      <c r="O1" s="252"/>
      <c r="P1" s="252"/>
      <c r="Q1" s="252"/>
      <c r="R1" s="252"/>
      <c r="S1" s="252"/>
      <c r="T1" s="252"/>
      <c r="U1" s="252"/>
    </row>
    <row r="2" spans="1:29" ht="12.75" customHeight="1">
      <c r="A2" s="252"/>
      <c r="B2" s="253"/>
      <c r="C2" s="254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</row>
    <row r="3" spans="1:29">
      <c r="A3" s="252"/>
      <c r="B3" s="253"/>
      <c r="C3" s="254"/>
      <c r="D3" s="252" t="s">
        <v>225</v>
      </c>
      <c r="E3" s="252"/>
      <c r="F3" s="252"/>
      <c r="G3" s="252"/>
      <c r="H3" s="252" t="s">
        <v>226</v>
      </c>
      <c r="I3" s="252"/>
      <c r="J3" s="252"/>
      <c r="K3" s="252"/>
      <c r="L3" s="252"/>
      <c r="M3" s="252" t="s">
        <v>225</v>
      </c>
      <c r="N3" s="252"/>
      <c r="O3" s="252"/>
      <c r="P3" s="252"/>
      <c r="Q3" s="252" t="s">
        <v>226</v>
      </c>
      <c r="R3" s="252"/>
      <c r="S3" s="252"/>
      <c r="T3" s="252"/>
      <c r="U3" s="252"/>
    </row>
    <row r="4" spans="1:29" s="130" customFormat="1" ht="33.75">
      <c r="A4" s="252"/>
      <c r="B4" s="128" t="s">
        <v>227</v>
      </c>
      <c r="C4" s="128" t="s">
        <v>228</v>
      </c>
      <c r="D4" s="128" t="s">
        <v>229</v>
      </c>
      <c r="E4" s="128" t="s">
        <v>230</v>
      </c>
      <c r="F4" s="128" t="s">
        <v>231</v>
      </c>
      <c r="G4" s="128" t="s">
        <v>232</v>
      </c>
      <c r="H4" s="129" t="s">
        <v>229</v>
      </c>
      <c r="I4" s="129" t="s">
        <v>230</v>
      </c>
      <c r="J4" s="129" t="s">
        <v>231</v>
      </c>
      <c r="K4" s="128" t="s">
        <v>233</v>
      </c>
      <c r="L4" s="128" t="s">
        <v>234</v>
      </c>
      <c r="M4" s="128" t="s">
        <v>229</v>
      </c>
      <c r="N4" s="128" t="s">
        <v>230</v>
      </c>
      <c r="O4" s="128" t="s">
        <v>231</v>
      </c>
      <c r="P4" s="128" t="s">
        <v>232</v>
      </c>
      <c r="Q4" s="129" t="s">
        <v>229</v>
      </c>
      <c r="R4" s="129" t="s">
        <v>230</v>
      </c>
      <c r="S4" s="129" t="s">
        <v>231</v>
      </c>
      <c r="T4" s="128" t="s">
        <v>233</v>
      </c>
      <c r="U4" s="128" t="s">
        <v>234</v>
      </c>
      <c r="V4" s="146" t="s">
        <v>279</v>
      </c>
      <c r="W4" s="146" t="s">
        <v>280</v>
      </c>
      <c r="X4" s="146" t="s">
        <v>278</v>
      </c>
      <c r="Y4" s="151" t="s">
        <v>292</v>
      </c>
      <c r="Z4" s="151" t="s">
        <v>293</v>
      </c>
      <c r="AA4" s="209" t="s">
        <v>626</v>
      </c>
      <c r="AB4" s="210">
        <v>35</v>
      </c>
      <c r="AC4" s="208" t="s">
        <v>627</v>
      </c>
    </row>
    <row r="5" spans="1:29">
      <c r="A5" s="131">
        <v>1</v>
      </c>
      <c r="B5" s="214" t="s">
        <v>354</v>
      </c>
      <c r="C5" s="214" t="s">
        <v>235</v>
      </c>
      <c r="D5" s="136">
        <f>DAY(DATE(J5,I5,H5)-1)</f>
        <v>4</v>
      </c>
      <c r="E5" s="136">
        <f>IF(D5&gt;H5,I5-1,I5)</f>
        <v>3</v>
      </c>
      <c r="F5" s="136">
        <f>IF(E5&gt;I5,J5-1,J5)</f>
        <v>2015</v>
      </c>
      <c r="G5" s="136" t="s">
        <v>246</v>
      </c>
      <c r="H5" s="137">
        <v>5</v>
      </c>
      <c r="I5" s="137">
        <v>3</v>
      </c>
      <c r="J5" s="137">
        <v>2015</v>
      </c>
      <c r="K5" s="136" t="s">
        <v>251</v>
      </c>
      <c r="L5" s="136" t="s">
        <v>257</v>
      </c>
      <c r="M5" s="136">
        <f>DAY(DATE(S5,R5,Q5)-1)</f>
        <v>13</v>
      </c>
      <c r="N5" s="136">
        <f>IF(M5&gt;Q5,R5-1,R5)</f>
        <v>3</v>
      </c>
      <c r="O5" s="136">
        <f>IF(N5&gt;R5,S5-1,S5)</f>
        <v>2015</v>
      </c>
      <c r="P5" s="136" t="s">
        <v>258</v>
      </c>
      <c r="Q5" s="211">
        <f>DAY(AC5)</f>
        <v>14</v>
      </c>
      <c r="R5" s="137">
        <f>MONTH(AC5)</f>
        <v>3</v>
      </c>
      <c r="S5" s="137">
        <f>YEAR(AC5)</f>
        <v>2015</v>
      </c>
      <c r="T5" s="136" t="s">
        <v>270</v>
      </c>
      <c r="U5" s="136" t="s">
        <v>242</v>
      </c>
      <c r="V5" s="144" t="s">
        <v>634</v>
      </c>
      <c r="W5" s="147">
        <v>1156.673</v>
      </c>
      <c r="X5" s="145" t="s">
        <v>282</v>
      </c>
      <c r="Y5" s="150">
        <f t="shared" ref="Y5:Y28" si="0">DATE(J5,I5,H5)</f>
        <v>42068</v>
      </c>
      <c r="Z5" s="150">
        <f>Y5+AA5</f>
        <v>42075</v>
      </c>
      <c r="AA5" s="212">
        <f>ROUND(AB5/$AB$4,0)</f>
        <v>7</v>
      </c>
      <c r="AB5" s="127">
        <f>1000-757.25</f>
        <v>242.75</v>
      </c>
      <c r="AC5" s="150">
        <f>Z5+2</f>
        <v>42077</v>
      </c>
    </row>
    <row r="6" spans="1:29">
      <c r="A6" s="132">
        <v>2</v>
      </c>
      <c r="B6" s="213" t="s">
        <v>235</v>
      </c>
      <c r="C6" s="213" t="s">
        <v>408</v>
      </c>
      <c r="D6" s="136">
        <f t="shared" ref="D6:D28" si="1">DAY(DATE(J6,I6,H6)-1)</f>
        <v>9</v>
      </c>
      <c r="E6" s="136">
        <f t="shared" ref="E6:E28" si="2">IF(D6&gt;H6,I6-1,I6)</f>
        <v>3</v>
      </c>
      <c r="F6" s="136">
        <f t="shared" ref="F6:F28" si="3">IF(E6&gt;I6,J6-1,J6)</f>
        <v>2015</v>
      </c>
      <c r="G6" s="138" t="s">
        <v>247</v>
      </c>
      <c r="H6" s="139">
        <v>10</v>
      </c>
      <c r="I6" s="139">
        <v>3</v>
      </c>
      <c r="J6" s="139">
        <v>2015</v>
      </c>
      <c r="K6" s="138" t="s">
        <v>236</v>
      </c>
      <c r="L6" s="138" t="s">
        <v>237</v>
      </c>
      <c r="M6" s="136">
        <f t="shared" ref="M6:M28" si="4">DAY(DATE(S6,R6,Q6)-1)</f>
        <v>20</v>
      </c>
      <c r="N6" s="136">
        <f t="shared" ref="N6:N28" si="5">IF(M6&gt;Q6,R6-1,R6)</f>
        <v>3</v>
      </c>
      <c r="O6" s="136">
        <f t="shared" ref="O6:O28" si="6">IF(N6&gt;R6,S6-1,S6)</f>
        <v>2015</v>
      </c>
      <c r="P6" s="138" t="s">
        <v>3</v>
      </c>
      <c r="Q6" s="211">
        <f t="shared" ref="Q6:Q28" si="7">DAY(AC6)</f>
        <v>21</v>
      </c>
      <c r="R6" s="137">
        <f t="shared" ref="R6:R28" si="8">MONTH(AC6)</f>
        <v>3</v>
      </c>
      <c r="S6" s="137">
        <f t="shared" ref="S6:S28" si="9">YEAR(AC6)</f>
        <v>2015</v>
      </c>
      <c r="T6" s="138" t="s">
        <v>272</v>
      </c>
      <c r="U6" s="138" t="s">
        <v>258</v>
      </c>
      <c r="V6" s="144" t="s">
        <v>635</v>
      </c>
      <c r="W6" s="147">
        <v>1160.7049999999999</v>
      </c>
      <c r="X6" s="145" t="s">
        <v>282</v>
      </c>
      <c r="Y6" s="150">
        <f t="shared" si="0"/>
        <v>42073</v>
      </c>
      <c r="Z6" s="150">
        <f t="shared" ref="Z6:Z28" si="10">Y6+AA6</f>
        <v>42082</v>
      </c>
      <c r="AA6" s="212">
        <f t="shared" ref="AA6:AA28" si="11">ROUND(AB6/$AB$4,0)</f>
        <v>9</v>
      </c>
      <c r="AB6" s="127">
        <v>314.52</v>
      </c>
      <c r="AC6" s="150">
        <f t="shared" ref="AC6:AC28" si="12">Z6+2</f>
        <v>42084</v>
      </c>
    </row>
    <row r="7" spans="1:29">
      <c r="A7" s="132">
        <v>3</v>
      </c>
      <c r="B7" s="213" t="s">
        <v>75</v>
      </c>
      <c r="C7" s="213" t="s">
        <v>409</v>
      </c>
      <c r="D7" s="136">
        <f t="shared" si="1"/>
        <v>19</v>
      </c>
      <c r="E7" s="136">
        <f t="shared" si="2"/>
        <v>3</v>
      </c>
      <c r="F7" s="136">
        <f t="shared" si="3"/>
        <v>2015</v>
      </c>
      <c r="G7" s="138" t="s">
        <v>237</v>
      </c>
      <c r="H7" s="139">
        <v>20</v>
      </c>
      <c r="I7" s="139">
        <v>3</v>
      </c>
      <c r="J7" s="139">
        <v>2015</v>
      </c>
      <c r="K7" s="138" t="s">
        <v>3</v>
      </c>
      <c r="L7" s="138" t="s">
        <v>245</v>
      </c>
      <c r="M7" s="136">
        <f t="shared" si="4"/>
        <v>22</v>
      </c>
      <c r="N7" s="136">
        <f t="shared" si="5"/>
        <v>3</v>
      </c>
      <c r="O7" s="136">
        <f t="shared" si="6"/>
        <v>2015</v>
      </c>
      <c r="P7" s="138" t="s">
        <v>264</v>
      </c>
      <c r="Q7" s="211">
        <f t="shared" si="7"/>
        <v>23</v>
      </c>
      <c r="R7" s="137">
        <f t="shared" si="8"/>
        <v>3</v>
      </c>
      <c r="S7" s="137">
        <f t="shared" si="9"/>
        <v>2015</v>
      </c>
      <c r="T7" s="138" t="s">
        <v>5</v>
      </c>
      <c r="U7" s="138" t="s">
        <v>259</v>
      </c>
      <c r="V7" s="144" t="s">
        <v>636</v>
      </c>
      <c r="W7" s="147">
        <v>1181.271</v>
      </c>
      <c r="X7" s="145" t="s">
        <v>618</v>
      </c>
      <c r="Y7" s="150">
        <f t="shared" si="0"/>
        <v>42083</v>
      </c>
      <c r="Z7" s="150">
        <f t="shared" si="10"/>
        <v>42084</v>
      </c>
      <c r="AA7" s="212">
        <f t="shared" si="11"/>
        <v>1</v>
      </c>
      <c r="AB7" s="127">
        <f>687-642</f>
        <v>45</v>
      </c>
      <c r="AC7" s="150">
        <f t="shared" si="12"/>
        <v>42086</v>
      </c>
    </row>
    <row r="8" spans="1:29">
      <c r="A8" s="132">
        <v>4</v>
      </c>
      <c r="B8" s="213" t="s">
        <v>409</v>
      </c>
      <c r="C8" s="213" t="s">
        <v>410</v>
      </c>
      <c r="D8" s="136">
        <f t="shared" si="1"/>
        <v>21</v>
      </c>
      <c r="E8" s="136">
        <f t="shared" si="2"/>
        <v>3</v>
      </c>
      <c r="F8" s="136">
        <f t="shared" si="3"/>
        <v>2015</v>
      </c>
      <c r="G8" s="138" t="s">
        <v>5</v>
      </c>
      <c r="H8" s="139">
        <v>22</v>
      </c>
      <c r="I8" s="139">
        <v>3</v>
      </c>
      <c r="J8" s="139">
        <v>2015</v>
      </c>
      <c r="K8" s="138" t="s">
        <v>5</v>
      </c>
      <c r="L8" s="138" t="s">
        <v>250</v>
      </c>
      <c r="M8" s="136">
        <f t="shared" si="4"/>
        <v>24</v>
      </c>
      <c r="N8" s="136">
        <f t="shared" si="5"/>
        <v>3</v>
      </c>
      <c r="O8" s="136">
        <f t="shared" si="6"/>
        <v>2015</v>
      </c>
      <c r="P8" s="138" t="s">
        <v>269</v>
      </c>
      <c r="Q8" s="211">
        <f t="shared" si="7"/>
        <v>25</v>
      </c>
      <c r="R8" s="137">
        <f t="shared" si="8"/>
        <v>3</v>
      </c>
      <c r="S8" s="137">
        <f t="shared" si="9"/>
        <v>2015</v>
      </c>
      <c r="T8" s="138" t="s">
        <v>242</v>
      </c>
      <c r="U8" s="138" t="s">
        <v>241</v>
      </c>
      <c r="V8" s="144" t="s">
        <v>636</v>
      </c>
      <c r="W8" s="147">
        <v>1181.271</v>
      </c>
      <c r="X8" s="145" t="s">
        <v>618</v>
      </c>
      <c r="Y8" s="150">
        <f t="shared" si="0"/>
        <v>42085</v>
      </c>
      <c r="Z8" s="150">
        <f t="shared" si="10"/>
        <v>42086</v>
      </c>
      <c r="AA8" s="212">
        <f t="shared" si="11"/>
        <v>1</v>
      </c>
      <c r="AB8" s="127">
        <f>724-687</f>
        <v>37</v>
      </c>
      <c r="AC8" s="150">
        <f t="shared" si="12"/>
        <v>42088</v>
      </c>
    </row>
    <row r="9" spans="1:29">
      <c r="A9" s="132">
        <v>5</v>
      </c>
      <c r="B9" s="213" t="s">
        <v>411</v>
      </c>
      <c r="C9" s="213" t="s">
        <v>394</v>
      </c>
      <c r="D9" s="136">
        <f t="shared" si="1"/>
        <v>23</v>
      </c>
      <c r="E9" s="136">
        <f t="shared" si="2"/>
        <v>3</v>
      </c>
      <c r="F9" s="136">
        <f t="shared" si="3"/>
        <v>2015</v>
      </c>
      <c r="G9" s="138" t="s">
        <v>258</v>
      </c>
      <c r="H9" s="139">
        <v>24</v>
      </c>
      <c r="I9" s="139">
        <v>3</v>
      </c>
      <c r="J9" s="139">
        <v>2015</v>
      </c>
      <c r="K9" s="138" t="s">
        <v>236</v>
      </c>
      <c r="L9" s="138" t="s">
        <v>252</v>
      </c>
      <c r="M9" s="136">
        <f t="shared" si="4"/>
        <v>27</v>
      </c>
      <c r="N9" s="136">
        <f t="shared" si="5"/>
        <v>3</v>
      </c>
      <c r="O9" s="136">
        <f t="shared" si="6"/>
        <v>2015</v>
      </c>
      <c r="P9" s="138" t="s">
        <v>261</v>
      </c>
      <c r="Q9" s="211">
        <f t="shared" si="7"/>
        <v>28</v>
      </c>
      <c r="R9" s="137">
        <f t="shared" si="8"/>
        <v>3</v>
      </c>
      <c r="S9" s="137">
        <f t="shared" si="9"/>
        <v>2015</v>
      </c>
      <c r="T9" s="138" t="s">
        <v>270</v>
      </c>
      <c r="U9" s="138" t="s">
        <v>300</v>
      </c>
      <c r="V9" s="144" t="s">
        <v>637</v>
      </c>
      <c r="W9" s="147">
        <v>1188.6669999999999</v>
      </c>
      <c r="X9" s="145" t="s">
        <v>618</v>
      </c>
      <c r="Y9" s="150">
        <f t="shared" si="0"/>
        <v>42087</v>
      </c>
      <c r="Z9" s="150">
        <f t="shared" si="10"/>
        <v>42089</v>
      </c>
      <c r="AA9" s="212">
        <f t="shared" si="11"/>
        <v>2</v>
      </c>
      <c r="AB9" s="127">
        <f>940-868</f>
        <v>72</v>
      </c>
      <c r="AC9" s="150">
        <f t="shared" si="12"/>
        <v>42091</v>
      </c>
    </row>
    <row r="10" spans="1:29">
      <c r="A10" s="132">
        <v>6</v>
      </c>
      <c r="B10" s="213" t="s">
        <v>412</v>
      </c>
      <c r="C10" s="213" t="s">
        <v>619</v>
      </c>
      <c r="D10" s="136">
        <f t="shared" si="1"/>
        <v>23</v>
      </c>
      <c r="E10" s="136">
        <f t="shared" si="2"/>
        <v>3</v>
      </c>
      <c r="F10" s="136">
        <f t="shared" si="3"/>
        <v>2015</v>
      </c>
      <c r="G10" s="138" t="s">
        <v>3</v>
      </c>
      <c r="H10" s="139">
        <v>24</v>
      </c>
      <c r="I10" s="139">
        <v>3</v>
      </c>
      <c r="J10" s="139">
        <v>2015</v>
      </c>
      <c r="K10" s="138" t="s">
        <v>254</v>
      </c>
      <c r="L10" s="138" t="s">
        <v>257</v>
      </c>
      <c r="M10" s="136">
        <f t="shared" si="4"/>
        <v>29</v>
      </c>
      <c r="N10" s="136">
        <f t="shared" si="5"/>
        <v>3</v>
      </c>
      <c r="O10" s="136">
        <f t="shared" si="6"/>
        <v>2015</v>
      </c>
      <c r="P10" s="138" t="s">
        <v>253</v>
      </c>
      <c r="Q10" s="211">
        <f t="shared" si="7"/>
        <v>30</v>
      </c>
      <c r="R10" s="137">
        <f t="shared" si="8"/>
        <v>3</v>
      </c>
      <c r="S10" s="137">
        <f t="shared" si="9"/>
        <v>2015</v>
      </c>
      <c r="T10" s="138" t="s">
        <v>245</v>
      </c>
      <c r="U10" s="138" t="s">
        <v>244</v>
      </c>
      <c r="V10" s="144" t="s">
        <v>638</v>
      </c>
      <c r="W10" s="147">
        <v>1208.0999999999999</v>
      </c>
      <c r="X10" s="145" t="s">
        <v>618</v>
      </c>
      <c r="Y10" s="150">
        <f t="shared" si="0"/>
        <v>42087</v>
      </c>
      <c r="Z10" s="150">
        <f t="shared" si="10"/>
        <v>42091</v>
      </c>
      <c r="AA10" s="212">
        <f t="shared" si="11"/>
        <v>4</v>
      </c>
      <c r="AB10" s="127">
        <f>190-52</f>
        <v>138</v>
      </c>
      <c r="AC10" s="150">
        <f t="shared" si="12"/>
        <v>42093</v>
      </c>
    </row>
    <row r="11" spans="1:29">
      <c r="A11" s="132">
        <v>7</v>
      </c>
      <c r="B11" s="213" t="s">
        <v>93</v>
      </c>
      <c r="C11" s="213" t="s">
        <v>413</v>
      </c>
      <c r="D11" s="136">
        <f t="shared" si="1"/>
        <v>28</v>
      </c>
      <c r="E11" s="136">
        <f t="shared" si="2"/>
        <v>3</v>
      </c>
      <c r="F11" s="136">
        <f t="shared" si="3"/>
        <v>2015</v>
      </c>
      <c r="G11" s="138" t="s">
        <v>246</v>
      </c>
      <c r="H11" s="139">
        <v>29</v>
      </c>
      <c r="I11" s="139">
        <v>3</v>
      </c>
      <c r="J11" s="139">
        <v>2015</v>
      </c>
      <c r="K11" s="138" t="s">
        <v>270</v>
      </c>
      <c r="L11" s="138" t="s">
        <v>243</v>
      </c>
      <c r="M11" s="136">
        <f t="shared" si="4"/>
        <v>8</v>
      </c>
      <c r="N11" s="136">
        <f t="shared" si="5"/>
        <v>4</v>
      </c>
      <c r="O11" s="136">
        <f t="shared" si="6"/>
        <v>2015</v>
      </c>
      <c r="P11" s="138" t="s">
        <v>258</v>
      </c>
      <c r="Q11" s="211">
        <f t="shared" si="7"/>
        <v>9</v>
      </c>
      <c r="R11" s="137">
        <f t="shared" si="8"/>
        <v>4</v>
      </c>
      <c r="S11" s="137">
        <f t="shared" si="9"/>
        <v>2015</v>
      </c>
      <c r="T11" s="138" t="s">
        <v>236</v>
      </c>
      <c r="U11" s="138" t="s">
        <v>273</v>
      </c>
      <c r="V11" s="144" t="s">
        <v>639</v>
      </c>
      <c r="W11" s="147">
        <v>1244.864</v>
      </c>
      <c r="X11" s="145" t="s">
        <v>618</v>
      </c>
      <c r="Y11" s="150">
        <f t="shared" si="0"/>
        <v>42092</v>
      </c>
      <c r="Z11" s="150">
        <f t="shared" si="10"/>
        <v>42101</v>
      </c>
      <c r="AA11" s="212">
        <f t="shared" si="11"/>
        <v>9</v>
      </c>
      <c r="AB11" s="127">
        <f>516-190</f>
        <v>326</v>
      </c>
      <c r="AC11" s="150">
        <f t="shared" si="12"/>
        <v>42103</v>
      </c>
    </row>
    <row r="12" spans="1:29">
      <c r="A12" s="132">
        <v>8</v>
      </c>
      <c r="B12" s="213" t="s">
        <v>414</v>
      </c>
      <c r="C12" s="213" t="s">
        <v>415</v>
      </c>
      <c r="D12" s="136">
        <f t="shared" si="1"/>
        <v>7</v>
      </c>
      <c r="E12" s="136">
        <f t="shared" si="2"/>
        <v>4</v>
      </c>
      <c r="F12" s="136">
        <f t="shared" si="3"/>
        <v>2015</v>
      </c>
      <c r="G12" s="138" t="s">
        <v>266</v>
      </c>
      <c r="H12" s="139">
        <v>8</v>
      </c>
      <c r="I12" s="139">
        <v>4</v>
      </c>
      <c r="J12" s="139">
        <v>2015</v>
      </c>
      <c r="K12" s="138" t="s">
        <v>272</v>
      </c>
      <c r="L12" s="138" t="s">
        <v>256</v>
      </c>
      <c r="M12" s="136">
        <f t="shared" si="4"/>
        <v>14</v>
      </c>
      <c r="N12" s="136">
        <f t="shared" si="5"/>
        <v>4</v>
      </c>
      <c r="O12" s="136">
        <f t="shared" si="6"/>
        <v>2015</v>
      </c>
      <c r="P12" s="138" t="s">
        <v>236</v>
      </c>
      <c r="Q12" s="211">
        <f t="shared" si="7"/>
        <v>15</v>
      </c>
      <c r="R12" s="137">
        <f t="shared" si="8"/>
        <v>4</v>
      </c>
      <c r="S12" s="137">
        <f t="shared" si="9"/>
        <v>2015</v>
      </c>
      <c r="T12" s="138" t="s">
        <v>251</v>
      </c>
      <c r="U12" s="138" t="s">
        <v>237</v>
      </c>
      <c r="V12" s="144" t="s">
        <v>639</v>
      </c>
      <c r="W12" s="147">
        <v>1244.864</v>
      </c>
      <c r="X12" s="145" t="s">
        <v>618</v>
      </c>
      <c r="Y12" s="150">
        <f t="shared" si="0"/>
        <v>42102</v>
      </c>
      <c r="Z12" s="150">
        <f t="shared" si="10"/>
        <v>42107</v>
      </c>
      <c r="AA12" s="212">
        <f t="shared" si="11"/>
        <v>5</v>
      </c>
      <c r="AB12" s="127">
        <f>705-518</f>
        <v>187</v>
      </c>
      <c r="AC12" s="150">
        <f t="shared" si="12"/>
        <v>42109</v>
      </c>
    </row>
    <row r="13" spans="1:29">
      <c r="A13" s="132">
        <v>9</v>
      </c>
      <c r="B13" s="213" t="s">
        <v>416</v>
      </c>
      <c r="C13" s="213" t="s">
        <v>417</v>
      </c>
      <c r="D13" s="136">
        <f t="shared" si="1"/>
        <v>13</v>
      </c>
      <c r="E13" s="136">
        <f t="shared" si="2"/>
        <v>4</v>
      </c>
      <c r="F13" s="136">
        <f t="shared" si="3"/>
        <v>2015</v>
      </c>
      <c r="G13" s="138" t="s">
        <v>273</v>
      </c>
      <c r="H13" s="139">
        <v>14</v>
      </c>
      <c r="I13" s="139">
        <v>4</v>
      </c>
      <c r="J13" s="139">
        <v>2015</v>
      </c>
      <c r="K13" s="138" t="s">
        <v>5</v>
      </c>
      <c r="L13" s="138" t="s">
        <v>250</v>
      </c>
      <c r="M13" s="136">
        <f t="shared" si="4"/>
        <v>23</v>
      </c>
      <c r="N13" s="136">
        <f t="shared" si="5"/>
        <v>4</v>
      </c>
      <c r="O13" s="136">
        <f t="shared" si="6"/>
        <v>2015</v>
      </c>
      <c r="P13" s="138" t="s">
        <v>246</v>
      </c>
      <c r="Q13" s="211">
        <f t="shared" si="7"/>
        <v>24</v>
      </c>
      <c r="R13" s="137">
        <f t="shared" si="8"/>
        <v>4</v>
      </c>
      <c r="S13" s="137">
        <f t="shared" si="9"/>
        <v>2015</v>
      </c>
      <c r="T13" s="138" t="s">
        <v>236</v>
      </c>
      <c r="U13" s="138" t="s">
        <v>240</v>
      </c>
      <c r="V13" s="144" t="s">
        <v>640</v>
      </c>
      <c r="W13" s="147">
        <v>1258.2919999999999</v>
      </c>
      <c r="X13" s="145" t="s">
        <v>618</v>
      </c>
      <c r="Y13" s="150">
        <f t="shared" si="0"/>
        <v>42108</v>
      </c>
      <c r="Z13" s="150">
        <f t="shared" si="10"/>
        <v>42116</v>
      </c>
      <c r="AA13" s="212">
        <f t="shared" si="11"/>
        <v>8</v>
      </c>
      <c r="AB13" s="127">
        <f>1000-707</f>
        <v>293</v>
      </c>
      <c r="AC13" s="150">
        <f t="shared" si="12"/>
        <v>42118</v>
      </c>
    </row>
    <row r="14" spans="1:29">
      <c r="A14" s="132">
        <v>10</v>
      </c>
      <c r="B14" s="213" t="s">
        <v>417</v>
      </c>
      <c r="C14" s="213" t="s">
        <v>418</v>
      </c>
      <c r="D14" s="136">
        <f t="shared" si="1"/>
        <v>31</v>
      </c>
      <c r="E14" s="136">
        <f t="shared" si="2"/>
        <v>3</v>
      </c>
      <c r="F14" s="136">
        <f t="shared" si="3"/>
        <v>2015</v>
      </c>
      <c r="G14" s="138" t="s">
        <v>261</v>
      </c>
      <c r="H14" s="139">
        <v>1</v>
      </c>
      <c r="I14" s="139">
        <v>4</v>
      </c>
      <c r="J14" s="139">
        <v>2015</v>
      </c>
      <c r="K14" s="138" t="s">
        <v>242</v>
      </c>
      <c r="L14" s="138" t="s">
        <v>253</v>
      </c>
      <c r="M14" s="136">
        <f t="shared" si="4"/>
        <v>8</v>
      </c>
      <c r="N14" s="136">
        <f t="shared" si="5"/>
        <v>4</v>
      </c>
      <c r="O14" s="136">
        <f t="shared" si="6"/>
        <v>2015</v>
      </c>
      <c r="P14" s="138" t="s">
        <v>247</v>
      </c>
      <c r="Q14" s="211">
        <f t="shared" si="7"/>
        <v>9</v>
      </c>
      <c r="R14" s="137">
        <f t="shared" si="8"/>
        <v>4</v>
      </c>
      <c r="S14" s="137">
        <f t="shared" si="9"/>
        <v>2015</v>
      </c>
      <c r="T14" s="138" t="s">
        <v>5</v>
      </c>
      <c r="U14" s="138" t="s">
        <v>259</v>
      </c>
      <c r="V14" s="144" t="s">
        <v>641</v>
      </c>
      <c r="W14" s="147">
        <v>1274.27</v>
      </c>
      <c r="X14" s="145" t="s">
        <v>618</v>
      </c>
      <c r="Y14" s="150">
        <f t="shared" si="0"/>
        <v>42095</v>
      </c>
      <c r="Z14" s="150">
        <f t="shared" si="10"/>
        <v>42101</v>
      </c>
      <c r="AA14" s="212">
        <f t="shared" si="11"/>
        <v>6</v>
      </c>
      <c r="AB14" s="127">
        <v>223</v>
      </c>
      <c r="AC14" s="150">
        <f t="shared" si="12"/>
        <v>42103</v>
      </c>
    </row>
    <row r="15" spans="1:29">
      <c r="A15" s="132">
        <v>11</v>
      </c>
      <c r="B15" s="213" t="s">
        <v>419</v>
      </c>
      <c r="C15" s="213" t="s">
        <v>288</v>
      </c>
      <c r="D15" s="136">
        <f t="shared" si="1"/>
        <v>14</v>
      </c>
      <c r="E15" s="136">
        <f t="shared" si="2"/>
        <v>3</v>
      </c>
      <c r="F15" s="136">
        <f t="shared" si="3"/>
        <v>2015</v>
      </c>
      <c r="G15" s="138" t="s">
        <v>238</v>
      </c>
      <c r="H15" s="139">
        <v>15</v>
      </c>
      <c r="I15" s="139">
        <v>3</v>
      </c>
      <c r="J15" s="139">
        <v>2015</v>
      </c>
      <c r="K15" s="138" t="s">
        <v>270</v>
      </c>
      <c r="L15" s="138" t="s">
        <v>241</v>
      </c>
      <c r="M15" s="136">
        <f t="shared" si="4"/>
        <v>26</v>
      </c>
      <c r="N15" s="136">
        <f t="shared" si="5"/>
        <v>3</v>
      </c>
      <c r="O15" s="136">
        <f t="shared" si="6"/>
        <v>2015</v>
      </c>
      <c r="P15" s="138" t="s">
        <v>249</v>
      </c>
      <c r="Q15" s="211">
        <f t="shared" si="7"/>
        <v>27</v>
      </c>
      <c r="R15" s="137">
        <f t="shared" si="8"/>
        <v>3</v>
      </c>
      <c r="S15" s="137">
        <f t="shared" si="9"/>
        <v>2015</v>
      </c>
      <c r="T15" s="138" t="s">
        <v>236</v>
      </c>
      <c r="U15" s="138" t="s">
        <v>252</v>
      </c>
      <c r="V15" s="144" t="s">
        <v>642</v>
      </c>
      <c r="W15" s="147">
        <v>1295.3340000000001</v>
      </c>
      <c r="X15" s="145" t="s">
        <v>618</v>
      </c>
      <c r="Y15" s="150">
        <f t="shared" si="0"/>
        <v>42078</v>
      </c>
      <c r="Z15" s="150">
        <f t="shared" si="10"/>
        <v>42088</v>
      </c>
      <c r="AA15" s="212">
        <f t="shared" si="11"/>
        <v>10</v>
      </c>
      <c r="AB15" s="127">
        <f>586-225</f>
        <v>361</v>
      </c>
      <c r="AC15" s="150">
        <f t="shared" si="12"/>
        <v>42090</v>
      </c>
    </row>
    <row r="16" spans="1:29">
      <c r="A16" s="132">
        <v>12</v>
      </c>
      <c r="B16" s="213" t="s">
        <v>291</v>
      </c>
      <c r="C16" s="213" t="s">
        <v>288</v>
      </c>
      <c r="D16" s="136">
        <f t="shared" si="1"/>
        <v>25</v>
      </c>
      <c r="E16" s="136">
        <f t="shared" si="2"/>
        <v>3</v>
      </c>
      <c r="F16" s="136">
        <f t="shared" si="3"/>
        <v>2015</v>
      </c>
      <c r="G16" s="138" t="s">
        <v>262</v>
      </c>
      <c r="H16" s="139">
        <v>26</v>
      </c>
      <c r="I16" s="139">
        <v>3</v>
      </c>
      <c r="J16" s="139">
        <v>2015</v>
      </c>
      <c r="K16" s="138" t="s">
        <v>245</v>
      </c>
      <c r="L16" s="138" t="s">
        <v>244</v>
      </c>
      <c r="M16" s="136">
        <f t="shared" si="4"/>
        <v>5</v>
      </c>
      <c r="N16" s="136">
        <f t="shared" si="5"/>
        <v>4</v>
      </c>
      <c r="O16" s="136">
        <f t="shared" si="6"/>
        <v>2015</v>
      </c>
      <c r="P16" s="138" t="s">
        <v>299</v>
      </c>
      <c r="Q16" s="211">
        <f t="shared" si="7"/>
        <v>6</v>
      </c>
      <c r="R16" s="137">
        <f t="shared" si="8"/>
        <v>4</v>
      </c>
      <c r="S16" s="137">
        <f t="shared" si="9"/>
        <v>2015</v>
      </c>
      <c r="T16" s="138" t="s">
        <v>254</v>
      </c>
      <c r="U16" s="138" t="s">
        <v>274</v>
      </c>
      <c r="V16" s="144" t="s">
        <v>642</v>
      </c>
      <c r="W16" s="147">
        <v>1295.3340000000001</v>
      </c>
      <c r="X16" s="145" t="s">
        <v>281</v>
      </c>
      <c r="Y16" s="150">
        <f t="shared" si="0"/>
        <v>42089</v>
      </c>
      <c r="Z16" s="150">
        <f t="shared" si="10"/>
        <v>42098</v>
      </c>
      <c r="AA16" s="212">
        <f t="shared" si="11"/>
        <v>9</v>
      </c>
      <c r="AB16" s="127">
        <f>586-257</f>
        <v>329</v>
      </c>
      <c r="AC16" s="150">
        <f t="shared" si="12"/>
        <v>42100</v>
      </c>
    </row>
    <row r="17" spans="1:29">
      <c r="A17" s="132">
        <v>13</v>
      </c>
      <c r="B17" s="213" t="s">
        <v>420</v>
      </c>
      <c r="C17" s="213" t="s">
        <v>421</v>
      </c>
      <c r="D17" s="136">
        <f t="shared" si="1"/>
        <v>11</v>
      </c>
      <c r="E17" s="136">
        <f t="shared" si="2"/>
        <v>4</v>
      </c>
      <c r="F17" s="136">
        <f t="shared" si="3"/>
        <v>2015</v>
      </c>
      <c r="G17" s="138" t="s">
        <v>261</v>
      </c>
      <c r="H17" s="139">
        <v>12</v>
      </c>
      <c r="I17" s="139">
        <v>4</v>
      </c>
      <c r="J17" s="139">
        <v>2015</v>
      </c>
      <c r="K17" s="138" t="s">
        <v>236</v>
      </c>
      <c r="L17" s="138" t="s">
        <v>253</v>
      </c>
      <c r="M17" s="136">
        <f t="shared" si="4"/>
        <v>17</v>
      </c>
      <c r="N17" s="136">
        <f t="shared" si="5"/>
        <v>4</v>
      </c>
      <c r="O17" s="136">
        <f t="shared" si="6"/>
        <v>2015</v>
      </c>
      <c r="P17" s="138" t="s">
        <v>264</v>
      </c>
      <c r="Q17" s="211">
        <f t="shared" si="7"/>
        <v>18</v>
      </c>
      <c r="R17" s="137">
        <f t="shared" si="8"/>
        <v>4</v>
      </c>
      <c r="S17" s="137">
        <f t="shared" si="9"/>
        <v>2015</v>
      </c>
      <c r="T17" s="138" t="s">
        <v>270</v>
      </c>
      <c r="U17" s="138" t="s">
        <v>242</v>
      </c>
      <c r="V17" s="144" t="s">
        <v>643</v>
      </c>
      <c r="W17" s="147">
        <v>1333.575</v>
      </c>
      <c r="X17" s="145" t="s">
        <v>282</v>
      </c>
      <c r="Y17" s="150">
        <f t="shared" si="0"/>
        <v>42106</v>
      </c>
      <c r="Z17" s="150">
        <f t="shared" si="10"/>
        <v>42110</v>
      </c>
      <c r="AA17" s="212">
        <f t="shared" si="11"/>
        <v>4</v>
      </c>
      <c r="AB17" s="127">
        <f>298-159</f>
        <v>139</v>
      </c>
      <c r="AC17" s="150">
        <f t="shared" si="12"/>
        <v>42112</v>
      </c>
    </row>
    <row r="18" spans="1:29">
      <c r="A18" s="132">
        <v>14</v>
      </c>
      <c r="B18" s="213" t="s">
        <v>620</v>
      </c>
      <c r="C18" s="213" t="s">
        <v>289</v>
      </c>
      <c r="D18" s="136">
        <f t="shared" si="1"/>
        <v>17</v>
      </c>
      <c r="E18" s="136">
        <f t="shared" si="2"/>
        <v>4</v>
      </c>
      <c r="F18" s="136">
        <f t="shared" si="3"/>
        <v>2015</v>
      </c>
      <c r="G18" s="138" t="s">
        <v>236</v>
      </c>
      <c r="H18" s="139">
        <v>18</v>
      </c>
      <c r="I18" s="139">
        <v>4</v>
      </c>
      <c r="J18" s="139">
        <v>2015</v>
      </c>
      <c r="K18" s="138" t="s">
        <v>251</v>
      </c>
      <c r="L18" s="138" t="s">
        <v>237</v>
      </c>
      <c r="M18" s="136">
        <f t="shared" si="4"/>
        <v>23</v>
      </c>
      <c r="N18" s="136">
        <f t="shared" si="5"/>
        <v>4</v>
      </c>
      <c r="O18" s="136">
        <f t="shared" si="6"/>
        <v>2015</v>
      </c>
      <c r="P18" s="138" t="s">
        <v>253</v>
      </c>
      <c r="Q18" s="211">
        <f t="shared" si="7"/>
        <v>24</v>
      </c>
      <c r="R18" s="137">
        <f t="shared" si="8"/>
        <v>4</v>
      </c>
      <c r="S18" s="137">
        <f t="shared" si="9"/>
        <v>2015</v>
      </c>
      <c r="T18" s="138" t="s">
        <v>272</v>
      </c>
      <c r="U18" s="138" t="s">
        <v>256</v>
      </c>
      <c r="V18" s="144" t="s">
        <v>644</v>
      </c>
      <c r="W18" s="147">
        <v>1328.4380000000001</v>
      </c>
      <c r="X18" s="145" t="s">
        <v>282</v>
      </c>
      <c r="Y18" s="150">
        <f t="shared" si="0"/>
        <v>42112</v>
      </c>
      <c r="Z18" s="150">
        <f t="shared" si="10"/>
        <v>42116</v>
      </c>
      <c r="AA18" s="212">
        <f t="shared" si="11"/>
        <v>4</v>
      </c>
      <c r="AB18" s="127">
        <f>712-575</f>
        <v>137</v>
      </c>
      <c r="AC18" s="150">
        <f t="shared" si="12"/>
        <v>42118</v>
      </c>
    </row>
    <row r="19" spans="1:29">
      <c r="A19" s="132">
        <v>15</v>
      </c>
      <c r="B19" s="213" t="s">
        <v>289</v>
      </c>
      <c r="C19" s="213" t="s">
        <v>422</v>
      </c>
      <c r="D19" s="136">
        <f t="shared" si="1"/>
        <v>17</v>
      </c>
      <c r="E19" s="136">
        <f t="shared" si="2"/>
        <v>4</v>
      </c>
      <c r="F19" s="136">
        <f t="shared" si="3"/>
        <v>2015</v>
      </c>
      <c r="G19" s="138" t="s">
        <v>262</v>
      </c>
      <c r="H19" s="139">
        <v>18</v>
      </c>
      <c r="I19" s="139">
        <v>4</v>
      </c>
      <c r="J19" s="139">
        <v>2015</v>
      </c>
      <c r="K19" s="138" t="s">
        <v>236</v>
      </c>
      <c r="L19" s="138" t="s">
        <v>273</v>
      </c>
      <c r="M19" s="136">
        <f t="shared" si="4"/>
        <v>23</v>
      </c>
      <c r="N19" s="136">
        <f t="shared" si="5"/>
        <v>4</v>
      </c>
      <c r="O19" s="136">
        <f t="shared" si="6"/>
        <v>2015</v>
      </c>
      <c r="P19" s="138" t="s">
        <v>252</v>
      </c>
      <c r="Q19" s="211">
        <f t="shared" si="7"/>
        <v>24</v>
      </c>
      <c r="R19" s="137">
        <f t="shared" si="8"/>
        <v>4</v>
      </c>
      <c r="S19" s="137">
        <f t="shared" si="9"/>
        <v>2015</v>
      </c>
      <c r="T19" s="138" t="s">
        <v>5</v>
      </c>
      <c r="U19" s="138" t="s">
        <v>268</v>
      </c>
      <c r="V19" s="144" t="s">
        <v>645</v>
      </c>
      <c r="W19" s="147">
        <v>1320.3869999999999</v>
      </c>
      <c r="X19" s="145" t="s">
        <v>282</v>
      </c>
      <c r="Y19" s="150">
        <f t="shared" si="0"/>
        <v>42112</v>
      </c>
      <c r="Z19" s="150">
        <f t="shared" si="10"/>
        <v>42116</v>
      </c>
      <c r="AA19" s="212">
        <f t="shared" si="11"/>
        <v>4</v>
      </c>
      <c r="AB19" s="127">
        <f>839-712</f>
        <v>127</v>
      </c>
      <c r="AC19" s="150">
        <f t="shared" si="12"/>
        <v>42118</v>
      </c>
    </row>
    <row r="20" spans="1:29">
      <c r="A20" s="132">
        <v>16</v>
      </c>
      <c r="B20" s="213" t="s">
        <v>621</v>
      </c>
      <c r="C20" s="213" t="s">
        <v>424</v>
      </c>
      <c r="D20" s="136">
        <f t="shared" si="1"/>
        <v>22</v>
      </c>
      <c r="E20" s="136">
        <f t="shared" si="2"/>
        <v>4</v>
      </c>
      <c r="F20" s="136">
        <f t="shared" si="3"/>
        <v>2015</v>
      </c>
      <c r="G20" s="138" t="s">
        <v>294</v>
      </c>
      <c r="H20" s="139">
        <v>23</v>
      </c>
      <c r="I20" s="139">
        <v>4</v>
      </c>
      <c r="J20" s="139">
        <v>2015</v>
      </c>
      <c r="K20" s="138" t="s">
        <v>255</v>
      </c>
      <c r="L20" s="138" t="s">
        <v>268</v>
      </c>
      <c r="M20" s="136">
        <f t="shared" si="4"/>
        <v>27</v>
      </c>
      <c r="N20" s="136">
        <f t="shared" si="5"/>
        <v>4</v>
      </c>
      <c r="O20" s="136">
        <f t="shared" si="6"/>
        <v>2015</v>
      </c>
      <c r="P20" s="138" t="s">
        <v>265</v>
      </c>
      <c r="Q20" s="211">
        <f t="shared" si="7"/>
        <v>28</v>
      </c>
      <c r="R20" s="137">
        <f t="shared" si="8"/>
        <v>4</v>
      </c>
      <c r="S20" s="137">
        <f t="shared" si="9"/>
        <v>2015</v>
      </c>
      <c r="T20" s="138" t="s">
        <v>236</v>
      </c>
      <c r="U20" s="138" t="s">
        <v>273</v>
      </c>
      <c r="V20" s="144" t="s">
        <v>645</v>
      </c>
      <c r="W20" s="147">
        <v>1320.3869999999999</v>
      </c>
      <c r="X20" s="145" t="s">
        <v>282</v>
      </c>
      <c r="Y20" s="150">
        <f t="shared" si="0"/>
        <v>42117</v>
      </c>
      <c r="Z20" s="150">
        <f t="shared" si="10"/>
        <v>42120</v>
      </c>
      <c r="AA20" s="212">
        <f t="shared" si="11"/>
        <v>3</v>
      </c>
      <c r="AB20" s="127">
        <f>934-839</f>
        <v>95</v>
      </c>
      <c r="AC20" s="150">
        <f t="shared" si="12"/>
        <v>42122</v>
      </c>
    </row>
    <row r="21" spans="1:29">
      <c r="A21" s="132">
        <v>17</v>
      </c>
      <c r="B21" s="213" t="s">
        <v>622</v>
      </c>
      <c r="C21" s="213" t="s">
        <v>530</v>
      </c>
      <c r="D21" s="136">
        <f t="shared" si="1"/>
        <v>24</v>
      </c>
      <c r="E21" s="136">
        <f t="shared" si="2"/>
        <v>4</v>
      </c>
      <c r="F21" s="136">
        <f t="shared" si="3"/>
        <v>2015</v>
      </c>
      <c r="G21" s="138" t="s">
        <v>237</v>
      </c>
      <c r="H21" s="139">
        <v>25</v>
      </c>
      <c r="I21" s="139">
        <v>4</v>
      </c>
      <c r="J21" s="139">
        <v>2015</v>
      </c>
      <c r="K21" s="138" t="s">
        <v>251</v>
      </c>
      <c r="L21" s="138" t="s">
        <v>267</v>
      </c>
      <c r="M21" s="136">
        <f t="shared" si="4"/>
        <v>2</v>
      </c>
      <c r="N21" s="136">
        <f t="shared" si="5"/>
        <v>5</v>
      </c>
      <c r="O21" s="136">
        <f t="shared" si="6"/>
        <v>2015</v>
      </c>
      <c r="P21" s="138" t="s">
        <v>296</v>
      </c>
      <c r="Q21" s="211">
        <f t="shared" si="7"/>
        <v>3</v>
      </c>
      <c r="R21" s="137">
        <f t="shared" si="8"/>
        <v>5</v>
      </c>
      <c r="S21" s="137">
        <f t="shared" si="9"/>
        <v>2015</v>
      </c>
      <c r="T21" s="138" t="s">
        <v>255</v>
      </c>
      <c r="U21" s="138" t="s">
        <v>260</v>
      </c>
      <c r="V21" s="144" t="s">
        <v>645</v>
      </c>
      <c r="W21" s="147">
        <v>1320.3869999999999</v>
      </c>
      <c r="X21" s="145" t="s">
        <v>282</v>
      </c>
      <c r="Y21" s="150">
        <f t="shared" si="0"/>
        <v>42119</v>
      </c>
      <c r="Z21" s="150">
        <f t="shared" si="10"/>
        <v>42125</v>
      </c>
      <c r="AA21" s="212">
        <f t="shared" si="11"/>
        <v>6</v>
      </c>
      <c r="AB21" s="127">
        <f>1153-936</f>
        <v>217</v>
      </c>
      <c r="AC21" s="150">
        <f t="shared" si="12"/>
        <v>42127</v>
      </c>
    </row>
    <row r="22" spans="1:29">
      <c r="A22" s="132">
        <v>18</v>
      </c>
      <c r="B22" s="213" t="s">
        <v>623</v>
      </c>
      <c r="C22" s="213" t="s">
        <v>276</v>
      </c>
      <c r="D22" s="136">
        <f t="shared" si="1"/>
        <v>21</v>
      </c>
      <c r="E22" s="136">
        <f t="shared" si="2"/>
        <v>1</v>
      </c>
      <c r="F22" s="136">
        <f t="shared" si="3"/>
        <v>2015</v>
      </c>
      <c r="G22" s="138" t="s">
        <v>273</v>
      </c>
      <c r="H22" s="139">
        <v>22</v>
      </c>
      <c r="I22" s="139">
        <v>1</v>
      </c>
      <c r="J22" s="139">
        <v>2015</v>
      </c>
      <c r="K22" s="138" t="s">
        <v>254</v>
      </c>
      <c r="L22" s="138" t="s">
        <v>271</v>
      </c>
      <c r="M22" s="136">
        <f t="shared" si="4"/>
        <v>1</v>
      </c>
      <c r="N22" s="136">
        <f t="shared" si="5"/>
        <v>2</v>
      </c>
      <c r="O22" s="136">
        <f t="shared" si="6"/>
        <v>2015</v>
      </c>
      <c r="P22" s="138" t="s">
        <v>269</v>
      </c>
      <c r="Q22" s="211">
        <f t="shared" si="7"/>
        <v>2</v>
      </c>
      <c r="R22" s="137">
        <f t="shared" si="8"/>
        <v>2</v>
      </c>
      <c r="S22" s="137">
        <f t="shared" si="9"/>
        <v>2015</v>
      </c>
      <c r="T22" s="138" t="s">
        <v>251</v>
      </c>
      <c r="U22" s="138" t="s">
        <v>298</v>
      </c>
      <c r="V22" s="144" t="s">
        <v>646</v>
      </c>
      <c r="W22" s="147">
        <v>1076.616</v>
      </c>
      <c r="X22" s="145" t="s">
        <v>282</v>
      </c>
      <c r="Y22" s="150">
        <f t="shared" si="0"/>
        <v>42026</v>
      </c>
      <c r="Z22" s="150">
        <f t="shared" si="10"/>
        <v>42035</v>
      </c>
      <c r="AA22" s="212">
        <f t="shared" si="11"/>
        <v>9</v>
      </c>
      <c r="AB22" s="127">
        <v>300</v>
      </c>
      <c r="AC22" s="150">
        <f t="shared" si="12"/>
        <v>42037</v>
      </c>
    </row>
    <row r="23" spans="1:29">
      <c r="A23" s="132">
        <v>19</v>
      </c>
      <c r="B23" s="213" t="s">
        <v>276</v>
      </c>
      <c r="C23" s="213" t="s">
        <v>287</v>
      </c>
      <c r="D23" s="136">
        <f t="shared" si="1"/>
        <v>4</v>
      </c>
      <c r="E23" s="136">
        <f t="shared" si="2"/>
        <v>4</v>
      </c>
      <c r="F23" s="136">
        <f t="shared" si="3"/>
        <v>2015</v>
      </c>
      <c r="G23" s="138" t="s">
        <v>242</v>
      </c>
      <c r="H23" s="139">
        <v>5</v>
      </c>
      <c r="I23" s="139">
        <v>4</v>
      </c>
      <c r="J23" s="139">
        <v>2015</v>
      </c>
      <c r="K23" s="138" t="s">
        <v>297</v>
      </c>
      <c r="L23" s="138" t="s">
        <v>298</v>
      </c>
      <c r="M23" s="136">
        <f t="shared" si="4"/>
        <v>11</v>
      </c>
      <c r="N23" s="136">
        <f t="shared" si="5"/>
        <v>4</v>
      </c>
      <c r="O23" s="136">
        <f t="shared" si="6"/>
        <v>2015</v>
      </c>
      <c r="P23" s="138" t="s">
        <v>263</v>
      </c>
      <c r="Q23" s="211">
        <f t="shared" si="7"/>
        <v>12</v>
      </c>
      <c r="R23" s="137">
        <f t="shared" si="8"/>
        <v>4</v>
      </c>
      <c r="S23" s="137">
        <f t="shared" si="9"/>
        <v>2015</v>
      </c>
      <c r="T23" s="138" t="s">
        <v>254</v>
      </c>
      <c r="U23" s="138" t="s">
        <v>271</v>
      </c>
      <c r="V23" s="144" t="s">
        <v>647</v>
      </c>
      <c r="W23" s="147">
        <v>1149.693</v>
      </c>
      <c r="X23" s="145" t="s">
        <v>282</v>
      </c>
      <c r="Y23" s="150">
        <f t="shared" si="0"/>
        <v>42099</v>
      </c>
      <c r="Z23" s="150">
        <f t="shared" si="10"/>
        <v>42104</v>
      </c>
      <c r="AA23" s="212">
        <f t="shared" si="11"/>
        <v>5</v>
      </c>
      <c r="AB23" s="127">
        <v>180</v>
      </c>
      <c r="AC23" s="150">
        <f t="shared" si="12"/>
        <v>42106</v>
      </c>
    </row>
    <row r="24" spans="1:29">
      <c r="A24" s="132">
        <v>20</v>
      </c>
      <c r="B24" s="213" t="s">
        <v>426</v>
      </c>
      <c r="C24" s="213" t="s">
        <v>283</v>
      </c>
      <c r="D24" s="136">
        <f t="shared" si="1"/>
        <v>25</v>
      </c>
      <c r="E24" s="136">
        <f t="shared" si="2"/>
        <v>1</v>
      </c>
      <c r="F24" s="136">
        <f t="shared" si="3"/>
        <v>2015</v>
      </c>
      <c r="G24" s="138" t="s">
        <v>245</v>
      </c>
      <c r="H24" s="139">
        <v>26</v>
      </c>
      <c r="I24" s="139">
        <v>1</v>
      </c>
      <c r="J24" s="139">
        <v>2015</v>
      </c>
      <c r="K24" s="138" t="s">
        <v>236</v>
      </c>
      <c r="L24" s="138" t="s">
        <v>257</v>
      </c>
      <c r="M24" s="136">
        <f t="shared" si="4"/>
        <v>28</v>
      </c>
      <c r="N24" s="136">
        <f t="shared" si="5"/>
        <v>1</v>
      </c>
      <c r="O24" s="136">
        <f t="shared" si="6"/>
        <v>2015</v>
      </c>
      <c r="P24" s="138" t="s">
        <v>273</v>
      </c>
      <c r="Q24" s="211">
        <f t="shared" si="7"/>
        <v>29</v>
      </c>
      <c r="R24" s="137">
        <f t="shared" si="8"/>
        <v>1</v>
      </c>
      <c r="S24" s="137">
        <f t="shared" si="9"/>
        <v>2015</v>
      </c>
      <c r="T24" s="138" t="s">
        <v>297</v>
      </c>
      <c r="U24" s="138" t="s">
        <v>257</v>
      </c>
      <c r="V24" s="144" t="s">
        <v>646</v>
      </c>
      <c r="W24" s="147">
        <v>1076.616</v>
      </c>
      <c r="X24" s="145" t="s">
        <v>281</v>
      </c>
      <c r="Y24" s="150">
        <f t="shared" si="0"/>
        <v>42030</v>
      </c>
      <c r="Z24" s="150">
        <f t="shared" si="10"/>
        <v>42031</v>
      </c>
      <c r="AA24" s="212">
        <f t="shared" si="11"/>
        <v>1</v>
      </c>
      <c r="AB24" s="127">
        <f>1010-961</f>
        <v>49</v>
      </c>
      <c r="AC24" s="150">
        <f t="shared" si="12"/>
        <v>42033</v>
      </c>
    </row>
    <row r="25" spans="1:29">
      <c r="A25" s="132">
        <v>21</v>
      </c>
      <c r="B25" s="213" t="s">
        <v>624</v>
      </c>
      <c r="C25" s="213" t="s">
        <v>284</v>
      </c>
      <c r="D25" s="136">
        <f t="shared" si="1"/>
        <v>15</v>
      </c>
      <c r="E25" s="136">
        <f t="shared" si="2"/>
        <v>4</v>
      </c>
      <c r="F25" s="136">
        <f t="shared" si="3"/>
        <v>2015</v>
      </c>
      <c r="G25" s="138" t="s">
        <v>294</v>
      </c>
      <c r="H25" s="139">
        <v>16</v>
      </c>
      <c r="I25" s="139">
        <v>4</v>
      </c>
      <c r="J25" s="139">
        <v>2015</v>
      </c>
      <c r="K25" s="138" t="s">
        <v>270</v>
      </c>
      <c r="L25" s="138" t="s">
        <v>242</v>
      </c>
      <c r="M25" s="136">
        <f t="shared" si="4"/>
        <v>18</v>
      </c>
      <c r="N25" s="136">
        <f t="shared" si="5"/>
        <v>4</v>
      </c>
      <c r="O25" s="136">
        <f t="shared" si="6"/>
        <v>2015</v>
      </c>
      <c r="P25" s="138" t="s">
        <v>261</v>
      </c>
      <c r="Q25" s="211">
        <f t="shared" si="7"/>
        <v>19</v>
      </c>
      <c r="R25" s="137">
        <f t="shared" si="8"/>
        <v>4</v>
      </c>
      <c r="S25" s="137">
        <f t="shared" si="9"/>
        <v>2015</v>
      </c>
      <c r="T25" s="138" t="s">
        <v>236</v>
      </c>
      <c r="U25" s="138" t="s">
        <v>295</v>
      </c>
      <c r="V25" s="144" t="s">
        <v>647</v>
      </c>
      <c r="W25" s="147">
        <v>1149.693</v>
      </c>
      <c r="X25" s="145" t="s">
        <v>281</v>
      </c>
      <c r="Y25" s="150">
        <f t="shared" si="0"/>
        <v>42110</v>
      </c>
      <c r="Z25" s="150">
        <f t="shared" si="10"/>
        <v>42111</v>
      </c>
      <c r="AA25" s="212">
        <f t="shared" si="11"/>
        <v>1</v>
      </c>
      <c r="AB25" s="127">
        <v>24</v>
      </c>
      <c r="AC25" s="150">
        <f t="shared" si="12"/>
        <v>42113</v>
      </c>
    </row>
    <row r="26" spans="1:29">
      <c r="A26" s="132">
        <v>22</v>
      </c>
      <c r="B26" s="213" t="s">
        <v>285</v>
      </c>
      <c r="C26" s="213" t="s">
        <v>286</v>
      </c>
      <c r="D26" s="136">
        <f t="shared" si="1"/>
        <v>17</v>
      </c>
      <c r="E26" s="136">
        <f t="shared" si="2"/>
        <v>4</v>
      </c>
      <c r="F26" s="136">
        <f t="shared" si="3"/>
        <v>2015</v>
      </c>
      <c r="G26" s="138" t="s">
        <v>264</v>
      </c>
      <c r="H26" s="139">
        <v>18</v>
      </c>
      <c r="I26" s="139">
        <v>4</v>
      </c>
      <c r="J26" s="139">
        <v>2015</v>
      </c>
      <c r="K26" s="138" t="s">
        <v>254</v>
      </c>
      <c r="L26" s="138" t="s">
        <v>248</v>
      </c>
      <c r="M26" s="136">
        <f t="shared" si="4"/>
        <v>21</v>
      </c>
      <c r="N26" s="136">
        <f t="shared" si="5"/>
        <v>4</v>
      </c>
      <c r="O26" s="136">
        <f t="shared" si="6"/>
        <v>2015</v>
      </c>
      <c r="P26" s="138" t="s">
        <v>258</v>
      </c>
      <c r="Q26" s="211">
        <f t="shared" si="7"/>
        <v>22</v>
      </c>
      <c r="R26" s="137">
        <f t="shared" si="8"/>
        <v>4</v>
      </c>
      <c r="S26" s="137">
        <f t="shared" si="9"/>
        <v>2015</v>
      </c>
      <c r="T26" s="138" t="s">
        <v>270</v>
      </c>
      <c r="U26" s="138" t="s">
        <v>242</v>
      </c>
      <c r="V26" s="144" t="s">
        <v>647</v>
      </c>
      <c r="W26" s="147">
        <v>1149.693</v>
      </c>
      <c r="X26" s="145" t="s">
        <v>281</v>
      </c>
      <c r="Y26" s="150">
        <f t="shared" si="0"/>
        <v>42112</v>
      </c>
      <c r="Z26" s="150">
        <f t="shared" si="10"/>
        <v>42114</v>
      </c>
      <c r="AA26" s="212">
        <f t="shared" si="11"/>
        <v>2</v>
      </c>
      <c r="AB26" s="127">
        <f>152-74</f>
        <v>78</v>
      </c>
      <c r="AC26" s="150">
        <f t="shared" si="12"/>
        <v>42116</v>
      </c>
    </row>
    <row r="27" spans="1:29" s="133" customFormat="1">
      <c r="A27" s="132">
        <v>23</v>
      </c>
      <c r="B27" s="215" t="s">
        <v>427</v>
      </c>
      <c r="C27" s="213" t="s">
        <v>428</v>
      </c>
      <c r="D27" s="136">
        <f t="shared" si="1"/>
        <v>19</v>
      </c>
      <c r="E27" s="136">
        <f t="shared" si="2"/>
        <v>4</v>
      </c>
      <c r="F27" s="136">
        <f t="shared" si="3"/>
        <v>2015</v>
      </c>
      <c r="G27" s="138" t="s">
        <v>240</v>
      </c>
      <c r="H27" s="139">
        <v>20</v>
      </c>
      <c r="I27" s="139">
        <v>4</v>
      </c>
      <c r="J27" s="139">
        <v>2015</v>
      </c>
      <c r="K27" s="138" t="s">
        <v>236</v>
      </c>
      <c r="L27" s="138" t="s">
        <v>273</v>
      </c>
      <c r="M27" s="136">
        <f t="shared" si="4"/>
        <v>22</v>
      </c>
      <c r="N27" s="136">
        <f t="shared" si="5"/>
        <v>4</v>
      </c>
      <c r="O27" s="136">
        <f t="shared" si="6"/>
        <v>2015</v>
      </c>
      <c r="P27" s="138" t="s">
        <v>239</v>
      </c>
      <c r="Q27" s="211">
        <f t="shared" si="7"/>
        <v>23</v>
      </c>
      <c r="R27" s="137">
        <f t="shared" si="8"/>
        <v>4</v>
      </c>
      <c r="S27" s="137">
        <f t="shared" si="9"/>
        <v>2015</v>
      </c>
      <c r="T27" s="138" t="s">
        <v>254</v>
      </c>
      <c r="U27" s="138" t="s">
        <v>248</v>
      </c>
      <c r="V27" s="148" t="s">
        <v>647</v>
      </c>
      <c r="W27" s="148">
        <v>1149.693</v>
      </c>
      <c r="X27" s="149" t="s">
        <v>281</v>
      </c>
      <c r="Y27" s="152">
        <f t="shared" si="0"/>
        <v>42114</v>
      </c>
      <c r="Z27" s="152">
        <f t="shared" si="10"/>
        <v>42115</v>
      </c>
      <c r="AA27" s="212">
        <f t="shared" si="11"/>
        <v>1</v>
      </c>
      <c r="AB27" s="133">
        <v>30</v>
      </c>
      <c r="AC27" s="150">
        <f t="shared" si="12"/>
        <v>42117</v>
      </c>
    </row>
    <row r="28" spans="1:29" s="133" customFormat="1">
      <c r="A28" s="132">
        <v>24</v>
      </c>
      <c r="B28" s="213" t="s">
        <v>625</v>
      </c>
      <c r="C28" s="213" t="s">
        <v>429</v>
      </c>
      <c r="D28" s="136">
        <f t="shared" si="1"/>
        <v>9</v>
      </c>
      <c r="E28" s="136">
        <f t="shared" si="2"/>
        <v>4</v>
      </c>
      <c r="F28" s="136">
        <f t="shared" si="3"/>
        <v>2015</v>
      </c>
      <c r="G28" s="138" t="s">
        <v>3</v>
      </c>
      <c r="H28" s="139">
        <v>10</v>
      </c>
      <c r="I28" s="139">
        <v>4</v>
      </c>
      <c r="J28" s="139">
        <v>2015</v>
      </c>
      <c r="K28" s="138" t="s">
        <v>251</v>
      </c>
      <c r="L28" s="138" t="s">
        <v>248</v>
      </c>
      <c r="M28" s="136">
        <f t="shared" si="4"/>
        <v>15</v>
      </c>
      <c r="N28" s="136">
        <f t="shared" si="5"/>
        <v>4</v>
      </c>
      <c r="O28" s="136">
        <f t="shared" si="6"/>
        <v>2015</v>
      </c>
      <c r="P28" s="138" t="s">
        <v>262</v>
      </c>
      <c r="Q28" s="211">
        <f t="shared" si="7"/>
        <v>16</v>
      </c>
      <c r="R28" s="137">
        <f t="shared" si="8"/>
        <v>4</v>
      </c>
      <c r="S28" s="137">
        <f t="shared" si="9"/>
        <v>2015</v>
      </c>
      <c r="T28" s="138" t="s">
        <v>5</v>
      </c>
      <c r="U28" s="138" t="s">
        <v>250</v>
      </c>
      <c r="V28" s="148" t="s">
        <v>634</v>
      </c>
      <c r="W28" s="148">
        <v>1156.673</v>
      </c>
      <c r="X28" s="149" t="s">
        <v>282</v>
      </c>
      <c r="Y28" s="152">
        <f t="shared" si="0"/>
        <v>42104</v>
      </c>
      <c r="Z28" s="152">
        <f t="shared" si="10"/>
        <v>42108</v>
      </c>
      <c r="AA28" s="212">
        <f t="shared" si="11"/>
        <v>4</v>
      </c>
      <c r="AB28" s="133">
        <f>757-628</f>
        <v>129</v>
      </c>
      <c r="AC28" s="150">
        <f t="shared" si="12"/>
        <v>42110</v>
      </c>
    </row>
    <row r="29" spans="1:29">
      <c r="A29" s="132"/>
      <c r="B29" s="140"/>
      <c r="C29" s="140"/>
      <c r="D29" s="138"/>
      <c r="E29" s="138"/>
      <c r="F29" s="138"/>
      <c r="G29" s="138"/>
      <c r="H29" s="139"/>
      <c r="I29" s="139"/>
      <c r="J29" s="139"/>
      <c r="K29" s="138"/>
      <c r="L29" s="138"/>
      <c r="M29" s="138"/>
      <c r="N29" s="138"/>
      <c r="O29" s="138"/>
      <c r="P29" s="138"/>
      <c r="Q29" s="139"/>
      <c r="R29" s="139"/>
      <c r="S29" s="139"/>
      <c r="T29" s="138"/>
      <c r="U29" s="138"/>
    </row>
    <row r="30" spans="1:29">
      <c r="A30" s="132"/>
      <c r="B30" s="140"/>
      <c r="C30" s="140"/>
      <c r="D30" s="138"/>
      <c r="E30" s="138"/>
      <c r="F30" s="138"/>
      <c r="G30" s="138"/>
      <c r="H30" s="139"/>
      <c r="I30" s="139"/>
      <c r="J30" s="139"/>
      <c r="K30" s="138"/>
      <c r="L30" s="138"/>
      <c r="M30" s="138"/>
      <c r="N30" s="138"/>
      <c r="O30" s="138"/>
      <c r="P30" s="138"/>
      <c r="Q30" s="139"/>
      <c r="R30" s="139"/>
      <c r="S30" s="139"/>
      <c r="T30" s="138"/>
      <c r="U30" s="138"/>
    </row>
    <row r="31" spans="1:29">
      <c r="A31" s="132"/>
      <c r="B31" s="140"/>
      <c r="C31" s="140"/>
      <c r="D31" s="138"/>
      <c r="E31" s="138"/>
      <c r="F31" s="138"/>
      <c r="G31" s="138"/>
      <c r="H31" s="139"/>
      <c r="I31" s="139"/>
      <c r="J31" s="139"/>
      <c r="K31" s="138"/>
      <c r="L31" s="138"/>
      <c r="M31" s="138"/>
      <c r="N31" s="138"/>
      <c r="O31" s="138"/>
      <c r="P31" s="138"/>
      <c r="Q31" s="139"/>
      <c r="R31" s="139"/>
      <c r="S31" s="139"/>
      <c r="T31" s="138"/>
      <c r="U31" s="138"/>
    </row>
    <row r="32" spans="1:29">
      <c r="A32" s="132"/>
      <c r="B32" s="140"/>
      <c r="C32" s="140"/>
      <c r="D32" s="138"/>
      <c r="E32" s="138"/>
      <c r="F32" s="138"/>
      <c r="G32" s="138"/>
      <c r="H32" s="139"/>
      <c r="I32" s="139"/>
      <c r="J32" s="139"/>
      <c r="K32" s="138"/>
      <c r="L32" s="138"/>
      <c r="M32" s="138"/>
      <c r="N32" s="138"/>
      <c r="O32" s="138"/>
      <c r="P32" s="138"/>
      <c r="Q32" s="139"/>
      <c r="R32" s="139"/>
      <c r="S32" s="139"/>
      <c r="T32" s="138"/>
      <c r="U32" s="138"/>
    </row>
    <row r="33" spans="1:26">
      <c r="A33" s="132"/>
      <c r="B33" s="140"/>
      <c r="C33" s="140"/>
      <c r="D33" s="138"/>
      <c r="E33" s="138"/>
      <c r="F33" s="138"/>
      <c r="G33" s="138"/>
      <c r="H33" s="139"/>
      <c r="I33" s="139"/>
      <c r="J33" s="139"/>
      <c r="K33" s="138"/>
      <c r="L33" s="138"/>
      <c r="M33" s="138"/>
      <c r="N33" s="138"/>
      <c r="O33" s="138"/>
      <c r="P33" s="138"/>
      <c r="Q33" s="139"/>
      <c r="R33" s="139"/>
      <c r="S33" s="139"/>
      <c r="T33" s="138"/>
      <c r="U33" s="138"/>
    </row>
    <row r="34" spans="1:26">
      <c r="A34" s="132"/>
      <c r="B34" s="140"/>
      <c r="C34" s="140"/>
      <c r="D34" s="138"/>
      <c r="E34" s="138"/>
      <c r="F34" s="138"/>
      <c r="G34" s="138"/>
      <c r="H34" s="139"/>
      <c r="I34" s="139"/>
      <c r="J34" s="139"/>
      <c r="K34" s="138"/>
      <c r="L34" s="138"/>
      <c r="M34" s="138"/>
      <c r="N34" s="138"/>
      <c r="O34" s="138"/>
      <c r="P34" s="138"/>
      <c r="Q34" s="139"/>
      <c r="R34" s="139"/>
      <c r="S34" s="139"/>
      <c r="T34" s="138"/>
      <c r="U34" s="138"/>
    </row>
    <row r="35" spans="1:26">
      <c r="A35" s="132"/>
      <c r="B35" s="140"/>
      <c r="C35" s="140"/>
      <c r="D35" s="138"/>
      <c r="E35" s="138"/>
      <c r="F35" s="138"/>
      <c r="G35" s="138"/>
      <c r="H35" s="139"/>
      <c r="I35" s="139"/>
      <c r="J35" s="139"/>
      <c r="K35" s="138"/>
      <c r="L35" s="138"/>
      <c r="M35" s="138"/>
      <c r="N35" s="138"/>
      <c r="O35" s="138"/>
      <c r="P35" s="138"/>
      <c r="Q35" s="139"/>
      <c r="R35" s="139"/>
      <c r="S35" s="139"/>
      <c r="T35" s="138"/>
      <c r="U35" s="138"/>
    </row>
    <row r="36" spans="1:26">
      <c r="A36" s="132"/>
      <c r="B36" s="140"/>
      <c r="C36" s="140"/>
      <c r="D36" s="138"/>
      <c r="E36" s="138"/>
      <c r="F36" s="138"/>
      <c r="G36" s="138"/>
      <c r="H36" s="139"/>
      <c r="I36" s="139"/>
      <c r="J36" s="139"/>
      <c r="K36" s="138"/>
      <c r="L36" s="138"/>
      <c r="M36" s="138"/>
      <c r="N36" s="138"/>
      <c r="O36" s="138"/>
      <c r="P36" s="138"/>
      <c r="Q36" s="139"/>
      <c r="R36" s="139"/>
      <c r="S36" s="139"/>
      <c r="T36" s="138"/>
      <c r="U36" s="138"/>
    </row>
    <row r="37" spans="1:26">
      <c r="A37" s="132"/>
      <c r="B37" s="140"/>
      <c r="C37" s="140"/>
      <c r="D37" s="138"/>
      <c r="E37" s="138"/>
      <c r="F37" s="138"/>
      <c r="G37" s="138"/>
      <c r="H37" s="139"/>
      <c r="I37" s="139"/>
      <c r="J37" s="139"/>
      <c r="K37" s="138"/>
      <c r="L37" s="138"/>
      <c r="M37" s="138"/>
      <c r="N37" s="138"/>
      <c r="O37" s="138"/>
      <c r="P37" s="138"/>
      <c r="Q37" s="139"/>
      <c r="R37" s="139"/>
      <c r="S37" s="139"/>
      <c r="T37" s="138"/>
      <c r="U37" s="138"/>
    </row>
    <row r="38" spans="1:26">
      <c r="A38" s="132"/>
      <c r="B38" s="140"/>
      <c r="C38" s="140"/>
      <c r="D38" s="138"/>
      <c r="E38" s="138"/>
      <c r="F38" s="138"/>
      <c r="G38" s="138"/>
      <c r="H38" s="139"/>
      <c r="I38" s="139"/>
      <c r="J38" s="139"/>
      <c r="K38" s="138"/>
      <c r="L38" s="138"/>
      <c r="M38" s="138"/>
      <c r="N38" s="138"/>
      <c r="O38" s="138"/>
      <c r="P38" s="138"/>
      <c r="Q38" s="139"/>
      <c r="R38" s="139"/>
      <c r="S38" s="139"/>
      <c r="T38" s="138"/>
      <c r="U38" s="138"/>
    </row>
    <row r="39" spans="1:26" s="126" customFormat="1">
      <c r="A39" s="132"/>
      <c r="B39" s="140"/>
      <c r="C39" s="140"/>
      <c r="D39" s="138"/>
      <c r="E39" s="138"/>
      <c r="F39" s="138"/>
      <c r="G39" s="138"/>
      <c r="H39" s="139"/>
      <c r="I39" s="139"/>
      <c r="J39" s="139"/>
      <c r="K39" s="138"/>
      <c r="L39" s="138"/>
      <c r="M39" s="138"/>
      <c r="N39" s="138"/>
      <c r="O39" s="138"/>
      <c r="P39" s="138"/>
      <c r="Q39" s="139"/>
      <c r="R39" s="139"/>
      <c r="S39" s="139"/>
      <c r="T39" s="138"/>
      <c r="U39" s="138"/>
      <c r="V39" s="144"/>
      <c r="W39" s="144"/>
      <c r="X39" s="145"/>
      <c r="Y39" s="153"/>
      <c r="Z39" s="153"/>
    </row>
    <row r="40" spans="1:26" s="126" customFormat="1">
      <c r="A40" s="132"/>
      <c r="B40" s="140"/>
      <c r="C40" s="140"/>
      <c r="D40" s="138"/>
      <c r="E40" s="138"/>
      <c r="F40" s="138"/>
      <c r="G40" s="138"/>
      <c r="H40" s="139"/>
      <c r="I40" s="139"/>
      <c r="J40" s="139"/>
      <c r="K40" s="138"/>
      <c r="L40" s="138"/>
      <c r="M40" s="138"/>
      <c r="N40" s="138"/>
      <c r="O40" s="138"/>
      <c r="P40" s="138"/>
      <c r="Q40" s="139"/>
      <c r="R40" s="139"/>
      <c r="S40" s="139"/>
      <c r="T40" s="138"/>
      <c r="U40" s="138"/>
      <c r="V40" s="144"/>
      <c r="W40" s="144"/>
      <c r="X40" s="145"/>
      <c r="Y40" s="153"/>
      <c r="Z40" s="153"/>
    </row>
    <row r="41" spans="1:26" s="126" customFormat="1">
      <c r="A41" s="134"/>
      <c r="B41" s="141"/>
      <c r="C41" s="141"/>
      <c r="D41" s="142"/>
      <c r="E41" s="142"/>
      <c r="F41" s="142"/>
      <c r="G41" s="142"/>
      <c r="H41" s="143"/>
      <c r="I41" s="143"/>
      <c r="J41" s="143"/>
      <c r="K41" s="142"/>
      <c r="L41" s="142"/>
      <c r="M41" s="142"/>
      <c r="N41" s="142"/>
      <c r="O41" s="142"/>
      <c r="P41" s="142"/>
      <c r="Q41" s="143"/>
      <c r="R41" s="143"/>
      <c r="S41" s="143"/>
      <c r="T41" s="142"/>
      <c r="U41" s="142"/>
      <c r="V41" s="144"/>
      <c r="W41" s="144"/>
      <c r="X41" s="145"/>
      <c r="Y41" s="153"/>
      <c r="Z41" s="153"/>
    </row>
  </sheetData>
  <mergeCells count="8">
    <mergeCell ref="D3:G3"/>
    <mergeCell ref="H3:L3"/>
    <mergeCell ref="M3:P3"/>
    <mergeCell ref="Q3:U3"/>
    <mergeCell ref="A1:A4"/>
    <mergeCell ref="B1:C3"/>
    <mergeCell ref="D1:L2"/>
    <mergeCell ref="M1:U2"/>
  </mergeCells>
  <printOptions horizontalCentered="1"/>
  <pageMargins left="0.19685039370078741" right="0.19685039370078741" top="0.78740157480314965" bottom="0.39370078740157483" header="0" footer="0"/>
  <pageSetup paperSize="8" scale="6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rgb="FFFF0000"/>
  </sheetPr>
  <dimension ref="A1:R73"/>
  <sheetViews>
    <sheetView tabSelected="1" view="pageBreakPreview" topLeftCell="C5" zoomScaleNormal="100" zoomScaleSheetLayoutView="100" workbookViewId="0">
      <pane ySplit="11" topLeftCell="A16" activePane="bottomLeft" state="frozen"/>
      <selection activeCell="C5" sqref="C5"/>
      <selection pane="bottomLeft" activeCell="Q15" sqref="Q15"/>
    </sheetView>
  </sheetViews>
  <sheetFormatPr defaultRowHeight="12.75" outlineLevelCol="1"/>
  <cols>
    <col min="1" max="1" width="5.7109375" style="93" hidden="1" customWidth="1" outlineLevel="1"/>
    <col min="2" max="2" width="4.7109375" style="93" hidden="1" customWidth="1" outlineLevel="1"/>
    <col min="3" max="3" width="12.28515625" style="6" customWidth="1" collapsed="1"/>
    <col min="4" max="4" width="9.7109375" style="6" customWidth="1"/>
    <col min="5" max="6" width="10.7109375" style="103" customWidth="1"/>
    <col min="7" max="10" width="10.28515625" style="103" customWidth="1"/>
    <col min="11" max="12" width="10.28515625" style="6" customWidth="1"/>
    <col min="13" max="16" width="6.7109375" style="7" customWidth="1"/>
    <col min="17" max="17" width="9.140625" style="7"/>
    <col min="18" max="258" width="9.140625" style="6"/>
    <col min="259" max="259" width="14.140625" style="6" customWidth="1"/>
    <col min="260" max="260" width="5.7109375" style="6" customWidth="1"/>
    <col min="261" max="268" width="9.28515625" style="6" customWidth="1"/>
    <col min="269" max="514" width="9.140625" style="6"/>
    <col min="515" max="515" width="14.140625" style="6" customWidth="1"/>
    <col min="516" max="516" width="5.7109375" style="6" customWidth="1"/>
    <col min="517" max="524" width="9.28515625" style="6" customWidth="1"/>
    <col min="525" max="770" width="9.140625" style="6"/>
    <col min="771" max="771" width="14.140625" style="6" customWidth="1"/>
    <col min="772" max="772" width="5.7109375" style="6" customWidth="1"/>
    <col min="773" max="780" width="9.28515625" style="6" customWidth="1"/>
    <col min="781" max="1026" width="9.140625" style="6"/>
    <col min="1027" max="1027" width="14.140625" style="6" customWidth="1"/>
    <col min="1028" max="1028" width="5.7109375" style="6" customWidth="1"/>
    <col min="1029" max="1036" width="9.28515625" style="6" customWidth="1"/>
    <col min="1037" max="1282" width="9.140625" style="6"/>
    <col min="1283" max="1283" width="14.140625" style="6" customWidth="1"/>
    <col min="1284" max="1284" width="5.7109375" style="6" customWidth="1"/>
    <col min="1285" max="1292" width="9.28515625" style="6" customWidth="1"/>
    <col min="1293" max="1538" width="9.140625" style="6"/>
    <col min="1539" max="1539" width="14.140625" style="6" customWidth="1"/>
    <col min="1540" max="1540" width="5.7109375" style="6" customWidth="1"/>
    <col min="1541" max="1548" width="9.28515625" style="6" customWidth="1"/>
    <col min="1549" max="1794" width="9.140625" style="6"/>
    <col min="1795" max="1795" width="14.140625" style="6" customWidth="1"/>
    <col min="1796" max="1796" width="5.7109375" style="6" customWidth="1"/>
    <col min="1797" max="1804" width="9.28515625" style="6" customWidth="1"/>
    <col min="1805" max="2050" width="9.140625" style="6"/>
    <col min="2051" max="2051" width="14.140625" style="6" customWidth="1"/>
    <col min="2052" max="2052" width="5.7109375" style="6" customWidth="1"/>
    <col min="2053" max="2060" width="9.28515625" style="6" customWidth="1"/>
    <col min="2061" max="2306" width="9.140625" style="6"/>
    <col min="2307" max="2307" width="14.140625" style="6" customWidth="1"/>
    <col min="2308" max="2308" width="5.7109375" style="6" customWidth="1"/>
    <col min="2309" max="2316" width="9.28515625" style="6" customWidth="1"/>
    <col min="2317" max="2562" width="9.140625" style="6"/>
    <col min="2563" max="2563" width="14.140625" style="6" customWidth="1"/>
    <col min="2564" max="2564" width="5.7109375" style="6" customWidth="1"/>
    <col min="2565" max="2572" width="9.28515625" style="6" customWidth="1"/>
    <col min="2573" max="2818" width="9.140625" style="6"/>
    <col min="2819" max="2819" width="14.140625" style="6" customWidth="1"/>
    <col min="2820" max="2820" width="5.7109375" style="6" customWidth="1"/>
    <col min="2821" max="2828" width="9.28515625" style="6" customWidth="1"/>
    <col min="2829" max="3074" width="9.140625" style="6"/>
    <col min="3075" max="3075" width="14.140625" style="6" customWidth="1"/>
    <col min="3076" max="3076" width="5.7109375" style="6" customWidth="1"/>
    <col min="3077" max="3084" width="9.28515625" style="6" customWidth="1"/>
    <col min="3085" max="3330" width="9.140625" style="6"/>
    <col min="3331" max="3331" width="14.140625" style="6" customWidth="1"/>
    <col min="3332" max="3332" width="5.7109375" style="6" customWidth="1"/>
    <col min="3333" max="3340" width="9.28515625" style="6" customWidth="1"/>
    <col min="3341" max="3586" width="9.140625" style="6"/>
    <col min="3587" max="3587" width="14.140625" style="6" customWidth="1"/>
    <col min="3588" max="3588" width="5.7109375" style="6" customWidth="1"/>
    <col min="3589" max="3596" width="9.28515625" style="6" customWidth="1"/>
    <col min="3597" max="3842" width="9.140625" style="6"/>
    <col min="3843" max="3843" width="14.140625" style="6" customWidth="1"/>
    <col min="3844" max="3844" width="5.7109375" style="6" customWidth="1"/>
    <col min="3845" max="3852" width="9.28515625" style="6" customWidth="1"/>
    <col min="3853" max="4098" width="9.140625" style="6"/>
    <col min="4099" max="4099" width="14.140625" style="6" customWidth="1"/>
    <col min="4100" max="4100" width="5.7109375" style="6" customWidth="1"/>
    <col min="4101" max="4108" width="9.28515625" style="6" customWidth="1"/>
    <col min="4109" max="4354" width="9.140625" style="6"/>
    <col min="4355" max="4355" width="14.140625" style="6" customWidth="1"/>
    <col min="4356" max="4356" width="5.7109375" style="6" customWidth="1"/>
    <col min="4357" max="4364" width="9.28515625" style="6" customWidth="1"/>
    <col min="4365" max="4610" width="9.140625" style="6"/>
    <col min="4611" max="4611" width="14.140625" style="6" customWidth="1"/>
    <col min="4612" max="4612" width="5.7109375" style="6" customWidth="1"/>
    <col min="4613" max="4620" width="9.28515625" style="6" customWidth="1"/>
    <col min="4621" max="4866" width="9.140625" style="6"/>
    <col min="4867" max="4867" width="14.140625" style="6" customWidth="1"/>
    <col min="4868" max="4868" width="5.7109375" style="6" customWidth="1"/>
    <col min="4869" max="4876" width="9.28515625" style="6" customWidth="1"/>
    <col min="4877" max="5122" width="9.140625" style="6"/>
    <col min="5123" max="5123" width="14.140625" style="6" customWidth="1"/>
    <col min="5124" max="5124" width="5.7109375" style="6" customWidth="1"/>
    <col min="5125" max="5132" width="9.28515625" style="6" customWidth="1"/>
    <col min="5133" max="5378" width="9.140625" style="6"/>
    <col min="5379" max="5379" width="14.140625" style="6" customWidth="1"/>
    <col min="5380" max="5380" width="5.7109375" style="6" customWidth="1"/>
    <col min="5381" max="5388" width="9.28515625" style="6" customWidth="1"/>
    <col min="5389" max="5634" width="9.140625" style="6"/>
    <col min="5635" max="5635" width="14.140625" style="6" customWidth="1"/>
    <col min="5636" max="5636" width="5.7109375" style="6" customWidth="1"/>
    <col min="5637" max="5644" width="9.28515625" style="6" customWidth="1"/>
    <col min="5645" max="5890" width="9.140625" style="6"/>
    <col min="5891" max="5891" width="14.140625" style="6" customWidth="1"/>
    <col min="5892" max="5892" width="5.7109375" style="6" customWidth="1"/>
    <col min="5893" max="5900" width="9.28515625" style="6" customWidth="1"/>
    <col min="5901" max="6146" width="9.140625" style="6"/>
    <col min="6147" max="6147" width="14.140625" style="6" customWidth="1"/>
    <col min="6148" max="6148" width="5.7109375" style="6" customWidth="1"/>
    <col min="6149" max="6156" width="9.28515625" style="6" customWidth="1"/>
    <col min="6157" max="6402" width="9.140625" style="6"/>
    <col min="6403" max="6403" width="14.140625" style="6" customWidth="1"/>
    <col min="6404" max="6404" width="5.7109375" style="6" customWidth="1"/>
    <col min="6405" max="6412" width="9.28515625" style="6" customWidth="1"/>
    <col min="6413" max="6658" width="9.140625" style="6"/>
    <col min="6659" max="6659" width="14.140625" style="6" customWidth="1"/>
    <col min="6660" max="6660" width="5.7109375" style="6" customWidth="1"/>
    <col min="6661" max="6668" width="9.28515625" style="6" customWidth="1"/>
    <col min="6669" max="6914" width="9.140625" style="6"/>
    <col min="6915" max="6915" width="14.140625" style="6" customWidth="1"/>
    <col min="6916" max="6916" width="5.7109375" style="6" customWidth="1"/>
    <col min="6917" max="6924" width="9.28515625" style="6" customWidth="1"/>
    <col min="6925" max="7170" width="9.140625" style="6"/>
    <col min="7171" max="7171" width="14.140625" style="6" customWidth="1"/>
    <col min="7172" max="7172" width="5.7109375" style="6" customWidth="1"/>
    <col min="7173" max="7180" width="9.28515625" style="6" customWidth="1"/>
    <col min="7181" max="7426" width="9.140625" style="6"/>
    <col min="7427" max="7427" width="14.140625" style="6" customWidth="1"/>
    <col min="7428" max="7428" width="5.7109375" style="6" customWidth="1"/>
    <col min="7429" max="7436" width="9.28515625" style="6" customWidth="1"/>
    <col min="7437" max="7682" width="9.140625" style="6"/>
    <col min="7683" max="7683" width="14.140625" style="6" customWidth="1"/>
    <col min="7684" max="7684" width="5.7109375" style="6" customWidth="1"/>
    <col min="7685" max="7692" width="9.28515625" style="6" customWidth="1"/>
    <col min="7693" max="7938" width="9.140625" style="6"/>
    <col min="7939" max="7939" width="14.140625" style="6" customWidth="1"/>
    <col min="7940" max="7940" width="5.7109375" style="6" customWidth="1"/>
    <col min="7941" max="7948" width="9.28515625" style="6" customWidth="1"/>
    <col min="7949" max="8194" width="9.140625" style="6"/>
    <col min="8195" max="8195" width="14.140625" style="6" customWidth="1"/>
    <col min="8196" max="8196" width="5.7109375" style="6" customWidth="1"/>
    <col min="8197" max="8204" width="9.28515625" style="6" customWidth="1"/>
    <col min="8205" max="8450" width="9.140625" style="6"/>
    <col min="8451" max="8451" width="14.140625" style="6" customWidth="1"/>
    <col min="8452" max="8452" width="5.7109375" style="6" customWidth="1"/>
    <col min="8453" max="8460" width="9.28515625" style="6" customWidth="1"/>
    <col min="8461" max="8706" width="9.140625" style="6"/>
    <col min="8707" max="8707" width="14.140625" style="6" customWidth="1"/>
    <col min="8708" max="8708" width="5.7109375" style="6" customWidth="1"/>
    <col min="8709" max="8716" width="9.28515625" style="6" customWidth="1"/>
    <col min="8717" max="8962" width="9.140625" style="6"/>
    <col min="8963" max="8963" width="14.140625" style="6" customWidth="1"/>
    <col min="8964" max="8964" width="5.7109375" style="6" customWidth="1"/>
    <col min="8965" max="8972" width="9.28515625" style="6" customWidth="1"/>
    <col min="8973" max="9218" width="9.140625" style="6"/>
    <col min="9219" max="9219" width="14.140625" style="6" customWidth="1"/>
    <col min="9220" max="9220" width="5.7109375" style="6" customWidth="1"/>
    <col min="9221" max="9228" width="9.28515625" style="6" customWidth="1"/>
    <col min="9229" max="9474" width="9.140625" style="6"/>
    <col min="9475" max="9475" width="14.140625" style="6" customWidth="1"/>
    <col min="9476" max="9476" width="5.7109375" style="6" customWidth="1"/>
    <col min="9477" max="9484" width="9.28515625" style="6" customWidth="1"/>
    <col min="9485" max="9730" width="9.140625" style="6"/>
    <col min="9731" max="9731" width="14.140625" style="6" customWidth="1"/>
    <col min="9732" max="9732" width="5.7109375" style="6" customWidth="1"/>
    <col min="9733" max="9740" width="9.28515625" style="6" customWidth="1"/>
    <col min="9741" max="9986" width="9.140625" style="6"/>
    <col min="9987" max="9987" width="14.140625" style="6" customWidth="1"/>
    <col min="9988" max="9988" width="5.7109375" style="6" customWidth="1"/>
    <col min="9989" max="9996" width="9.28515625" style="6" customWidth="1"/>
    <col min="9997" max="10242" width="9.140625" style="6"/>
    <col min="10243" max="10243" width="14.140625" style="6" customWidth="1"/>
    <col min="10244" max="10244" width="5.7109375" style="6" customWidth="1"/>
    <col min="10245" max="10252" width="9.28515625" style="6" customWidth="1"/>
    <col min="10253" max="10498" width="9.140625" style="6"/>
    <col min="10499" max="10499" width="14.140625" style="6" customWidth="1"/>
    <col min="10500" max="10500" width="5.7109375" style="6" customWidth="1"/>
    <col min="10501" max="10508" width="9.28515625" style="6" customWidth="1"/>
    <col min="10509" max="10754" width="9.140625" style="6"/>
    <col min="10755" max="10755" width="14.140625" style="6" customWidth="1"/>
    <col min="10756" max="10756" width="5.7109375" style="6" customWidth="1"/>
    <col min="10757" max="10764" width="9.28515625" style="6" customWidth="1"/>
    <col min="10765" max="11010" width="9.140625" style="6"/>
    <col min="11011" max="11011" width="14.140625" style="6" customWidth="1"/>
    <col min="11012" max="11012" width="5.7109375" style="6" customWidth="1"/>
    <col min="11013" max="11020" width="9.28515625" style="6" customWidth="1"/>
    <col min="11021" max="11266" width="9.140625" style="6"/>
    <col min="11267" max="11267" width="14.140625" style="6" customWidth="1"/>
    <col min="11268" max="11268" width="5.7109375" style="6" customWidth="1"/>
    <col min="11269" max="11276" width="9.28515625" style="6" customWidth="1"/>
    <col min="11277" max="11522" width="9.140625" style="6"/>
    <col min="11523" max="11523" width="14.140625" style="6" customWidth="1"/>
    <col min="11524" max="11524" width="5.7109375" style="6" customWidth="1"/>
    <col min="11525" max="11532" width="9.28515625" style="6" customWidth="1"/>
    <col min="11533" max="11778" width="9.140625" style="6"/>
    <col min="11779" max="11779" width="14.140625" style="6" customWidth="1"/>
    <col min="11780" max="11780" width="5.7109375" style="6" customWidth="1"/>
    <col min="11781" max="11788" width="9.28515625" style="6" customWidth="1"/>
    <col min="11789" max="12034" width="9.140625" style="6"/>
    <col min="12035" max="12035" width="14.140625" style="6" customWidth="1"/>
    <col min="12036" max="12036" width="5.7109375" style="6" customWidth="1"/>
    <col min="12037" max="12044" width="9.28515625" style="6" customWidth="1"/>
    <col min="12045" max="12290" width="9.140625" style="6"/>
    <col min="12291" max="12291" width="14.140625" style="6" customWidth="1"/>
    <col min="12292" max="12292" width="5.7109375" style="6" customWidth="1"/>
    <col min="12293" max="12300" width="9.28515625" style="6" customWidth="1"/>
    <col min="12301" max="12546" width="9.140625" style="6"/>
    <col min="12547" max="12547" width="14.140625" style="6" customWidth="1"/>
    <col min="12548" max="12548" width="5.7109375" style="6" customWidth="1"/>
    <col min="12549" max="12556" width="9.28515625" style="6" customWidth="1"/>
    <col min="12557" max="12802" width="9.140625" style="6"/>
    <col min="12803" max="12803" width="14.140625" style="6" customWidth="1"/>
    <col min="12804" max="12804" width="5.7109375" style="6" customWidth="1"/>
    <col min="12805" max="12812" width="9.28515625" style="6" customWidth="1"/>
    <col min="12813" max="13058" width="9.140625" style="6"/>
    <col min="13059" max="13059" width="14.140625" style="6" customWidth="1"/>
    <col min="13060" max="13060" width="5.7109375" style="6" customWidth="1"/>
    <col min="13061" max="13068" width="9.28515625" style="6" customWidth="1"/>
    <col min="13069" max="13314" width="9.140625" style="6"/>
    <col min="13315" max="13315" width="14.140625" style="6" customWidth="1"/>
    <col min="13316" max="13316" width="5.7109375" style="6" customWidth="1"/>
    <col min="13317" max="13324" width="9.28515625" style="6" customWidth="1"/>
    <col min="13325" max="13570" width="9.140625" style="6"/>
    <col min="13571" max="13571" width="14.140625" style="6" customWidth="1"/>
    <col min="13572" max="13572" width="5.7109375" style="6" customWidth="1"/>
    <col min="13573" max="13580" width="9.28515625" style="6" customWidth="1"/>
    <col min="13581" max="13826" width="9.140625" style="6"/>
    <col min="13827" max="13827" width="14.140625" style="6" customWidth="1"/>
    <col min="13828" max="13828" width="5.7109375" style="6" customWidth="1"/>
    <col min="13829" max="13836" width="9.28515625" style="6" customWidth="1"/>
    <col min="13837" max="14082" width="9.140625" style="6"/>
    <col min="14083" max="14083" width="14.140625" style="6" customWidth="1"/>
    <col min="14084" max="14084" width="5.7109375" style="6" customWidth="1"/>
    <col min="14085" max="14092" width="9.28515625" style="6" customWidth="1"/>
    <col min="14093" max="14338" width="9.140625" style="6"/>
    <col min="14339" max="14339" width="14.140625" style="6" customWidth="1"/>
    <col min="14340" max="14340" width="5.7109375" style="6" customWidth="1"/>
    <col min="14341" max="14348" width="9.28515625" style="6" customWidth="1"/>
    <col min="14349" max="14594" width="9.140625" style="6"/>
    <col min="14595" max="14595" width="14.140625" style="6" customWidth="1"/>
    <col min="14596" max="14596" width="5.7109375" style="6" customWidth="1"/>
    <col min="14597" max="14604" width="9.28515625" style="6" customWidth="1"/>
    <col min="14605" max="14850" width="9.140625" style="6"/>
    <col min="14851" max="14851" width="14.140625" style="6" customWidth="1"/>
    <col min="14852" max="14852" width="5.7109375" style="6" customWidth="1"/>
    <col min="14853" max="14860" width="9.28515625" style="6" customWidth="1"/>
    <col min="14861" max="15106" width="9.140625" style="6"/>
    <col min="15107" max="15107" width="14.140625" style="6" customWidth="1"/>
    <col min="15108" max="15108" width="5.7109375" style="6" customWidth="1"/>
    <col min="15109" max="15116" width="9.28515625" style="6" customWidth="1"/>
    <col min="15117" max="15362" width="9.140625" style="6"/>
    <col min="15363" max="15363" width="14.140625" style="6" customWidth="1"/>
    <col min="15364" max="15364" width="5.7109375" style="6" customWidth="1"/>
    <col min="15365" max="15372" width="9.28515625" style="6" customWidth="1"/>
    <col min="15373" max="15618" width="9.140625" style="6"/>
    <col min="15619" max="15619" width="14.140625" style="6" customWidth="1"/>
    <col min="15620" max="15620" width="5.7109375" style="6" customWidth="1"/>
    <col min="15621" max="15628" width="9.28515625" style="6" customWidth="1"/>
    <col min="15629" max="15874" width="9.140625" style="6"/>
    <col min="15875" max="15875" width="14.140625" style="6" customWidth="1"/>
    <col min="15876" max="15876" width="5.7109375" style="6" customWidth="1"/>
    <col min="15877" max="15884" width="9.28515625" style="6" customWidth="1"/>
    <col min="15885" max="16130" width="9.140625" style="6"/>
    <col min="16131" max="16131" width="14.140625" style="6" customWidth="1"/>
    <col min="16132" max="16132" width="5.7109375" style="6" customWidth="1"/>
    <col min="16133" max="16140" width="9.28515625" style="6" customWidth="1"/>
    <col min="16141" max="16384" width="9.140625" style="6"/>
  </cols>
  <sheetData>
    <row r="1" spans="1:18" ht="24.95" customHeight="1">
      <c r="C1" s="259" t="s">
        <v>0</v>
      </c>
      <c r="D1" s="260"/>
      <c r="E1" s="259" t="s">
        <v>630</v>
      </c>
      <c r="F1" s="265"/>
      <c r="G1" s="265"/>
      <c r="H1" s="266"/>
      <c r="I1" s="270" t="s">
        <v>31</v>
      </c>
      <c r="J1" s="271"/>
      <c r="K1" s="265" t="s">
        <v>277</v>
      </c>
      <c r="L1" s="266"/>
    </row>
    <row r="2" spans="1:18" ht="24.95" customHeight="1">
      <c r="C2" s="261"/>
      <c r="D2" s="262"/>
      <c r="E2" s="267"/>
      <c r="F2" s="268"/>
      <c r="G2" s="268"/>
      <c r="H2" s="269"/>
      <c r="I2" s="272"/>
      <c r="J2" s="273"/>
      <c r="K2" s="276"/>
      <c r="L2" s="277"/>
      <c r="R2" s="12"/>
    </row>
    <row r="3" spans="1:18" ht="24.95" customHeight="1">
      <c r="C3" s="261"/>
      <c r="D3" s="262"/>
      <c r="E3" s="281" t="s">
        <v>629</v>
      </c>
      <c r="F3" s="282"/>
      <c r="G3" s="281" t="s">
        <v>628</v>
      </c>
      <c r="H3" s="283"/>
      <c r="I3" s="272"/>
      <c r="J3" s="273"/>
      <c r="K3" s="276"/>
      <c r="L3" s="277"/>
    </row>
    <row r="4" spans="1:18" ht="24.95" customHeight="1">
      <c r="C4" s="263"/>
      <c r="D4" s="264"/>
      <c r="E4" s="278" t="s">
        <v>28</v>
      </c>
      <c r="F4" s="279"/>
      <c r="G4" s="279"/>
      <c r="H4" s="280"/>
      <c r="I4" s="274"/>
      <c r="J4" s="275"/>
      <c r="K4" s="268"/>
      <c r="L4" s="269"/>
    </row>
    <row r="5" spans="1:18" ht="40.5" customHeight="1">
      <c r="C5" s="284" t="s">
        <v>6</v>
      </c>
      <c r="D5" s="285"/>
      <c r="E5" s="285"/>
      <c r="F5" s="285"/>
      <c r="G5" s="285"/>
      <c r="H5" s="285"/>
      <c r="I5" s="285"/>
      <c r="J5" s="285"/>
      <c r="K5" s="285"/>
      <c r="L5" s="286"/>
      <c r="N5" s="92">
        <v>1</v>
      </c>
    </row>
    <row r="6" spans="1:18" ht="9.9499999999999993" customHeight="1">
      <c r="C6" s="224"/>
      <c r="D6" s="225"/>
      <c r="E6" s="225"/>
      <c r="F6" s="225"/>
      <c r="G6" s="225"/>
      <c r="H6" s="225"/>
      <c r="I6" s="225"/>
      <c r="J6" s="225"/>
      <c r="K6" s="225"/>
      <c r="L6" s="226"/>
      <c r="N6" s="92"/>
    </row>
    <row r="7" spans="1:18" ht="20.25" customHeight="1">
      <c r="C7" s="70" t="s">
        <v>7</v>
      </c>
      <c r="D7" s="119"/>
      <c r="E7" s="227"/>
      <c r="F7" s="227"/>
      <c r="G7" s="104" t="s">
        <v>8</v>
      </c>
      <c r="H7" s="105"/>
      <c r="I7" s="231"/>
      <c r="J7" s="121"/>
      <c r="K7" s="228"/>
      <c r="L7" s="229"/>
      <c r="P7" s="11"/>
    </row>
    <row r="8" spans="1:18" ht="15" customHeight="1">
      <c r="C8" s="117" t="s">
        <v>9</v>
      </c>
      <c r="D8" s="218" t="s">
        <v>29</v>
      </c>
      <c r="E8" s="118"/>
      <c r="F8" s="118"/>
      <c r="G8" s="120" t="s">
        <v>224</v>
      </c>
      <c r="H8" s="105"/>
      <c r="I8" s="232" t="str">
        <f>VLOOKUP($A$9,'Thoi gian NT'!$A$1:$BN$1006,8,FALSE)&amp;"/"&amp;VLOOKUP($A$9,'Thoi gian NT'!$A$1:$BN$1006,9,FALSE)&amp;"/"&amp;VLOOKUP($A$9,'Thoi gian NT'!$A$1:$BN$1006,10,FALSE)</f>
        <v>5/3/2015</v>
      </c>
      <c r="J8" s="121"/>
      <c r="K8" s="68"/>
      <c r="L8" s="69"/>
    </row>
    <row r="9" spans="1:18" s="9" customFormat="1" ht="13.5">
      <c r="A9" s="216">
        <f>N5</f>
        <v>1</v>
      </c>
      <c r="B9" s="93"/>
      <c r="C9" s="70" t="s">
        <v>10</v>
      </c>
      <c r="D9" s="233"/>
      <c r="E9" s="233"/>
      <c r="F9" s="233"/>
      <c r="G9" s="104" t="s">
        <v>11</v>
      </c>
      <c r="H9" s="105"/>
      <c r="I9" s="105"/>
      <c r="J9" s="105"/>
      <c r="K9" s="71"/>
      <c r="L9" s="72"/>
      <c r="M9" s="8"/>
      <c r="N9" s="8"/>
      <c r="O9" s="8"/>
      <c r="P9" s="8"/>
      <c r="Q9" s="8"/>
    </row>
    <row r="10" spans="1:18" s="9" customFormat="1">
      <c r="A10" s="93"/>
      <c r="B10" s="93"/>
      <c r="C10" s="117" t="s">
        <v>12</v>
      </c>
      <c r="D10" s="233" t="str">
        <f>VLOOKUP($A9,'Thoi gian NT'!$A$5:$U$100,2,0)&amp;" -:- "&amp;VLOOKUP($A9,'Thoi gian NT'!$A$5:$U$100,3,0)&amp;" ("&amp;VLOOKUP($A9,'Thoi gian NT'!$A$5:$AD$100,24,0)&amp;")"</f>
        <v>Km17+757.25 -:- Km18+0.00 (Ph¶i tuyÕn)</v>
      </c>
      <c r="E10" s="233"/>
      <c r="F10" s="233"/>
      <c r="G10" s="105" t="s">
        <v>13</v>
      </c>
      <c r="H10" s="105"/>
      <c r="I10" s="217" t="s">
        <v>30</v>
      </c>
      <c r="J10" s="105"/>
      <c r="K10" s="71"/>
      <c r="L10" s="72"/>
      <c r="M10" s="8"/>
      <c r="N10" s="8"/>
      <c r="O10" s="8"/>
      <c r="P10" s="8"/>
      <c r="Q10" s="8"/>
    </row>
    <row r="11" spans="1:18" s="9" customFormat="1" ht="13.5">
      <c r="A11" s="93"/>
      <c r="B11" s="93"/>
      <c r="C11" s="70" t="s">
        <v>14</v>
      </c>
      <c r="D11" s="122"/>
      <c r="E11" s="105"/>
      <c r="F11" s="105"/>
      <c r="G11" s="104" t="s">
        <v>15</v>
      </c>
      <c r="H11" s="105"/>
      <c r="I11" s="105"/>
      <c r="J11" s="105"/>
      <c r="K11" s="71"/>
      <c r="L11" s="72"/>
      <c r="M11" s="8"/>
      <c r="N11" s="8"/>
      <c r="O11" s="8"/>
      <c r="P11" s="8"/>
      <c r="Q11" s="8"/>
    </row>
    <row r="12" spans="1:18" s="9" customFormat="1" ht="13.5">
      <c r="A12" s="93"/>
      <c r="B12" s="93"/>
      <c r="C12" s="123" t="s">
        <v>16</v>
      </c>
      <c r="D12" s="218" t="str">
        <f>VLOOKUP($A9,'Thoi gian NT'!$A$5:$AD$1000,22,FALSE)</f>
        <v>MP0</v>
      </c>
      <c r="E12" s="105"/>
      <c r="F12" s="105"/>
      <c r="G12" s="105" t="s">
        <v>17</v>
      </c>
      <c r="H12" s="105"/>
      <c r="I12" s="235">
        <f>VLOOKUP($A9,'Thoi gian NT'!$A$5:$AD$1000,23,FALSE)</f>
        <v>1156.673</v>
      </c>
      <c r="J12" s="230"/>
      <c r="K12" s="71"/>
      <c r="L12" s="72"/>
      <c r="M12" s="8"/>
      <c r="N12" s="8"/>
      <c r="O12" s="8"/>
      <c r="P12" s="8"/>
      <c r="Q12" s="8"/>
    </row>
    <row r="13" spans="1:18" s="9" customFormat="1" ht="9.9499999999999993" customHeight="1">
      <c r="A13" s="93"/>
      <c r="B13" s="93"/>
      <c r="C13" s="123"/>
      <c r="D13" s="124"/>
      <c r="E13" s="105"/>
      <c r="F13" s="105"/>
      <c r="G13" s="105"/>
      <c r="H13" s="105"/>
      <c r="I13" s="206"/>
      <c r="J13" s="206"/>
      <c r="K13" s="71"/>
      <c r="L13" s="72"/>
      <c r="M13" s="8"/>
      <c r="N13" s="8"/>
      <c r="O13" s="8"/>
      <c r="P13" s="8"/>
      <c r="Q13" s="8"/>
    </row>
    <row r="14" spans="1:18" s="3" customFormat="1" ht="18" customHeight="1">
      <c r="A14" s="93"/>
      <c r="B14" s="93"/>
      <c r="C14" s="287" t="s">
        <v>18</v>
      </c>
      <c r="D14" s="287" t="s">
        <v>19</v>
      </c>
      <c r="E14" s="288" t="s">
        <v>20</v>
      </c>
      <c r="F14" s="288"/>
      <c r="G14" s="289" t="s">
        <v>21</v>
      </c>
      <c r="H14" s="289" t="s">
        <v>22</v>
      </c>
      <c r="I14" s="289" t="s">
        <v>23</v>
      </c>
      <c r="J14" s="289" t="s">
        <v>24</v>
      </c>
      <c r="K14" s="291" t="s">
        <v>25</v>
      </c>
      <c r="L14" s="292"/>
      <c r="M14" s="295"/>
      <c r="N14" s="296"/>
      <c r="O14" s="295"/>
      <c r="P14" s="295"/>
      <c r="Q14" s="80"/>
    </row>
    <row r="15" spans="1:18" s="3" customFormat="1" ht="27">
      <c r="A15" s="93" t="s">
        <v>32</v>
      </c>
      <c r="B15" s="93" t="s">
        <v>33</v>
      </c>
      <c r="C15" s="287"/>
      <c r="D15" s="287"/>
      <c r="E15" s="94" t="s">
        <v>26</v>
      </c>
      <c r="F15" s="94" t="s">
        <v>27</v>
      </c>
      <c r="G15" s="290"/>
      <c r="H15" s="290"/>
      <c r="I15" s="290"/>
      <c r="J15" s="290"/>
      <c r="K15" s="293"/>
      <c r="L15" s="294"/>
      <c r="M15" s="295"/>
      <c r="N15" s="296"/>
      <c r="O15" s="295"/>
      <c r="P15" s="295"/>
      <c r="Q15" s="80"/>
    </row>
    <row r="16" spans="1:18" s="9" customFormat="1">
      <c r="A16" s="93" t="str">
        <f>B16&amp;"."&amp;"1"&amp;"."&amp;$N$5</f>
        <v>1.1.1</v>
      </c>
      <c r="B16" s="93">
        <v>1</v>
      </c>
      <c r="C16" s="114" t="str">
        <f>IFERROR(VLOOKUP($A16,Data!$A$8:$V$2067,4,0),"")</f>
        <v>Km17+757.25</v>
      </c>
      <c r="D16" s="109" t="str">
        <f>IF(C16="","","T")</f>
        <v>T</v>
      </c>
      <c r="E16" s="110">
        <f>IFERROR(VLOOKUP($A16,Data!$A$8:$V$2067,13,0),"")</f>
        <v>1151.8800000000001</v>
      </c>
      <c r="F16" s="237">
        <f ca="1">IF($E16="","",ROUND(($E16+RAND()*0.03-RAND()*0.03),2))</f>
        <v>1151.8800000000001</v>
      </c>
      <c r="G16" s="110">
        <f>IFERROR(VLOOKUP($A16,Data!$A$8:$V$2067,9,0),"")</f>
        <v>3.6</v>
      </c>
      <c r="H16" s="110">
        <f>IFERROR(VLOOKUP($A16,Data!$A$8:$V$2067,10,0),"")</f>
        <v>0.64999999999999991</v>
      </c>
      <c r="I16" s="110">
        <f>IFERROR(VLOOKUP($A16,Data!$A$8:$V$2067,11,0),"")</f>
        <v>0.59999999999999964</v>
      </c>
      <c r="J16" s="110">
        <f>IFERROR(VLOOKUP($A16,Data!$A$8:$V$2067,12,0),"")</f>
        <v>0.65000000000000036</v>
      </c>
      <c r="K16" s="298">
        <f>IFERROR(VLOOKUP($A16,Data!$A$8:$V$2067,14,0),"")</f>
        <v>0.64999999999986358</v>
      </c>
      <c r="L16" s="298"/>
      <c r="M16" s="8"/>
      <c r="N16" s="234"/>
      <c r="O16" s="8"/>
      <c r="P16" s="81"/>
      <c r="Q16" s="8"/>
    </row>
    <row r="17" spans="1:17" s="9" customFormat="1">
      <c r="A17" s="93" t="str">
        <f t="shared" ref="A17:A57" si="0">B17&amp;"."&amp;"1"&amp;"."&amp;$N$5</f>
        <v>2.1.1</v>
      </c>
      <c r="B17" s="93">
        <f>B16+1</f>
        <v>2</v>
      </c>
      <c r="C17" s="115" t="str">
        <f>IFERROR(VLOOKUP($A17,Data!$A$8:$V$2067,4,0),"")</f>
        <v>Km17+772.42</v>
      </c>
      <c r="D17" s="111" t="str">
        <f t="shared" ref="D17:D57" si="1">IF(C17="","","T")</f>
        <v>T</v>
      </c>
      <c r="E17" s="112">
        <f>IFERROR(VLOOKUP($A17,Data!$A$8:$V$2067,13,0),"")</f>
        <v>1152.96</v>
      </c>
      <c r="F17" s="236">
        <f t="shared" ref="F17:F57" ca="1" si="2">IF($E17="","",ROUND(($E17+RAND()*0.03-RAND()*0.03),2))</f>
        <v>1152.97</v>
      </c>
      <c r="G17" s="112">
        <f>IFERROR(VLOOKUP($A17,Data!$A$8:$V$2067,9,0),"")</f>
        <v>3.25</v>
      </c>
      <c r="H17" s="112">
        <f>IFERROR(VLOOKUP($A17,Data!$A$8:$V$2067,10,0),"")</f>
        <v>0.64999999999999991</v>
      </c>
      <c r="I17" s="112">
        <f>IFERROR(VLOOKUP($A17,Data!$A$8:$V$2067,11,0),"")</f>
        <v>0.60000000000000009</v>
      </c>
      <c r="J17" s="112">
        <f>IFERROR(VLOOKUP($A17,Data!$A$8:$V$2067,12,0),"")</f>
        <v>0.65000000000000036</v>
      </c>
      <c r="K17" s="297">
        <f>IFERROR(VLOOKUP($A17,Data!$A$8:$V$2067,14,0),"")</f>
        <v>0.64999999999986358</v>
      </c>
      <c r="L17" s="297"/>
      <c r="M17" s="8"/>
      <c r="N17" s="234"/>
      <c r="O17" s="8"/>
      <c r="P17" s="81"/>
      <c r="Q17" s="8"/>
    </row>
    <row r="18" spans="1:17" s="9" customFormat="1">
      <c r="A18" s="93" t="str">
        <f t="shared" si="0"/>
        <v>3.1.1</v>
      </c>
      <c r="B18" s="93">
        <f t="shared" ref="B18:B21" si="3">B17+1</f>
        <v>3</v>
      </c>
      <c r="C18" s="115" t="str">
        <f>IFERROR(VLOOKUP($A18,Data!$A$8:$V$2067,4,0),"")</f>
        <v>Km17+790.80</v>
      </c>
      <c r="D18" s="111" t="str">
        <f t="shared" si="1"/>
        <v>T</v>
      </c>
      <c r="E18" s="112">
        <f>IFERROR(VLOOKUP($A18,Data!$A$8:$V$2067,13,0),"")</f>
        <v>1154.05</v>
      </c>
      <c r="F18" s="236">
        <f t="shared" ca="1" si="2"/>
        <v>1154.03</v>
      </c>
      <c r="G18" s="112">
        <f>IFERROR(VLOOKUP($A18,Data!$A$8:$V$2067,9,0),"")</f>
        <v>3.15</v>
      </c>
      <c r="H18" s="112">
        <f>IFERROR(VLOOKUP($A18,Data!$A$8:$V$2067,10,0),"")</f>
        <v>0.64999999999999991</v>
      </c>
      <c r="I18" s="112">
        <f>IFERROR(VLOOKUP($A18,Data!$A$8:$V$2067,11,0),"")</f>
        <v>0.60000000000000053</v>
      </c>
      <c r="J18" s="112">
        <f>IFERROR(VLOOKUP($A18,Data!$A$8:$V$2067,12,0),"")</f>
        <v>0.64999999999999947</v>
      </c>
      <c r="K18" s="297">
        <f>IFERROR(VLOOKUP($A18,Data!$A$8:$V$2067,14,0),"")</f>
        <v>0.65000000000009095</v>
      </c>
      <c r="L18" s="297"/>
      <c r="M18" s="8"/>
      <c r="N18" s="234"/>
      <c r="O18" s="8"/>
      <c r="P18" s="81"/>
      <c r="Q18" s="8"/>
    </row>
    <row r="19" spans="1:17" s="9" customFormat="1">
      <c r="A19" s="93" t="str">
        <f t="shared" si="0"/>
        <v>4.1.1</v>
      </c>
      <c r="B19" s="93">
        <f t="shared" si="3"/>
        <v>4</v>
      </c>
      <c r="C19" s="115" t="str">
        <f>IFERROR(VLOOKUP($A19,Data!$A$8:$V$2067,4,0),"")</f>
        <v>Km17+805.35</v>
      </c>
      <c r="D19" s="111" t="str">
        <f t="shared" si="1"/>
        <v>T</v>
      </c>
      <c r="E19" s="112">
        <f>IFERROR(VLOOKUP($A19,Data!$A$8:$V$2067,13,0),"")</f>
        <v>1154.75</v>
      </c>
      <c r="F19" s="236">
        <f t="shared" ca="1" si="2"/>
        <v>1154.76</v>
      </c>
      <c r="G19" s="112">
        <f>IFERROR(VLOOKUP($A19,Data!$A$8:$V$2067,9,0),"")</f>
        <v>3.4</v>
      </c>
      <c r="H19" s="112">
        <f>IFERROR(VLOOKUP($A19,Data!$A$8:$V$2067,10,0),"")</f>
        <v>0.64999999999999991</v>
      </c>
      <c r="I19" s="112">
        <f>IFERROR(VLOOKUP($A19,Data!$A$8:$V$2067,11,0),"")</f>
        <v>0.60000000000000053</v>
      </c>
      <c r="J19" s="112">
        <f>IFERROR(VLOOKUP($A19,Data!$A$8:$V$2067,12,0),"")</f>
        <v>0.64999999999999947</v>
      </c>
      <c r="K19" s="297">
        <f>IFERROR(VLOOKUP($A19,Data!$A$8:$V$2067,14,0),"")</f>
        <v>0.65000000000009095</v>
      </c>
      <c r="L19" s="297"/>
      <c r="M19" s="8"/>
      <c r="N19" s="234"/>
      <c r="O19" s="8"/>
      <c r="P19" s="81"/>
      <c r="Q19" s="8"/>
    </row>
    <row r="20" spans="1:17" s="9" customFormat="1">
      <c r="A20" s="93" t="str">
        <f t="shared" si="0"/>
        <v>5.1.1</v>
      </c>
      <c r="B20" s="93">
        <f t="shared" si="3"/>
        <v>5</v>
      </c>
      <c r="C20" s="115" t="str">
        <f>IFERROR(VLOOKUP($A20,Data!$A$8:$V$2067,4,0),"")</f>
        <v>Km17+819.90</v>
      </c>
      <c r="D20" s="111" t="str">
        <f t="shared" si="1"/>
        <v>T</v>
      </c>
      <c r="E20" s="112">
        <f>IFERROR(VLOOKUP($A20,Data!$A$8:$V$2067,13,0),"")</f>
        <v>1155.04</v>
      </c>
      <c r="F20" s="236">
        <f t="shared" ca="1" si="2"/>
        <v>1155.06</v>
      </c>
      <c r="G20" s="112">
        <f>IFERROR(VLOOKUP($A20,Data!$A$8:$V$2067,9,0),"")</f>
        <v>3.15</v>
      </c>
      <c r="H20" s="112">
        <f>IFERROR(VLOOKUP($A20,Data!$A$8:$V$2067,10,0),"")</f>
        <v>0.64999999999999991</v>
      </c>
      <c r="I20" s="112">
        <f>IFERROR(VLOOKUP($A20,Data!$A$8:$V$2067,11,0),"")</f>
        <v>0.60000000000000053</v>
      </c>
      <c r="J20" s="112">
        <f>IFERROR(VLOOKUP($A20,Data!$A$8:$V$2067,12,0),"")</f>
        <v>0.64999999999999947</v>
      </c>
      <c r="K20" s="297">
        <f>IFERROR(VLOOKUP($A20,Data!$A$8:$V$2067,14,0),"")</f>
        <v>0.65000000000009095</v>
      </c>
      <c r="L20" s="297"/>
      <c r="M20" s="8"/>
      <c r="N20" s="234"/>
      <c r="O20" s="8"/>
      <c r="P20" s="82"/>
      <c r="Q20" s="8"/>
    </row>
    <row r="21" spans="1:17" s="9" customFormat="1">
      <c r="A21" s="93" t="str">
        <f t="shared" si="0"/>
        <v>6.1.1</v>
      </c>
      <c r="B21" s="93">
        <f t="shared" si="3"/>
        <v>6</v>
      </c>
      <c r="C21" s="115" t="str">
        <f>IFERROR(VLOOKUP($A21,Data!$A$8:$V$2067,4,0),"")</f>
        <v>Km17+829.12</v>
      </c>
      <c r="D21" s="111" t="str">
        <f t="shared" si="1"/>
        <v>T</v>
      </c>
      <c r="E21" s="112">
        <f>IFERROR(VLOOKUP($A21,Data!$A$8:$V$2067,13,0),"")</f>
        <v>1155.25</v>
      </c>
      <c r="F21" s="236">
        <f t="shared" ca="1" si="2"/>
        <v>1155.25</v>
      </c>
      <c r="G21" s="112">
        <f>IFERROR(VLOOKUP($A21,Data!$A$8:$V$2067,9,0),"")</f>
        <v>3.25</v>
      </c>
      <c r="H21" s="112">
        <f>IFERROR(VLOOKUP($A21,Data!$A$8:$V$2067,10,0),"")</f>
        <v>0.64999999999999991</v>
      </c>
      <c r="I21" s="112">
        <f>IFERROR(VLOOKUP($A21,Data!$A$8:$V$2067,11,0),"")</f>
        <v>0.60000000000000009</v>
      </c>
      <c r="J21" s="112">
        <f>IFERROR(VLOOKUP($A21,Data!$A$8:$V$2067,12,0),"")</f>
        <v>0.65000000000000036</v>
      </c>
      <c r="K21" s="297">
        <f>IFERROR(VLOOKUP($A21,Data!$A$8:$V$2067,14,0),"")</f>
        <v>0.65000000000009095</v>
      </c>
      <c r="L21" s="297"/>
      <c r="M21" s="8"/>
      <c r="N21" s="234"/>
      <c r="O21" s="8"/>
      <c r="P21" s="82"/>
      <c r="Q21" s="8"/>
    </row>
    <row r="22" spans="1:17" s="9" customFormat="1">
      <c r="A22" s="93" t="str">
        <f t="shared" si="0"/>
        <v>7.1.1</v>
      </c>
      <c r="B22" s="93">
        <f t="shared" ref="B22:B31" si="4">B21+1</f>
        <v>7</v>
      </c>
      <c r="C22" s="115" t="str">
        <f>IFERROR(VLOOKUP($A22,Data!$A$8:$V$2067,4,0),"")</f>
        <v>Km17+839.12</v>
      </c>
      <c r="D22" s="111" t="str">
        <f t="shared" si="1"/>
        <v>T</v>
      </c>
      <c r="E22" s="112">
        <f>IFERROR(VLOOKUP($A22,Data!$A$8:$V$2067,13,0),"")</f>
        <v>1155.48</v>
      </c>
      <c r="F22" s="236">
        <f t="shared" ca="1" si="2"/>
        <v>1155.47</v>
      </c>
      <c r="G22" s="112">
        <f>IFERROR(VLOOKUP($A22,Data!$A$8:$V$2067,9,0),"")</f>
        <v>3.6</v>
      </c>
      <c r="H22" s="112">
        <f>IFERROR(VLOOKUP($A22,Data!$A$8:$V$2067,10,0),"")</f>
        <v>0.64999999999999991</v>
      </c>
      <c r="I22" s="112">
        <f>IFERROR(VLOOKUP($A22,Data!$A$8:$V$2067,11,0),"")</f>
        <v>0.59999999999999964</v>
      </c>
      <c r="J22" s="112">
        <f>IFERROR(VLOOKUP($A22,Data!$A$8:$V$2067,12,0),"")</f>
        <v>0.65000000000000036</v>
      </c>
      <c r="K22" s="297">
        <f>IFERROR(VLOOKUP($A22,Data!$A$8:$V$2067,14,0),"")</f>
        <v>0.65000000000009095</v>
      </c>
      <c r="L22" s="297"/>
      <c r="M22" s="8"/>
      <c r="N22" s="234"/>
      <c r="O22" s="8"/>
      <c r="P22" s="82"/>
      <c r="Q22" s="8"/>
    </row>
    <row r="23" spans="1:17" s="9" customFormat="1">
      <c r="A23" s="93" t="str">
        <f t="shared" si="0"/>
        <v>8.1.1</v>
      </c>
      <c r="B23" s="93">
        <f t="shared" si="4"/>
        <v>8</v>
      </c>
      <c r="C23" s="115" t="str">
        <f>IFERROR(VLOOKUP($A23,Data!$A$8:$V$2067,4,0),"")</f>
        <v>Km17+851.93</v>
      </c>
      <c r="D23" s="111" t="str">
        <f t="shared" si="1"/>
        <v>T</v>
      </c>
      <c r="E23" s="112">
        <f>IFERROR(VLOOKUP($A23,Data!$A$8:$V$2067,13,0),"")</f>
        <v>1155.5999999999999</v>
      </c>
      <c r="F23" s="236">
        <f t="shared" ca="1" si="2"/>
        <v>1155.58</v>
      </c>
      <c r="G23" s="112">
        <f>IFERROR(VLOOKUP($A23,Data!$A$8:$V$2067,9,0),"")</f>
        <v>3.6</v>
      </c>
      <c r="H23" s="112">
        <f>IFERROR(VLOOKUP($A23,Data!$A$8:$V$2067,10,0),"")</f>
        <v>0.64999999999999991</v>
      </c>
      <c r="I23" s="112">
        <f>IFERROR(VLOOKUP($A23,Data!$A$8:$V$2067,11,0),"")</f>
        <v>0.59999999999999964</v>
      </c>
      <c r="J23" s="112">
        <f>IFERROR(VLOOKUP($A23,Data!$A$8:$V$2067,12,0),"")</f>
        <v>0.65000000000000036</v>
      </c>
      <c r="K23" s="297">
        <f>IFERROR(VLOOKUP($A23,Data!$A$8:$V$2067,14,0),"")</f>
        <v>0.65000000000009095</v>
      </c>
      <c r="L23" s="297"/>
      <c r="M23" s="8"/>
      <c r="N23" s="234"/>
      <c r="O23" s="8"/>
      <c r="P23" s="82"/>
      <c r="Q23" s="8"/>
    </row>
    <row r="24" spans="1:17" s="9" customFormat="1">
      <c r="A24" s="93" t="str">
        <f t="shared" si="0"/>
        <v>9.1.1</v>
      </c>
      <c r="B24" s="93">
        <f t="shared" si="4"/>
        <v>9</v>
      </c>
      <c r="C24" s="115" t="str">
        <f>IFERROR(VLOOKUP($A24,Data!$A$8:$V$2067,4,0),"")</f>
        <v>Km17+854.43</v>
      </c>
      <c r="D24" s="111" t="str">
        <f t="shared" si="1"/>
        <v>T</v>
      </c>
      <c r="E24" s="112">
        <f>IFERROR(VLOOKUP($A24,Data!$A$8:$V$2067,13,0),"")</f>
        <v>1155.6300000000001</v>
      </c>
      <c r="F24" s="236">
        <f t="shared" ca="1" si="2"/>
        <v>1155.6199999999999</v>
      </c>
      <c r="G24" s="112">
        <f>IFERROR(VLOOKUP($A24,Data!$A$8:$V$2067,9,0),"")</f>
        <v>3.6</v>
      </c>
      <c r="H24" s="112">
        <f>IFERROR(VLOOKUP($A24,Data!$A$8:$V$2067,10,0),"")</f>
        <v>0.64999999999999991</v>
      </c>
      <c r="I24" s="112">
        <f>IFERROR(VLOOKUP($A24,Data!$A$8:$V$2067,11,0),"")</f>
        <v>0.59999999999999964</v>
      </c>
      <c r="J24" s="112">
        <f>IFERROR(VLOOKUP($A24,Data!$A$8:$V$2067,12,0),"")</f>
        <v>0.65000000000000036</v>
      </c>
      <c r="K24" s="297">
        <f>IFERROR(VLOOKUP($A24,Data!$A$8:$V$2067,14,0),"")</f>
        <v>0.64999999999986358</v>
      </c>
      <c r="L24" s="297"/>
      <c r="M24" s="8"/>
      <c r="N24" s="234"/>
      <c r="O24" s="8"/>
      <c r="P24" s="82"/>
      <c r="Q24" s="8"/>
    </row>
    <row r="25" spans="1:17" s="9" customFormat="1">
      <c r="A25" s="93" t="str">
        <f t="shared" si="0"/>
        <v>10.1.1</v>
      </c>
      <c r="B25" s="93">
        <f t="shared" si="4"/>
        <v>10</v>
      </c>
      <c r="C25" s="115" t="str">
        <f>IFERROR(VLOOKUP($A25,Data!$A$8:$V$2067,4,0),"")</f>
        <v>Km17+864.43</v>
      </c>
      <c r="D25" s="111" t="str">
        <f t="shared" si="1"/>
        <v>T</v>
      </c>
      <c r="E25" s="112">
        <f>IFERROR(VLOOKUP($A25,Data!$A$8:$V$2067,13,0),"")</f>
        <v>1155.72</v>
      </c>
      <c r="F25" s="236">
        <f t="shared" ca="1" si="2"/>
        <v>1155.72</v>
      </c>
      <c r="G25" s="112">
        <f>IFERROR(VLOOKUP($A25,Data!$A$8:$V$2067,9,0),"")</f>
        <v>3.6</v>
      </c>
      <c r="H25" s="112">
        <f>IFERROR(VLOOKUP($A25,Data!$A$8:$V$2067,10,0),"")</f>
        <v>0.64999999999999991</v>
      </c>
      <c r="I25" s="112">
        <f>IFERROR(VLOOKUP($A25,Data!$A$8:$V$2067,11,0),"")</f>
        <v>0.59999999999999964</v>
      </c>
      <c r="J25" s="112">
        <f>IFERROR(VLOOKUP($A25,Data!$A$8:$V$2067,12,0),"")</f>
        <v>0.65000000000000036</v>
      </c>
      <c r="K25" s="297">
        <f>IFERROR(VLOOKUP($A25,Data!$A$8:$V$2067,14,0),"")</f>
        <v>0.64999999999986358</v>
      </c>
      <c r="L25" s="297"/>
      <c r="M25" s="8"/>
      <c r="N25" s="234"/>
      <c r="O25" s="8"/>
      <c r="P25" s="82"/>
      <c r="Q25" s="8"/>
    </row>
    <row r="26" spans="1:17" s="9" customFormat="1">
      <c r="A26" s="93" t="str">
        <f t="shared" si="0"/>
        <v>11.1.1</v>
      </c>
      <c r="B26" s="93">
        <f t="shared" si="4"/>
        <v>11</v>
      </c>
      <c r="C26" s="115" t="str">
        <f>IFERROR(VLOOKUP($A26,Data!$A$8:$V$2067,4,0),"")</f>
        <v>Km17+874.74</v>
      </c>
      <c r="D26" s="111" t="str">
        <f t="shared" si="1"/>
        <v>T</v>
      </c>
      <c r="E26" s="112">
        <f>IFERROR(VLOOKUP($A26,Data!$A$8:$V$2067,13,0),"")</f>
        <v>1155.7</v>
      </c>
      <c r="F26" s="236">
        <f t="shared" ca="1" si="2"/>
        <v>1155.68</v>
      </c>
      <c r="G26" s="112">
        <f>IFERROR(VLOOKUP($A26,Data!$A$8:$V$2067,9,0),"")</f>
        <v>3.25</v>
      </c>
      <c r="H26" s="112">
        <f>IFERROR(VLOOKUP($A26,Data!$A$8:$V$2067,10,0),"")</f>
        <v>0.64999999999999991</v>
      </c>
      <c r="I26" s="112">
        <f>IFERROR(VLOOKUP($A26,Data!$A$8:$V$2067,11,0),"")</f>
        <v>0.60000000000000009</v>
      </c>
      <c r="J26" s="112">
        <f>IFERROR(VLOOKUP($A26,Data!$A$8:$V$2067,12,0),"")</f>
        <v>0.65000000000000036</v>
      </c>
      <c r="K26" s="297">
        <f>IFERROR(VLOOKUP($A26,Data!$A$8:$V$2067,14,0),"")</f>
        <v>0.64999999999986358</v>
      </c>
      <c r="L26" s="297"/>
      <c r="M26" s="8"/>
      <c r="N26" s="234"/>
      <c r="O26" s="8"/>
      <c r="P26" s="82"/>
      <c r="Q26" s="8"/>
    </row>
    <row r="27" spans="1:17" s="9" customFormat="1">
      <c r="A27" s="93" t="str">
        <f t="shared" si="0"/>
        <v>12.1.1</v>
      </c>
      <c r="B27" s="93">
        <f t="shared" si="4"/>
        <v>12</v>
      </c>
      <c r="C27" s="115" t="str">
        <f>IFERROR(VLOOKUP($A27,Data!$A$8:$V$2067,4,0),"")</f>
        <v>Km17+889.74</v>
      </c>
      <c r="D27" s="111" t="str">
        <f t="shared" si="1"/>
        <v>T</v>
      </c>
      <c r="E27" s="112">
        <f>IFERROR(VLOOKUP($A27,Data!$A$8:$V$2067,13,0),"")</f>
        <v>1155.7</v>
      </c>
      <c r="F27" s="236">
        <f t="shared" ca="1" si="2"/>
        <v>1155.7</v>
      </c>
      <c r="G27" s="112">
        <f>IFERROR(VLOOKUP($A27,Data!$A$8:$V$2067,9,0),"")</f>
        <v>2.9</v>
      </c>
      <c r="H27" s="112">
        <f>IFERROR(VLOOKUP($A27,Data!$A$8:$V$2067,10,0),"")</f>
        <v>0.64999999999999991</v>
      </c>
      <c r="I27" s="112">
        <f>IFERROR(VLOOKUP($A27,Data!$A$8:$V$2067,11,0),"")</f>
        <v>0.60000000000000053</v>
      </c>
      <c r="J27" s="112">
        <f>IFERROR(VLOOKUP($A27,Data!$A$8:$V$2067,12,0),"")</f>
        <v>0.64999999999999947</v>
      </c>
      <c r="K27" s="297">
        <f>IFERROR(VLOOKUP($A27,Data!$A$8:$V$2067,14,0),"")</f>
        <v>0.64999999999986358</v>
      </c>
      <c r="L27" s="297"/>
      <c r="M27" s="8"/>
      <c r="N27" s="234"/>
      <c r="O27" s="8"/>
      <c r="P27" s="82"/>
      <c r="Q27" s="8"/>
    </row>
    <row r="28" spans="1:17" s="9" customFormat="1">
      <c r="A28" s="93" t="str">
        <f t="shared" si="0"/>
        <v>13.1.1</v>
      </c>
      <c r="B28" s="93">
        <f t="shared" si="4"/>
        <v>13</v>
      </c>
      <c r="C28" s="115" t="str">
        <f>IFERROR(VLOOKUP($A28,Data!$A$8:$V$2067,4,0),"")</f>
        <v>Km17+905.77</v>
      </c>
      <c r="D28" s="111" t="str">
        <f t="shared" si="1"/>
        <v>T</v>
      </c>
      <c r="E28" s="112">
        <f>IFERROR(VLOOKUP($A28,Data!$A$8:$V$2067,13,0),"")</f>
        <v>1155.8599999999999</v>
      </c>
      <c r="F28" s="236">
        <f t="shared" ca="1" si="2"/>
        <v>1155.8599999999999</v>
      </c>
      <c r="G28" s="112">
        <f>IFERROR(VLOOKUP($A28,Data!$A$8:$V$2067,9,0),"")</f>
        <v>3.2</v>
      </c>
      <c r="H28" s="112">
        <f>IFERROR(VLOOKUP($A28,Data!$A$8:$V$2067,10,0),"")</f>
        <v>0.64999999999999991</v>
      </c>
      <c r="I28" s="112">
        <f>IFERROR(VLOOKUP($A28,Data!$A$8:$V$2067,11,0),"")</f>
        <v>0.60000000000000009</v>
      </c>
      <c r="J28" s="112">
        <f>IFERROR(VLOOKUP($A28,Data!$A$8:$V$2067,12,0),"")</f>
        <v>0.64999999999999947</v>
      </c>
      <c r="K28" s="297">
        <f>IFERROR(VLOOKUP($A28,Data!$A$8:$V$2067,14,0),"")</f>
        <v>0.65000000000009095</v>
      </c>
      <c r="L28" s="297"/>
      <c r="M28" s="8"/>
      <c r="N28" s="234"/>
      <c r="O28" s="8"/>
      <c r="P28" s="82"/>
      <c r="Q28" s="8"/>
    </row>
    <row r="29" spans="1:17" s="9" customFormat="1">
      <c r="A29" s="93" t="str">
        <f t="shared" si="0"/>
        <v>14.1.1</v>
      </c>
      <c r="B29" s="93">
        <f t="shared" si="4"/>
        <v>14</v>
      </c>
      <c r="C29" s="115" t="str">
        <f>IFERROR(VLOOKUP($A29,Data!$A$8:$V$2067,4,0),"")</f>
        <v>Km17+920.86</v>
      </c>
      <c r="D29" s="111" t="str">
        <f t="shared" si="1"/>
        <v>T</v>
      </c>
      <c r="E29" s="112">
        <f>IFERROR(VLOOKUP($A29,Data!$A$8:$V$2067,13,0),"")</f>
        <v>1155.96</v>
      </c>
      <c r="F29" s="236">
        <f t="shared" ca="1" si="2"/>
        <v>1155.96</v>
      </c>
      <c r="G29" s="112">
        <f>IFERROR(VLOOKUP($A29,Data!$A$8:$V$2067,9,0),"")</f>
        <v>3.5</v>
      </c>
      <c r="H29" s="112">
        <f>IFERROR(VLOOKUP($A29,Data!$A$8:$V$2067,10,0),"")</f>
        <v>0.65000000000000036</v>
      </c>
      <c r="I29" s="112">
        <f>IFERROR(VLOOKUP($A29,Data!$A$8:$V$2067,11,0),"")</f>
        <v>0.59999999999999964</v>
      </c>
      <c r="J29" s="112">
        <f>IFERROR(VLOOKUP($A29,Data!$A$8:$V$2067,12,0),"")</f>
        <v>0.65000000000000036</v>
      </c>
      <c r="K29" s="297">
        <f>IFERROR(VLOOKUP($A29,Data!$A$8:$V$2067,14,0),"")</f>
        <v>0.64999999999986358</v>
      </c>
      <c r="L29" s="297"/>
      <c r="M29" s="8"/>
      <c r="N29" s="234"/>
      <c r="O29" s="8"/>
      <c r="P29" s="82"/>
      <c r="Q29" s="8"/>
    </row>
    <row r="30" spans="1:17" s="9" customFormat="1">
      <c r="A30" s="93" t="str">
        <f t="shared" si="0"/>
        <v>15.1.1</v>
      </c>
      <c r="B30" s="93">
        <f t="shared" si="4"/>
        <v>15</v>
      </c>
      <c r="C30" s="115" t="str">
        <f>IFERROR(VLOOKUP($A30,Data!$A$8:$V$2067,4,0),"")</f>
        <v>Km17+935.95</v>
      </c>
      <c r="D30" s="111" t="str">
        <f t="shared" si="1"/>
        <v>T</v>
      </c>
      <c r="E30" s="112">
        <f>IFERROR(VLOOKUP($A30,Data!$A$8:$V$2067,13,0),"")</f>
        <v>1156.1500000000001</v>
      </c>
      <c r="F30" s="236">
        <f t="shared" ca="1" si="2"/>
        <v>1156.1500000000001</v>
      </c>
      <c r="G30" s="112">
        <f>IFERROR(VLOOKUP($A30,Data!$A$8:$V$2067,9,0),"")</f>
        <v>3.2</v>
      </c>
      <c r="H30" s="112">
        <f>IFERROR(VLOOKUP($A30,Data!$A$8:$V$2067,10,0),"")</f>
        <v>0.64999999999999991</v>
      </c>
      <c r="I30" s="112">
        <f>IFERROR(VLOOKUP($A30,Data!$A$8:$V$2067,11,0),"")</f>
        <v>0.60000000000000009</v>
      </c>
      <c r="J30" s="112">
        <f>IFERROR(VLOOKUP($A30,Data!$A$8:$V$2067,12,0),"")</f>
        <v>0.64999999999999947</v>
      </c>
      <c r="K30" s="297">
        <f>IFERROR(VLOOKUP($A30,Data!$A$8:$V$2067,14,0),"")</f>
        <v>0.64999999999986358</v>
      </c>
      <c r="L30" s="297"/>
      <c r="M30" s="8"/>
      <c r="N30" s="234"/>
      <c r="O30" s="8"/>
      <c r="P30" s="82"/>
      <c r="Q30" s="8"/>
    </row>
    <row r="31" spans="1:17" s="9" customFormat="1">
      <c r="A31" s="93" t="str">
        <f t="shared" si="0"/>
        <v>16.1.1</v>
      </c>
      <c r="B31" s="93">
        <f t="shared" si="4"/>
        <v>16</v>
      </c>
      <c r="C31" s="115" t="str">
        <f>IFERROR(VLOOKUP($A31,Data!$A$8:$V$2067,4,0),"")</f>
        <v>Km17+955.95</v>
      </c>
      <c r="D31" s="111" t="str">
        <f t="shared" si="1"/>
        <v>T</v>
      </c>
      <c r="E31" s="112">
        <f>IFERROR(VLOOKUP($A31,Data!$A$8:$V$2067,13,0),"")</f>
        <v>1156.3599999999999</v>
      </c>
      <c r="F31" s="236">
        <f t="shared" ca="1" si="2"/>
        <v>1156.3499999999999</v>
      </c>
      <c r="G31" s="112">
        <f>IFERROR(VLOOKUP($A31,Data!$A$8:$V$2067,9,0),"")</f>
        <v>2.9</v>
      </c>
      <c r="H31" s="112">
        <f>IFERROR(VLOOKUP($A31,Data!$A$8:$V$2067,10,0),"")</f>
        <v>0.64999999999999991</v>
      </c>
      <c r="I31" s="112">
        <f>IFERROR(VLOOKUP($A31,Data!$A$8:$V$2067,11,0),"")</f>
        <v>0.60000000000000053</v>
      </c>
      <c r="J31" s="112">
        <f>IFERROR(VLOOKUP($A31,Data!$A$8:$V$2067,12,0),"")</f>
        <v>0.64999999999999947</v>
      </c>
      <c r="K31" s="297">
        <f>IFERROR(VLOOKUP($A31,Data!$A$8:$V$2067,14,0),"")</f>
        <v>0.65000000000009095</v>
      </c>
      <c r="L31" s="297"/>
      <c r="M31" s="8"/>
      <c r="N31" s="234"/>
      <c r="O31" s="8"/>
      <c r="P31" s="82"/>
      <c r="Q31" s="8"/>
    </row>
    <row r="32" spans="1:17" s="9" customFormat="1">
      <c r="A32" s="93" t="str">
        <f t="shared" si="0"/>
        <v>17.1.1</v>
      </c>
      <c r="B32" s="93">
        <f t="shared" ref="B32:B57" si="5">B31+1</f>
        <v>17</v>
      </c>
      <c r="C32" s="115" t="str">
        <f>IFERROR(VLOOKUP($A32,Data!$A$8:$V$2067,4,0),"")</f>
        <v>Km17+975.95</v>
      </c>
      <c r="D32" s="111" t="str">
        <f t="shared" si="1"/>
        <v>T</v>
      </c>
      <c r="E32" s="112">
        <f>IFERROR(VLOOKUP($A32,Data!$A$8:$V$2067,13,0),"")</f>
        <v>1156.7</v>
      </c>
      <c r="F32" s="236">
        <f t="shared" ca="1" si="2"/>
        <v>1156.72</v>
      </c>
      <c r="G32" s="112">
        <f>IFERROR(VLOOKUP($A32,Data!$A$8:$V$2067,9,0),"")</f>
        <v>2.9</v>
      </c>
      <c r="H32" s="112">
        <f>IFERROR(VLOOKUP($A32,Data!$A$8:$V$2067,10,0),"")</f>
        <v>0.64999999999999991</v>
      </c>
      <c r="I32" s="112">
        <f>IFERROR(VLOOKUP($A32,Data!$A$8:$V$2067,11,0),"")</f>
        <v>0.60000000000000053</v>
      </c>
      <c r="J32" s="112">
        <f>IFERROR(VLOOKUP($A32,Data!$A$8:$V$2067,12,0),"")</f>
        <v>0.64999999999999947</v>
      </c>
      <c r="K32" s="297">
        <f>IFERROR(VLOOKUP($A32,Data!$A$8:$V$2067,14,0),"")</f>
        <v>0.64999999999986358</v>
      </c>
      <c r="L32" s="297"/>
      <c r="M32" s="8"/>
      <c r="N32" s="234"/>
      <c r="O32" s="8"/>
      <c r="P32" s="82"/>
      <c r="Q32" s="8"/>
    </row>
    <row r="33" spans="1:17" s="9" customFormat="1">
      <c r="A33" s="93" t="str">
        <f t="shared" si="0"/>
        <v>18.1.1</v>
      </c>
      <c r="B33" s="93">
        <f t="shared" si="5"/>
        <v>18</v>
      </c>
      <c r="C33" s="115" t="str">
        <f>IFERROR(VLOOKUP($A33,Data!$A$8:$V$2067,4,0),"")</f>
        <v>Km17+995.95</v>
      </c>
      <c r="D33" s="111" t="str">
        <f t="shared" si="1"/>
        <v>T</v>
      </c>
      <c r="E33" s="112">
        <f>IFERROR(VLOOKUP($A33,Data!$A$8:$V$2067,13,0),"")</f>
        <v>1157.2</v>
      </c>
      <c r="F33" s="236">
        <f t="shared" ca="1" si="2"/>
        <v>1157.18</v>
      </c>
      <c r="G33" s="112">
        <f>IFERROR(VLOOKUP($A33,Data!$A$8:$V$2067,9,0),"")</f>
        <v>2.9</v>
      </c>
      <c r="H33" s="112">
        <f>IFERROR(VLOOKUP($A33,Data!$A$8:$V$2067,10,0),"")</f>
        <v>0.64999999999999991</v>
      </c>
      <c r="I33" s="112">
        <f>IFERROR(VLOOKUP($A33,Data!$A$8:$V$2067,11,0),"")</f>
        <v>0.60000000000000053</v>
      </c>
      <c r="J33" s="112">
        <f>IFERROR(VLOOKUP($A33,Data!$A$8:$V$2067,12,0),"")</f>
        <v>0.64999999999999947</v>
      </c>
      <c r="K33" s="297">
        <f>IFERROR(VLOOKUP($A33,Data!$A$8:$V$2067,14,0),"")</f>
        <v>0.64999999999986358</v>
      </c>
      <c r="L33" s="297"/>
      <c r="M33" s="8"/>
      <c r="N33" s="234"/>
      <c r="O33" s="8"/>
      <c r="P33" s="82"/>
      <c r="Q33" s="8"/>
    </row>
    <row r="34" spans="1:17" s="9" customFormat="1">
      <c r="A34" s="93" t="str">
        <f t="shared" si="0"/>
        <v>19.1.1</v>
      </c>
      <c r="B34" s="93">
        <f t="shared" si="5"/>
        <v>19</v>
      </c>
      <c r="C34" s="115" t="str">
        <f>IFERROR(VLOOKUP($A34,Data!$A$8:$V$2067,4,0),"")</f>
        <v>Km18+0.00</v>
      </c>
      <c r="D34" s="111" t="str">
        <f t="shared" si="1"/>
        <v>T</v>
      </c>
      <c r="E34" s="112">
        <f>IFERROR(VLOOKUP($A34,Data!$A$8:$V$2067,13,0),"")</f>
        <v>1157.31</v>
      </c>
      <c r="F34" s="236">
        <f t="shared" ca="1" si="2"/>
        <v>1157.32</v>
      </c>
      <c r="G34" s="112">
        <f>IFERROR(VLOOKUP($A34,Data!$A$8:$V$2067,9,0),"")</f>
        <v>2.9</v>
      </c>
      <c r="H34" s="112">
        <f>IFERROR(VLOOKUP($A34,Data!$A$8:$V$2067,10,0),"")</f>
        <v>0.64999999999999991</v>
      </c>
      <c r="I34" s="112">
        <f>IFERROR(VLOOKUP($A34,Data!$A$8:$V$2067,11,0),"")</f>
        <v>0.60000000000000053</v>
      </c>
      <c r="J34" s="112">
        <f>IFERROR(VLOOKUP($A34,Data!$A$8:$V$2067,12,0),"")</f>
        <v>0.64999999999999947</v>
      </c>
      <c r="K34" s="297">
        <f>IFERROR(VLOOKUP($A34,Data!$A$8:$V$2067,14,0),"")</f>
        <v>0.65000000000009095</v>
      </c>
      <c r="L34" s="297"/>
      <c r="M34" s="8"/>
      <c r="N34" s="234"/>
      <c r="O34" s="8"/>
      <c r="P34" s="82"/>
      <c r="Q34" s="8"/>
    </row>
    <row r="35" spans="1:17" s="9" customFormat="1">
      <c r="A35" s="93" t="str">
        <f t="shared" si="0"/>
        <v>20.1.1</v>
      </c>
      <c r="B35" s="93">
        <f t="shared" si="5"/>
        <v>20</v>
      </c>
      <c r="C35" s="115" t="str">
        <f>IFERROR(VLOOKUP($A35,Data!$A$8:$V$2067,4,0),"")</f>
        <v/>
      </c>
      <c r="D35" s="111" t="str">
        <f t="shared" si="1"/>
        <v/>
      </c>
      <c r="E35" s="112" t="str">
        <f>IFERROR(VLOOKUP($A35,Data!$A$8:$V$2067,13,0),"")</f>
        <v/>
      </c>
      <c r="F35" s="236" t="str">
        <f t="shared" ca="1" si="2"/>
        <v/>
      </c>
      <c r="G35" s="112" t="str">
        <f>IFERROR(VLOOKUP($A35,Data!$A$8:$V$2067,9,0),"")</f>
        <v/>
      </c>
      <c r="H35" s="112" t="str">
        <f>IFERROR(VLOOKUP($A35,Data!$A$8:$V$2067,10,0),"")</f>
        <v/>
      </c>
      <c r="I35" s="112" t="str">
        <f>IFERROR(VLOOKUP($A35,Data!$A$8:$V$2067,11,0),"")</f>
        <v/>
      </c>
      <c r="J35" s="112" t="str">
        <f>IFERROR(VLOOKUP($A35,Data!$A$8:$V$2067,12,0),"")</f>
        <v/>
      </c>
      <c r="K35" s="297" t="str">
        <f>IFERROR(VLOOKUP($A35,Data!$A$8:$V$2067,14,0),"")</f>
        <v/>
      </c>
      <c r="L35" s="297"/>
      <c r="M35" s="8"/>
      <c r="N35" s="234"/>
      <c r="O35" s="8"/>
      <c r="P35" s="82"/>
      <c r="Q35" s="8"/>
    </row>
    <row r="36" spans="1:17" s="9" customFormat="1">
      <c r="A36" s="93" t="str">
        <f t="shared" si="0"/>
        <v>21.1.1</v>
      </c>
      <c r="B36" s="93">
        <f t="shared" si="5"/>
        <v>21</v>
      </c>
      <c r="C36" s="115" t="str">
        <f>IFERROR(VLOOKUP($A36,Data!$A$8:$V$2067,4,0),"")</f>
        <v/>
      </c>
      <c r="D36" s="111" t="str">
        <f t="shared" si="1"/>
        <v/>
      </c>
      <c r="E36" s="112" t="str">
        <f>IFERROR(VLOOKUP($A36,Data!$A$8:$V$2067,13,0),"")</f>
        <v/>
      </c>
      <c r="F36" s="236" t="str">
        <f t="shared" ca="1" si="2"/>
        <v/>
      </c>
      <c r="G36" s="112" t="str">
        <f>IFERROR(VLOOKUP($A36,Data!$A$8:$V$2067,9,0),"")</f>
        <v/>
      </c>
      <c r="H36" s="112" t="str">
        <f>IFERROR(VLOOKUP($A36,Data!$A$8:$V$2067,10,0),"")</f>
        <v/>
      </c>
      <c r="I36" s="112" t="str">
        <f>IFERROR(VLOOKUP($A36,Data!$A$8:$V$2067,11,0),"")</f>
        <v/>
      </c>
      <c r="J36" s="112" t="str">
        <f>IFERROR(VLOOKUP($A36,Data!$A$8:$V$2067,12,0),"")</f>
        <v/>
      </c>
      <c r="K36" s="297" t="str">
        <f>IFERROR(VLOOKUP($A36,Data!$A$8:$V$2067,14,0),"")</f>
        <v/>
      </c>
      <c r="L36" s="297"/>
      <c r="M36" s="8"/>
      <c r="N36" s="234"/>
      <c r="O36" s="8"/>
      <c r="P36" s="82"/>
      <c r="Q36" s="8"/>
    </row>
    <row r="37" spans="1:17" s="9" customFormat="1">
      <c r="A37" s="93" t="str">
        <f t="shared" si="0"/>
        <v>22.1.1</v>
      </c>
      <c r="B37" s="93">
        <f t="shared" si="5"/>
        <v>22</v>
      </c>
      <c r="C37" s="115" t="str">
        <f>IFERROR(VLOOKUP($A37,Data!$A$8:$V$2067,4,0),"")</f>
        <v/>
      </c>
      <c r="D37" s="111" t="str">
        <f t="shared" si="1"/>
        <v/>
      </c>
      <c r="E37" s="112" t="str">
        <f>IFERROR(VLOOKUP($A37,Data!$A$8:$V$2067,13,0),"")</f>
        <v/>
      </c>
      <c r="F37" s="236" t="str">
        <f t="shared" ca="1" si="2"/>
        <v/>
      </c>
      <c r="G37" s="112" t="str">
        <f>IFERROR(VLOOKUP($A37,Data!$A$8:$V$2067,9,0),"")</f>
        <v/>
      </c>
      <c r="H37" s="112" t="str">
        <f>IFERROR(VLOOKUP($A37,Data!$A$8:$V$2067,10,0),"")</f>
        <v/>
      </c>
      <c r="I37" s="112" t="str">
        <f>IFERROR(VLOOKUP($A37,Data!$A$8:$V$2067,11,0),"")</f>
        <v/>
      </c>
      <c r="J37" s="112" t="str">
        <f>IFERROR(VLOOKUP($A37,Data!$A$8:$V$2067,12,0),"")</f>
        <v/>
      </c>
      <c r="K37" s="297" t="str">
        <f>IFERROR(VLOOKUP($A37,Data!$A$8:$V$2067,14,0),"")</f>
        <v/>
      </c>
      <c r="L37" s="297"/>
      <c r="M37" s="8"/>
      <c r="N37" s="234"/>
      <c r="O37" s="8"/>
      <c r="P37" s="82"/>
      <c r="Q37" s="8"/>
    </row>
    <row r="38" spans="1:17" s="9" customFormat="1">
      <c r="A38" s="93" t="str">
        <f t="shared" si="0"/>
        <v>23.1.1</v>
      </c>
      <c r="B38" s="93">
        <f t="shared" si="5"/>
        <v>23</v>
      </c>
      <c r="C38" s="115" t="str">
        <f>IFERROR(VLOOKUP($A38,Data!$A$8:$V$2067,4,0),"")</f>
        <v/>
      </c>
      <c r="D38" s="111" t="str">
        <f t="shared" si="1"/>
        <v/>
      </c>
      <c r="E38" s="112" t="str">
        <f>IFERROR(VLOOKUP($A38,Data!$A$8:$V$2067,13,0),"")</f>
        <v/>
      </c>
      <c r="F38" s="236" t="str">
        <f t="shared" ca="1" si="2"/>
        <v/>
      </c>
      <c r="G38" s="112" t="str">
        <f>IFERROR(VLOOKUP($A38,Data!$A$8:$V$2067,9,0),"")</f>
        <v/>
      </c>
      <c r="H38" s="112" t="str">
        <f>IFERROR(VLOOKUP($A38,Data!$A$8:$V$2067,10,0),"")</f>
        <v/>
      </c>
      <c r="I38" s="112" t="str">
        <f>IFERROR(VLOOKUP($A38,Data!$A$8:$V$2067,11,0),"")</f>
        <v/>
      </c>
      <c r="J38" s="112" t="str">
        <f>IFERROR(VLOOKUP($A38,Data!$A$8:$V$2067,12,0),"")</f>
        <v/>
      </c>
      <c r="K38" s="297" t="str">
        <f>IFERROR(VLOOKUP($A38,Data!$A$8:$V$2067,14,0),"")</f>
        <v/>
      </c>
      <c r="L38" s="297"/>
      <c r="M38" s="8"/>
      <c r="N38" s="234"/>
      <c r="O38" s="8"/>
      <c r="P38" s="82"/>
      <c r="Q38" s="8"/>
    </row>
    <row r="39" spans="1:17" s="9" customFormat="1">
      <c r="A39" s="93" t="str">
        <f t="shared" si="0"/>
        <v>24.1.1</v>
      </c>
      <c r="B39" s="93">
        <f t="shared" si="5"/>
        <v>24</v>
      </c>
      <c r="C39" s="115" t="str">
        <f>IFERROR(VLOOKUP($A39,Data!$A$8:$V$2067,4,0),"")</f>
        <v/>
      </c>
      <c r="D39" s="111" t="str">
        <f t="shared" si="1"/>
        <v/>
      </c>
      <c r="E39" s="112" t="str">
        <f>IFERROR(VLOOKUP($A39,Data!$A$8:$V$2067,13,0),"")</f>
        <v/>
      </c>
      <c r="F39" s="236" t="str">
        <f t="shared" ca="1" si="2"/>
        <v/>
      </c>
      <c r="G39" s="112" t="str">
        <f>IFERROR(VLOOKUP($A39,Data!$A$8:$V$2067,9,0),"")</f>
        <v/>
      </c>
      <c r="H39" s="112" t="str">
        <f>IFERROR(VLOOKUP($A39,Data!$A$8:$V$2067,10,0),"")</f>
        <v/>
      </c>
      <c r="I39" s="112" t="str">
        <f>IFERROR(VLOOKUP($A39,Data!$A$8:$V$2067,11,0),"")</f>
        <v/>
      </c>
      <c r="J39" s="112" t="str">
        <f>IFERROR(VLOOKUP($A39,Data!$A$8:$V$2067,12,0),"")</f>
        <v/>
      </c>
      <c r="K39" s="297" t="str">
        <f>IFERROR(VLOOKUP($A39,Data!$A$8:$V$2067,14,0),"")</f>
        <v/>
      </c>
      <c r="L39" s="297"/>
      <c r="M39" s="8"/>
      <c r="N39" s="234"/>
      <c r="O39" s="8"/>
      <c r="P39" s="82"/>
      <c r="Q39" s="8"/>
    </row>
    <row r="40" spans="1:17" s="9" customFormat="1">
      <c r="A40" s="93" t="str">
        <f t="shared" si="0"/>
        <v>25.1.1</v>
      </c>
      <c r="B40" s="93">
        <f t="shared" si="5"/>
        <v>25</v>
      </c>
      <c r="C40" s="115" t="str">
        <f>IFERROR(VLOOKUP($A40,Data!$A$8:$V$2067,4,0),"")</f>
        <v/>
      </c>
      <c r="D40" s="111" t="str">
        <f t="shared" si="1"/>
        <v/>
      </c>
      <c r="E40" s="112" t="str">
        <f>IFERROR(VLOOKUP($A40,Data!$A$8:$V$2067,13,0),"")</f>
        <v/>
      </c>
      <c r="F40" s="236" t="str">
        <f t="shared" ca="1" si="2"/>
        <v/>
      </c>
      <c r="G40" s="112" t="str">
        <f>IFERROR(VLOOKUP($A40,Data!$A$8:$V$2067,9,0),"")</f>
        <v/>
      </c>
      <c r="H40" s="112" t="str">
        <f>IFERROR(VLOOKUP($A40,Data!$A$8:$V$2067,10,0),"")</f>
        <v/>
      </c>
      <c r="I40" s="112" t="str">
        <f>IFERROR(VLOOKUP($A40,Data!$A$8:$V$2067,11,0),"")</f>
        <v/>
      </c>
      <c r="J40" s="112" t="str">
        <f>IFERROR(VLOOKUP($A40,Data!$A$8:$V$2067,12,0),"")</f>
        <v/>
      </c>
      <c r="K40" s="297" t="str">
        <f>IFERROR(VLOOKUP($A40,Data!$A$8:$V$2067,14,0),"")</f>
        <v/>
      </c>
      <c r="L40" s="297"/>
      <c r="M40" s="8"/>
      <c r="N40" s="234"/>
      <c r="O40" s="8"/>
      <c r="P40" s="82"/>
      <c r="Q40" s="8"/>
    </row>
    <row r="41" spans="1:17" s="9" customFormat="1">
      <c r="A41" s="93" t="str">
        <f t="shared" si="0"/>
        <v>26.1.1</v>
      </c>
      <c r="B41" s="93">
        <f t="shared" si="5"/>
        <v>26</v>
      </c>
      <c r="C41" s="115" t="str">
        <f>IFERROR(VLOOKUP($A41,Data!$A$8:$V$2067,4,0),"")</f>
        <v/>
      </c>
      <c r="D41" s="111" t="str">
        <f t="shared" si="1"/>
        <v/>
      </c>
      <c r="E41" s="112" t="str">
        <f>IFERROR(VLOOKUP($A41,Data!$A$8:$V$2067,13,0),"")</f>
        <v/>
      </c>
      <c r="F41" s="236" t="str">
        <f t="shared" ca="1" si="2"/>
        <v/>
      </c>
      <c r="G41" s="112" t="str">
        <f>IFERROR(VLOOKUP($A41,Data!$A$8:$V$2067,9,0),"")</f>
        <v/>
      </c>
      <c r="H41" s="112" t="str">
        <f>IFERROR(VLOOKUP($A41,Data!$A$8:$V$2067,10,0),"")</f>
        <v/>
      </c>
      <c r="I41" s="112" t="str">
        <f>IFERROR(VLOOKUP($A41,Data!$A$8:$V$2067,11,0),"")</f>
        <v/>
      </c>
      <c r="J41" s="112" t="str">
        <f>IFERROR(VLOOKUP($A41,Data!$A$8:$V$2067,12,0),"")</f>
        <v/>
      </c>
      <c r="K41" s="297" t="str">
        <f>IFERROR(VLOOKUP($A41,Data!$A$8:$V$2067,14,0),"")</f>
        <v/>
      </c>
      <c r="L41" s="297"/>
      <c r="M41" s="8"/>
      <c r="N41" s="234"/>
      <c r="O41" s="8"/>
      <c r="P41" s="82"/>
      <c r="Q41" s="8"/>
    </row>
    <row r="42" spans="1:17" s="9" customFormat="1">
      <c r="A42" s="93" t="str">
        <f t="shared" si="0"/>
        <v>27.1.1</v>
      </c>
      <c r="B42" s="93">
        <f t="shared" si="5"/>
        <v>27</v>
      </c>
      <c r="C42" s="115" t="str">
        <f>IFERROR(VLOOKUP($A42,Data!$A$8:$V$2067,4,0),"")</f>
        <v/>
      </c>
      <c r="D42" s="111" t="str">
        <f t="shared" si="1"/>
        <v/>
      </c>
      <c r="E42" s="112" t="str">
        <f>IFERROR(VLOOKUP($A42,Data!$A$8:$V$2067,13,0),"")</f>
        <v/>
      </c>
      <c r="F42" s="236" t="str">
        <f t="shared" ca="1" si="2"/>
        <v/>
      </c>
      <c r="G42" s="112" t="str">
        <f>IFERROR(VLOOKUP($A42,Data!$A$8:$V$2067,9,0),"")</f>
        <v/>
      </c>
      <c r="H42" s="112" t="str">
        <f>IFERROR(VLOOKUP($A42,Data!$A$8:$V$2067,10,0),"")</f>
        <v/>
      </c>
      <c r="I42" s="112" t="str">
        <f>IFERROR(VLOOKUP($A42,Data!$A$8:$V$2067,11,0),"")</f>
        <v/>
      </c>
      <c r="J42" s="112" t="str">
        <f>IFERROR(VLOOKUP($A42,Data!$A$8:$V$2067,12,0),"")</f>
        <v/>
      </c>
      <c r="K42" s="297" t="str">
        <f>IFERROR(VLOOKUP($A42,Data!$A$8:$V$2067,14,0),"")</f>
        <v/>
      </c>
      <c r="L42" s="297"/>
      <c r="M42" s="8"/>
      <c r="N42" s="234"/>
      <c r="O42" s="8"/>
      <c r="P42" s="82"/>
      <c r="Q42" s="8"/>
    </row>
    <row r="43" spans="1:17" s="9" customFormat="1">
      <c r="A43" s="93" t="str">
        <f t="shared" si="0"/>
        <v>28.1.1</v>
      </c>
      <c r="B43" s="93">
        <f t="shared" si="5"/>
        <v>28</v>
      </c>
      <c r="C43" s="115" t="str">
        <f>IFERROR(VLOOKUP($A43,Data!$A$8:$V$2067,4,0),"")</f>
        <v/>
      </c>
      <c r="D43" s="111" t="str">
        <f t="shared" si="1"/>
        <v/>
      </c>
      <c r="E43" s="112" t="str">
        <f>IFERROR(VLOOKUP($A43,Data!$A$8:$V$2067,13,0),"")</f>
        <v/>
      </c>
      <c r="F43" s="236" t="str">
        <f t="shared" ca="1" si="2"/>
        <v/>
      </c>
      <c r="G43" s="112" t="str">
        <f>IFERROR(VLOOKUP($A43,Data!$A$8:$V$2067,9,0),"")</f>
        <v/>
      </c>
      <c r="H43" s="112" t="str">
        <f>IFERROR(VLOOKUP($A43,Data!$A$8:$V$2067,10,0),"")</f>
        <v/>
      </c>
      <c r="I43" s="112" t="str">
        <f>IFERROR(VLOOKUP($A43,Data!$A$8:$V$2067,11,0),"")</f>
        <v/>
      </c>
      <c r="J43" s="112" t="str">
        <f>IFERROR(VLOOKUP($A43,Data!$A$8:$V$2067,12,0),"")</f>
        <v/>
      </c>
      <c r="K43" s="297" t="str">
        <f>IFERROR(VLOOKUP($A43,Data!$A$8:$V$2067,14,0),"")</f>
        <v/>
      </c>
      <c r="L43" s="297"/>
      <c r="M43" s="8"/>
      <c r="N43" s="234"/>
      <c r="O43" s="8"/>
      <c r="P43" s="82"/>
      <c r="Q43" s="8"/>
    </row>
    <row r="44" spans="1:17" s="9" customFormat="1">
      <c r="A44" s="93" t="str">
        <f t="shared" si="0"/>
        <v>29.1.1</v>
      </c>
      <c r="B44" s="93">
        <f t="shared" si="5"/>
        <v>29</v>
      </c>
      <c r="C44" s="115" t="str">
        <f>IFERROR(VLOOKUP($A44,Data!$A$8:$V$2067,4,0),"")</f>
        <v/>
      </c>
      <c r="D44" s="111" t="str">
        <f t="shared" si="1"/>
        <v/>
      </c>
      <c r="E44" s="112" t="str">
        <f>IFERROR(VLOOKUP($A44,Data!$A$8:$V$2067,13,0),"")</f>
        <v/>
      </c>
      <c r="F44" s="236" t="str">
        <f t="shared" ca="1" si="2"/>
        <v/>
      </c>
      <c r="G44" s="112" t="str">
        <f>IFERROR(VLOOKUP($A44,Data!$A$8:$V$2067,9,0),"")</f>
        <v/>
      </c>
      <c r="H44" s="112" t="str">
        <f>IFERROR(VLOOKUP($A44,Data!$A$8:$V$2067,10,0),"")</f>
        <v/>
      </c>
      <c r="I44" s="112" t="str">
        <f>IFERROR(VLOOKUP($A44,Data!$A$8:$V$2067,11,0),"")</f>
        <v/>
      </c>
      <c r="J44" s="112" t="str">
        <f>IFERROR(VLOOKUP($A44,Data!$A$8:$V$2067,12,0),"")</f>
        <v/>
      </c>
      <c r="K44" s="297" t="str">
        <f>IFERROR(VLOOKUP($A44,Data!$A$8:$V$2067,14,0),"")</f>
        <v/>
      </c>
      <c r="L44" s="297"/>
      <c r="M44" s="8"/>
      <c r="N44" s="234"/>
      <c r="O44" s="8"/>
      <c r="P44" s="82"/>
      <c r="Q44" s="8"/>
    </row>
    <row r="45" spans="1:17" s="9" customFormat="1">
      <c r="A45" s="93" t="str">
        <f t="shared" si="0"/>
        <v>30.1.1</v>
      </c>
      <c r="B45" s="93">
        <f t="shared" si="5"/>
        <v>30</v>
      </c>
      <c r="C45" s="115" t="str">
        <f>IFERROR(VLOOKUP($A45,Data!$A$8:$V$2067,4,0),"")</f>
        <v/>
      </c>
      <c r="D45" s="111" t="str">
        <f t="shared" si="1"/>
        <v/>
      </c>
      <c r="E45" s="112" t="str">
        <f>IFERROR(VLOOKUP($A45,Data!$A$8:$V$2067,13,0),"")</f>
        <v/>
      </c>
      <c r="F45" s="236" t="str">
        <f t="shared" ca="1" si="2"/>
        <v/>
      </c>
      <c r="G45" s="112" t="str">
        <f>IFERROR(VLOOKUP($A45,Data!$A$8:$V$2067,9,0),"")</f>
        <v/>
      </c>
      <c r="H45" s="112" t="str">
        <f>IFERROR(VLOOKUP($A45,Data!$A$8:$V$2067,10,0),"")</f>
        <v/>
      </c>
      <c r="I45" s="112" t="str">
        <f>IFERROR(VLOOKUP($A45,Data!$A$8:$V$2067,11,0),"")</f>
        <v/>
      </c>
      <c r="J45" s="112" t="str">
        <f>IFERROR(VLOOKUP($A45,Data!$A$8:$V$2067,12,0),"")</f>
        <v/>
      </c>
      <c r="K45" s="297" t="str">
        <f>IFERROR(VLOOKUP($A45,Data!$A$8:$V$2067,14,0),"")</f>
        <v/>
      </c>
      <c r="L45" s="297"/>
      <c r="M45" s="8"/>
      <c r="N45" s="234"/>
      <c r="O45" s="8"/>
      <c r="P45" s="82"/>
      <c r="Q45" s="8"/>
    </row>
    <row r="46" spans="1:17" s="9" customFormat="1">
      <c r="A46" s="93" t="str">
        <f t="shared" si="0"/>
        <v>31.1.1</v>
      </c>
      <c r="B46" s="93">
        <f t="shared" si="5"/>
        <v>31</v>
      </c>
      <c r="C46" s="115" t="str">
        <f>IFERROR(VLOOKUP($A46,Data!$A$8:$V$2067,4,0),"")</f>
        <v/>
      </c>
      <c r="D46" s="111" t="str">
        <f t="shared" si="1"/>
        <v/>
      </c>
      <c r="E46" s="112" t="str">
        <f>IFERROR(VLOOKUP($A46,Data!$A$8:$V$2067,13,0),"")</f>
        <v/>
      </c>
      <c r="F46" s="236" t="str">
        <f t="shared" ca="1" si="2"/>
        <v/>
      </c>
      <c r="G46" s="112" t="str">
        <f>IFERROR(VLOOKUP($A46,Data!$A$8:$V$2067,9,0),"")</f>
        <v/>
      </c>
      <c r="H46" s="112" t="str">
        <f>IFERROR(VLOOKUP($A46,Data!$A$8:$V$2067,10,0),"")</f>
        <v/>
      </c>
      <c r="I46" s="112" t="str">
        <f>IFERROR(VLOOKUP($A46,Data!$A$8:$V$2067,11,0),"")</f>
        <v/>
      </c>
      <c r="J46" s="112" t="str">
        <f>IFERROR(VLOOKUP($A46,Data!$A$8:$V$2067,12,0),"")</f>
        <v/>
      </c>
      <c r="K46" s="297" t="str">
        <f>IFERROR(VLOOKUP($A46,Data!$A$8:$V$2067,14,0),"")</f>
        <v/>
      </c>
      <c r="L46" s="297"/>
      <c r="M46" s="8"/>
      <c r="N46" s="234"/>
      <c r="O46" s="8"/>
      <c r="P46" s="82"/>
      <c r="Q46" s="8"/>
    </row>
    <row r="47" spans="1:17" s="9" customFormat="1">
      <c r="A47" s="93" t="str">
        <f t="shared" si="0"/>
        <v>32.1.1</v>
      </c>
      <c r="B47" s="93">
        <f t="shared" si="5"/>
        <v>32</v>
      </c>
      <c r="C47" s="115" t="str">
        <f>IFERROR(VLOOKUP($A47,Data!$A$8:$V$2067,4,0),"")</f>
        <v/>
      </c>
      <c r="D47" s="111" t="str">
        <f t="shared" si="1"/>
        <v/>
      </c>
      <c r="E47" s="112" t="str">
        <f>IFERROR(VLOOKUP($A47,Data!$A$8:$V$2067,13,0),"")</f>
        <v/>
      </c>
      <c r="F47" s="236" t="str">
        <f t="shared" ca="1" si="2"/>
        <v/>
      </c>
      <c r="G47" s="112" t="str">
        <f>IFERROR(VLOOKUP($A47,Data!$A$8:$V$2067,9,0),"")</f>
        <v/>
      </c>
      <c r="H47" s="112" t="str">
        <f>IFERROR(VLOOKUP($A47,Data!$A$8:$V$2067,10,0),"")</f>
        <v/>
      </c>
      <c r="I47" s="112" t="str">
        <f>IFERROR(VLOOKUP($A47,Data!$A$8:$V$2067,11,0),"")</f>
        <v/>
      </c>
      <c r="J47" s="112" t="str">
        <f>IFERROR(VLOOKUP($A47,Data!$A$8:$V$2067,12,0),"")</f>
        <v/>
      </c>
      <c r="K47" s="297" t="str">
        <f>IFERROR(VLOOKUP($A47,Data!$A$8:$V$2067,14,0),"")</f>
        <v/>
      </c>
      <c r="L47" s="297"/>
      <c r="M47" s="8"/>
      <c r="N47" s="234"/>
      <c r="O47" s="8"/>
      <c r="P47" s="82"/>
      <c r="Q47" s="8"/>
    </row>
    <row r="48" spans="1:17" s="9" customFormat="1">
      <c r="A48" s="93" t="str">
        <f t="shared" si="0"/>
        <v>33.1.1</v>
      </c>
      <c r="B48" s="93">
        <f t="shared" si="5"/>
        <v>33</v>
      </c>
      <c r="C48" s="115" t="str">
        <f>IFERROR(VLOOKUP($A48,Data!$A$8:$V$2067,4,0),"")</f>
        <v/>
      </c>
      <c r="D48" s="111" t="str">
        <f t="shared" si="1"/>
        <v/>
      </c>
      <c r="E48" s="112" t="str">
        <f>IFERROR(VLOOKUP($A48,Data!$A$8:$V$2067,13,0),"")</f>
        <v/>
      </c>
      <c r="F48" s="236" t="str">
        <f t="shared" ca="1" si="2"/>
        <v/>
      </c>
      <c r="G48" s="112" t="str">
        <f>IFERROR(VLOOKUP($A48,Data!$A$8:$V$2067,9,0),"")</f>
        <v/>
      </c>
      <c r="H48" s="112" t="str">
        <f>IFERROR(VLOOKUP($A48,Data!$A$8:$V$2067,10,0),"")</f>
        <v/>
      </c>
      <c r="I48" s="112" t="str">
        <f>IFERROR(VLOOKUP($A48,Data!$A$8:$V$2067,11,0),"")</f>
        <v/>
      </c>
      <c r="J48" s="112" t="str">
        <f>IFERROR(VLOOKUP($A48,Data!$A$8:$V$2067,12,0),"")</f>
        <v/>
      </c>
      <c r="K48" s="297" t="str">
        <f>IFERROR(VLOOKUP($A48,Data!$A$8:$V$2067,14,0),"")</f>
        <v/>
      </c>
      <c r="L48" s="297"/>
      <c r="M48" s="8"/>
      <c r="N48" s="234"/>
      <c r="O48" s="8"/>
      <c r="P48" s="82"/>
      <c r="Q48" s="8"/>
    </row>
    <row r="49" spans="1:17" s="9" customFormat="1">
      <c r="A49" s="93" t="str">
        <f t="shared" si="0"/>
        <v>34.1.1</v>
      </c>
      <c r="B49" s="93">
        <f t="shared" si="5"/>
        <v>34</v>
      </c>
      <c r="C49" s="115" t="str">
        <f>IFERROR(VLOOKUP($A49,Data!$A$8:$V$2067,4,0),"")</f>
        <v/>
      </c>
      <c r="D49" s="111" t="str">
        <f t="shared" si="1"/>
        <v/>
      </c>
      <c r="E49" s="112" t="str">
        <f>IFERROR(VLOOKUP($A49,Data!$A$8:$V$2067,13,0),"")</f>
        <v/>
      </c>
      <c r="F49" s="236" t="str">
        <f t="shared" ca="1" si="2"/>
        <v/>
      </c>
      <c r="G49" s="112" t="str">
        <f>IFERROR(VLOOKUP($A49,Data!$A$8:$V$2067,9,0),"")</f>
        <v/>
      </c>
      <c r="H49" s="112" t="str">
        <f>IFERROR(VLOOKUP($A49,Data!$A$8:$V$2067,10,0),"")</f>
        <v/>
      </c>
      <c r="I49" s="112" t="str">
        <f>IFERROR(VLOOKUP($A49,Data!$A$8:$V$2067,11,0),"")</f>
        <v/>
      </c>
      <c r="J49" s="112" t="str">
        <f>IFERROR(VLOOKUP($A49,Data!$A$8:$V$2067,12,0),"")</f>
        <v/>
      </c>
      <c r="K49" s="297" t="str">
        <f>IFERROR(VLOOKUP($A49,Data!$A$8:$V$2067,14,0),"")</f>
        <v/>
      </c>
      <c r="L49" s="297"/>
      <c r="M49" s="8"/>
      <c r="N49" s="234"/>
      <c r="O49" s="8"/>
      <c r="P49" s="82"/>
      <c r="Q49" s="8"/>
    </row>
    <row r="50" spans="1:17" s="9" customFormat="1">
      <c r="A50" s="93" t="str">
        <f t="shared" si="0"/>
        <v>35.1.1</v>
      </c>
      <c r="B50" s="93">
        <f t="shared" si="5"/>
        <v>35</v>
      </c>
      <c r="C50" s="115" t="str">
        <f>IFERROR(VLOOKUP($A50,Data!$A$8:$V$2067,4,0),"")</f>
        <v/>
      </c>
      <c r="D50" s="111" t="str">
        <f t="shared" si="1"/>
        <v/>
      </c>
      <c r="E50" s="112" t="str">
        <f>IFERROR(VLOOKUP($A50,Data!$A$8:$V$2067,13,0),"")</f>
        <v/>
      </c>
      <c r="F50" s="236" t="str">
        <f t="shared" ca="1" si="2"/>
        <v/>
      </c>
      <c r="G50" s="112" t="str">
        <f>IFERROR(VLOOKUP($A50,Data!$A$8:$V$2067,9,0),"")</f>
        <v/>
      </c>
      <c r="H50" s="112" t="str">
        <f>IFERROR(VLOOKUP($A50,Data!$A$8:$V$2067,10,0),"")</f>
        <v/>
      </c>
      <c r="I50" s="112" t="str">
        <f>IFERROR(VLOOKUP($A50,Data!$A$8:$V$2067,11,0),"")</f>
        <v/>
      </c>
      <c r="J50" s="112" t="str">
        <f>IFERROR(VLOOKUP($A50,Data!$A$8:$V$2067,12,0),"")</f>
        <v/>
      </c>
      <c r="K50" s="297" t="str">
        <f>IFERROR(VLOOKUP($A50,Data!$A$8:$V$2067,14,0),"")</f>
        <v/>
      </c>
      <c r="L50" s="297"/>
      <c r="M50" s="8"/>
      <c r="N50" s="234"/>
      <c r="O50" s="8"/>
      <c r="P50" s="82"/>
      <c r="Q50" s="8"/>
    </row>
    <row r="51" spans="1:17" s="9" customFormat="1">
      <c r="A51" s="93" t="str">
        <f t="shared" si="0"/>
        <v>36.1.1</v>
      </c>
      <c r="B51" s="93">
        <f t="shared" si="5"/>
        <v>36</v>
      </c>
      <c r="C51" s="115" t="str">
        <f>IFERROR(VLOOKUP($A51,Data!$A$8:$V$2067,4,0),"")</f>
        <v/>
      </c>
      <c r="D51" s="111" t="str">
        <f t="shared" si="1"/>
        <v/>
      </c>
      <c r="E51" s="112" t="str">
        <f>IFERROR(VLOOKUP($A51,Data!$A$8:$V$2067,13,0),"")</f>
        <v/>
      </c>
      <c r="F51" s="236" t="str">
        <f t="shared" ca="1" si="2"/>
        <v/>
      </c>
      <c r="G51" s="112" t="str">
        <f>IFERROR(VLOOKUP($A51,Data!$A$8:$V$2067,9,0),"")</f>
        <v/>
      </c>
      <c r="H51" s="112" t="str">
        <f>IFERROR(VLOOKUP($A51,Data!$A$8:$V$2067,10,0),"")</f>
        <v/>
      </c>
      <c r="I51" s="112" t="str">
        <f>IFERROR(VLOOKUP($A51,Data!$A$8:$V$2067,11,0),"")</f>
        <v/>
      </c>
      <c r="J51" s="112" t="str">
        <f>IFERROR(VLOOKUP($A51,Data!$A$8:$V$2067,12,0),"")</f>
        <v/>
      </c>
      <c r="K51" s="297" t="str">
        <f>IFERROR(VLOOKUP($A51,Data!$A$8:$V$2067,14,0),"")</f>
        <v/>
      </c>
      <c r="L51" s="297"/>
      <c r="M51" s="8"/>
      <c r="N51" s="234"/>
      <c r="O51" s="8"/>
      <c r="P51" s="82"/>
      <c r="Q51" s="8"/>
    </row>
    <row r="52" spans="1:17" s="9" customFormat="1">
      <c r="A52" s="93" t="str">
        <f t="shared" si="0"/>
        <v>37.1.1</v>
      </c>
      <c r="B52" s="93">
        <f t="shared" si="5"/>
        <v>37</v>
      </c>
      <c r="C52" s="115" t="str">
        <f>IFERROR(VLOOKUP($A52,Data!$A$8:$V$2067,4,0),"")</f>
        <v/>
      </c>
      <c r="D52" s="111" t="str">
        <f t="shared" si="1"/>
        <v/>
      </c>
      <c r="E52" s="112" t="str">
        <f>IFERROR(VLOOKUP($A52,Data!$A$8:$V$2067,13,0),"")</f>
        <v/>
      </c>
      <c r="F52" s="236" t="str">
        <f t="shared" ca="1" si="2"/>
        <v/>
      </c>
      <c r="G52" s="112" t="str">
        <f>IFERROR(VLOOKUP($A52,Data!$A$8:$V$2067,9,0),"")</f>
        <v/>
      </c>
      <c r="H52" s="112" t="str">
        <f>IFERROR(VLOOKUP($A52,Data!$A$8:$V$2067,10,0),"")</f>
        <v/>
      </c>
      <c r="I52" s="112" t="str">
        <f>IFERROR(VLOOKUP($A52,Data!$A$8:$V$2067,11,0),"")</f>
        <v/>
      </c>
      <c r="J52" s="112" t="str">
        <f>IFERROR(VLOOKUP($A52,Data!$A$8:$V$2067,12,0),"")</f>
        <v/>
      </c>
      <c r="K52" s="297" t="str">
        <f>IFERROR(VLOOKUP($A52,Data!$A$8:$V$2067,14,0),"")</f>
        <v/>
      </c>
      <c r="L52" s="297"/>
      <c r="M52" s="8"/>
      <c r="N52" s="234"/>
      <c r="O52" s="8"/>
      <c r="P52" s="82"/>
      <c r="Q52" s="8"/>
    </row>
    <row r="53" spans="1:17" s="9" customFormat="1">
      <c r="A53" s="93" t="str">
        <f t="shared" si="0"/>
        <v>38.1.1</v>
      </c>
      <c r="B53" s="93">
        <f t="shared" si="5"/>
        <v>38</v>
      </c>
      <c r="C53" s="115" t="str">
        <f>IFERROR(VLOOKUP($A53,Data!$A$8:$V$2067,4,0),"")</f>
        <v/>
      </c>
      <c r="D53" s="111" t="str">
        <f t="shared" si="1"/>
        <v/>
      </c>
      <c r="E53" s="112" t="str">
        <f>IFERROR(VLOOKUP($A53,Data!$A$8:$V$2067,13,0),"")</f>
        <v/>
      </c>
      <c r="F53" s="236" t="str">
        <f t="shared" ca="1" si="2"/>
        <v/>
      </c>
      <c r="G53" s="112" t="str">
        <f>IFERROR(VLOOKUP($A53,Data!$A$8:$V$2067,9,0),"")</f>
        <v/>
      </c>
      <c r="H53" s="112" t="str">
        <f>IFERROR(VLOOKUP($A53,Data!$A$8:$V$2067,10,0),"")</f>
        <v/>
      </c>
      <c r="I53" s="112" t="str">
        <f>IFERROR(VLOOKUP($A53,Data!$A$8:$V$2067,11,0),"")</f>
        <v/>
      </c>
      <c r="J53" s="112" t="str">
        <f>IFERROR(VLOOKUP($A53,Data!$A$8:$V$2067,12,0),"")</f>
        <v/>
      </c>
      <c r="K53" s="297" t="str">
        <f>IFERROR(VLOOKUP($A53,Data!$A$8:$V$2067,14,0),"")</f>
        <v/>
      </c>
      <c r="L53" s="297"/>
      <c r="M53" s="8"/>
      <c r="N53" s="234"/>
      <c r="O53" s="8"/>
      <c r="P53" s="82"/>
      <c r="Q53" s="8"/>
    </row>
    <row r="54" spans="1:17" s="9" customFormat="1">
      <c r="A54" s="93" t="str">
        <f t="shared" si="0"/>
        <v>39.1.1</v>
      </c>
      <c r="B54" s="93">
        <f t="shared" si="5"/>
        <v>39</v>
      </c>
      <c r="C54" s="115" t="str">
        <f>IFERROR(VLOOKUP($A54,Data!$A$8:$V$2067,4,0),"")</f>
        <v/>
      </c>
      <c r="D54" s="111" t="str">
        <f t="shared" si="1"/>
        <v/>
      </c>
      <c r="E54" s="112" t="str">
        <f>IFERROR(VLOOKUP($A54,Data!$A$8:$V$2067,13,0),"")</f>
        <v/>
      </c>
      <c r="F54" s="236" t="str">
        <f t="shared" ca="1" si="2"/>
        <v/>
      </c>
      <c r="G54" s="112" t="str">
        <f>IFERROR(VLOOKUP($A54,Data!$A$8:$V$2067,9,0),"")</f>
        <v/>
      </c>
      <c r="H54" s="112" t="str">
        <f>IFERROR(VLOOKUP($A54,Data!$A$8:$V$2067,10,0),"")</f>
        <v/>
      </c>
      <c r="I54" s="112" t="str">
        <f>IFERROR(VLOOKUP($A54,Data!$A$8:$V$2067,11,0),"")</f>
        <v/>
      </c>
      <c r="J54" s="112" t="str">
        <f>IFERROR(VLOOKUP($A54,Data!$A$8:$V$2067,12,0),"")</f>
        <v/>
      </c>
      <c r="K54" s="297" t="str">
        <f>IFERROR(VLOOKUP($A54,Data!$A$8:$V$2067,14,0),"")</f>
        <v/>
      </c>
      <c r="L54" s="297"/>
      <c r="M54" s="8"/>
      <c r="N54" s="234"/>
      <c r="O54" s="8"/>
      <c r="P54" s="82"/>
      <c r="Q54" s="8"/>
    </row>
    <row r="55" spans="1:17" s="9" customFormat="1">
      <c r="A55" s="93" t="str">
        <f t="shared" si="0"/>
        <v>40.1.1</v>
      </c>
      <c r="B55" s="93">
        <f t="shared" si="5"/>
        <v>40</v>
      </c>
      <c r="C55" s="115" t="str">
        <f>IFERROR(VLOOKUP($A55,Data!$A$8:$V$2067,4,0),"")</f>
        <v/>
      </c>
      <c r="D55" s="111" t="str">
        <f t="shared" si="1"/>
        <v/>
      </c>
      <c r="E55" s="112" t="str">
        <f>IFERROR(VLOOKUP($A55,Data!$A$8:$V$2067,13,0),"")</f>
        <v/>
      </c>
      <c r="F55" s="236" t="str">
        <f t="shared" ca="1" si="2"/>
        <v/>
      </c>
      <c r="G55" s="112" t="str">
        <f>IFERROR(VLOOKUP($A55,Data!$A$8:$V$2067,9,0),"")</f>
        <v/>
      </c>
      <c r="H55" s="112" t="str">
        <f>IFERROR(VLOOKUP($A55,Data!$A$8:$V$2067,10,0),"")</f>
        <v/>
      </c>
      <c r="I55" s="112" t="str">
        <f>IFERROR(VLOOKUP($A55,Data!$A$8:$V$2067,11,0),"")</f>
        <v/>
      </c>
      <c r="J55" s="112" t="str">
        <f>IFERROR(VLOOKUP($A55,Data!$A$8:$V$2067,12,0),"")</f>
        <v/>
      </c>
      <c r="K55" s="297" t="str">
        <f>IFERROR(VLOOKUP($A55,Data!$A$8:$V$2067,14,0),"")</f>
        <v/>
      </c>
      <c r="L55" s="297"/>
      <c r="M55" s="8"/>
      <c r="N55" s="234"/>
      <c r="O55" s="8"/>
      <c r="P55" s="82"/>
      <c r="Q55" s="8"/>
    </row>
    <row r="56" spans="1:17" s="9" customFormat="1">
      <c r="A56" s="93" t="str">
        <f t="shared" si="0"/>
        <v>41.1.1</v>
      </c>
      <c r="B56" s="93">
        <f t="shared" si="5"/>
        <v>41</v>
      </c>
      <c r="C56" s="115" t="str">
        <f>IFERROR(VLOOKUP($A56,Data!$A$8:$V$2067,4,0),"")</f>
        <v/>
      </c>
      <c r="D56" s="111" t="str">
        <f t="shared" si="1"/>
        <v/>
      </c>
      <c r="E56" s="112" t="str">
        <f>IFERROR(VLOOKUP($A56,Data!$A$8:$V$2067,13,0),"")</f>
        <v/>
      </c>
      <c r="F56" s="236" t="str">
        <f t="shared" ca="1" si="2"/>
        <v/>
      </c>
      <c r="G56" s="112" t="str">
        <f>IFERROR(VLOOKUP($A56,Data!$A$8:$V$2067,9,0),"")</f>
        <v/>
      </c>
      <c r="H56" s="112" t="str">
        <f>IFERROR(VLOOKUP($A56,Data!$A$8:$V$2067,10,0),"")</f>
        <v/>
      </c>
      <c r="I56" s="112" t="str">
        <f>IFERROR(VLOOKUP($A56,Data!$A$8:$V$2067,11,0),"")</f>
        <v/>
      </c>
      <c r="J56" s="112" t="str">
        <f>IFERROR(VLOOKUP($A56,Data!$A$8:$V$2067,12,0),"")</f>
        <v/>
      </c>
      <c r="K56" s="297" t="str">
        <f>IFERROR(VLOOKUP($A56,Data!$A$8:$V$2067,14,0),"")</f>
        <v/>
      </c>
      <c r="L56" s="297"/>
      <c r="M56" s="8"/>
      <c r="N56" s="234"/>
      <c r="O56" s="8"/>
      <c r="P56" s="82"/>
      <c r="Q56" s="8"/>
    </row>
    <row r="57" spans="1:17" s="9" customFormat="1">
      <c r="A57" s="93" t="str">
        <f t="shared" si="0"/>
        <v>42.1.1</v>
      </c>
      <c r="B57" s="93">
        <f t="shared" si="5"/>
        <v>42</v>
      </c>
      <c r="C57" s="116" t="str">
        <f>IF(ISNA(VLOOKUP($A57,Data!$A$8:$V$2067,4,0)),"",IF((VLOOKUP($A57,Data!$A$8:$V$2067,4,0))="","",(VLOOKUP($A57,Data!$A$8:$V$2067,4,0))))</f>
        <v/>
      </c>
      <c r="D57" s="238" t="str">
        <f t="shared" si="1"/>
        <v/>
      </c>
      <c r="E57" s="112" t="str">
        <f>IF(ISNA(VLOOKUP($A57,Data!$A$8:$V$2067,13,0)),"",IF((VLOOKUP($A57,Data!$A$8:$V$2067,13,0))="","",(VLOOKUP($A57,Data!$A$8:$V$2067,13,0))))</f>
        <v/>
      </c>
      <c r="F57" s="113" t="str">
        <f t="shared" ca="1" si="2"/>
        <v/>
      </c>
      <c r="G57" s="125" t="str">
        <f>IFERROR(VLOOKUP($A57,Data!$A$8:$V$2067,9,0),"")</f>
        <v/>
      </c>
      <c r="H57" s="125" t="str">
        <f>IFERROR(VLOOKUP($A57,Data!$A$8:$V$2067,10,0),"")</f>
        <v/>
      </c>
      <c r="I57" s="125" t="str">
        <f>IFERROR(VLOOKUP($A57,Data!$A$8:$V$2067,11,0),"")</f>
        <v/>
      </c>
      <c r="J57" s="125" t="str">
        <f>IFERROR(VLOOKUP($A57,Data!$A$8:$V$2067,12,0),"")</f>
        <v/>
      </c>
      <c r="K57" s="299" t="str">
        <f>IFERROR(VLOOKUP($A57,Data!$A$8:$V$2067,14,0),"")</f>
        <v/>
      </c>
      <c r="L57" s="299"/>
      <c r="M57" s="8"/>
      <c r="N57" s="234"/>
      <c r="O57" s="8"/>
      <c r="P57" s="82"/>
      <c r="Q57" s="8"/>
    </row>
    <row r="58" spans="1:17" s="9" customFormat="1" ht="7.5" customHeight="1">
      <c r="A58" s="93"/>
      <c r="B58" s="93"/>
      <c r="C58" s="89"/>
      <c r="D58" s="89"/>
      <c r="E58" s="95"/>
      <c r="F58" s="95"/>
      <c r="G58" s="95"/>
      <c r="H58" s="95"/>
      <c r="I58" s="95"/>
      <c r="J58" s="95"/>
      <c r="K58" s="89"/>
      <c r="L58" s="79"/>
      <c r="M58" s="83"/>
      <c r="N58" s="8"/>
      <c r="O58" s="8"/>
      <c r="P58" s="82"/>
      <c r="Q58" s="8"/>
    </row>
    <row r="59" spans="1:17" s="9" customFormat="1" ht="24.75" customHeight="1">
      <c r="A59" s="93"/>
      <c r="B59" s="93"/>
      <c r="C59" s="220" t="s">
        <v>1</v>
      </c>
      <c r="D59" s="221"/>
      <c r="E59" s="96"/>
      <c r="F59" s="97"/>
      <c r="G59" s="96"/>
      <c r="H59" s="97"/>
      <c r="I59" s="97"/>
      <c r="J59" s="97"/>
      <c r="K59" s="73"/>
      <c r="L59" s="73"/>
      <c r="M59" s="84"/>
      <c r="N59" s="4"/>
      <c r="O59" s="8"/>
      <c r="P59" s="82"/>
      <c r="Q59" s="8"/>
    </row>
    <row r="60" spans="1:17" s="9" customFormat="1" ht="22.5" customHeight="1">
      <c r="A60" s="93"/>
      <c r="B60" s="93"/>
      <c r="C60" s="220"/>
      <c r="D60" s="220"/>
      <c r="E60" s="222"/>
      <c r="F60" s="121"/>
      <c r="G60" s="222"/>
      <c r="H60" s="121"/>
      <c r="I60" s="121"/>
      <c r="J60" s="121"/>
      <c r="K60" s="223"/>
      <c r="L60" s="223"/>
      <c r="M60" s="85"/>
      <c r="N60" s="1"/>
      <c r="O60" s="8"/>
      <c r="P60" s="82"/>
      <c r="Q60" s="8"/>
    </row>
    <row r="61" spans="1:17" s="9" customFormat="1" ht="9.9499999999999993" customHeight="1">
      <c r="A61" s="93"/>
      <c r="B61" s="93"/>
      <c r="C61" s="90"/>
      <c r="D61" s="74"/>
      <c r="E61" s="98"/>
      <c r="F61" s="99"/>
      <c r="G61" s="98"/>
      <c r="H61" s="100" t="s">
        <v>2</v>
      </c>
      <c r="I61" s="106"/>
      <c r="J61" s="100"/>
      <c r="K61" s="75"/>
      <c r="L61" s="75"/>
      <c r="M61" s="85"/>
      <c r="N61" s="2"/>
      <c r="O61" s="8"/>
      <c r="P61" s="82"/>
      <c r="Q61" s="8"/>
    </row>
    <row r="62" spans="1:17" s="9" customFormat="1" ht="26.25" customHeight="1">
      <c r="A62" s="93"/>
      <c r="B62" s="93"/>
      <c r="C62" s="90"/>
      <c r="D62" s="74"/>
      <c r="E62" s="99"/>
      <c r="F62" s="99"/>
      <c r="G62" s="99"/>
      <c r="H62" s="99"/>
      <c r="I62" s="107"/>
      <c r="J62" s="107"/>
      <c r="K62" s="76"/>
      <c r="L62" s="76"/>
      <c r="M62" s="86"/>
      <c r="N62" s="1"/>
      <c r="O62" s="8"/>
      <c r="P62" s="82"/>
      <c r="Q62" s="8"/>
    </row>
    <row r="63" spans="1:17">
      <c r="C63" s="255" t="s">
        <v>631</v>
      </c>
      <c r="D63" s="255"/>
      <c r="E63" s="100"/>
      <c r="F63" s="100"/>
      <c r="G63" s="101"/>
      <c r="H63" s="100"/>
      <c r="I63" s="106"/>
      <c r="J63" s="256" t="s">
        <v>632</v>
      </c>
      <c r="K63" s="256"/>
      <c r="L63" s="256"/>
      <c r="M63" s="85"/>
      <c r="N63" s="1"/>
    </row>
    <row r="64" spans="1:17" ht="9" customHeight="1">
      <c r="C64" s="91"/>
      <c r="D64" s="77"/>
      <c r="E64" s="101"/>
      <c r="F64" s="101"/>
      <c r="G64" s="101"/>
      <c r="H64" s="101"/>
      <c r="I64" s="108"/>
      <c r="J64" s="100"/>
      <c r="K64" s="75"/>
      <c r="L64" s="75"/>
      <c r="M64" s="85"/>
      <c r="N64" s="1"/>
    </row>
    <row r="65" spans="3:14" ht="9.75" customHeight="1">
      <c r="C65" s="91"/>
      <c r="D65" s="77"/>
      <c r="E65" s="101"/>
      <c r="F65" s="101"/>
      <c r="G65" s="101"/>
      <c r="H65" s="101"/>
      <c r="I65" s="108"/>
      <c r="J65" s="100"/>
      <c r="K65" s="75"/>
      <c r="L65" s="75"/>
      <c r="M65" s="85"/>
      <c r="N65" s="1"/>
    </row>
    <row r="66" spans="3:14" ht="5.25" customHeight="1">
      <c r="C66" s="91"/>
      <c r="D66" s="77"/>
      <c r="E66" s="101"/>
      <c r="F66" s="101"/>
      <c r="G66" s="101"/>
      <c r="H66" s="101"/>
      <c r="I66" s="108"/>
      <c r="J66" s="100"/>
      <c r="K66" s="75"/>
      <c r="L66" s="75"/>
      <c r="M66" s="85"/>
      <c r="N66" s="1"/>
    </row>
    <row r="67" spans="3:14">
      <c r="C67" s="91"/>
      <c r="D67" s="77"/>
      <c r="E67" s="101"/>
      <c r="F67" s="101"/>
      <c r="G67" s="101"/>
      <c r="H67" s="101"/>
      <c r="I67" s="108"/>
      <c r="J67" s="100"/>
      <c r="K67" s="75"/>
      <c r="L67" s="75"/>
      <c r="M67" s="87"/>
      <c r="N67" s="1"/>
    </row>
    <row r="68" spans="3:14" ht="14.25">
      <c r="C68" s="91"/>
      <c r="D68" s="77"/>
      <c r="E68" s="101"/>
      <c r="F68" s="101"/>
      <c r="G68" s="101"/>
      <c r="H68" s="101"/>
      <c r="I68" s="108"/>
      <c r="J68" s="106"/>
      <c r="K68" s="78"/>
      <c r="L68" s="78"/>
      <c r="M68" s="88"/>
      <c r="N68" s="5"/>
    </row>
    <row r="69" spans="3:14" ht="14.25">
      <c r="C69" s="257" t="s">
        <v>633</v>
      </c>
      <c r="D69" s="257"/>
      <c r="E69" s="219"/>
      <c r="F69" s="102"/>
      <c r="G69" s="102"/>
      <c r="H69" s="102"/>
      <c r="I69" s="108"/>
      <c r="J69" s="258" t="s">
        <v>4</v>
      </c>
      <c r="K69" s="258"/>
      <c r="L69" s="258"/>
      <c r="M69" s="10"/>
    </row>
    <row r="70" spans="3:14">
      <c r="M70" s="10"/>
    </row>
    <row r="71" spans="3:14">
      <c r="M71" s="10"/>
    </row>
    <row r="72" spans="3:14">
      <c r="M72" s="10"/>
    </row>
    <row r="73" spans="3:14">
      <c r="M73" s="10"/>
    </row>
  </sheetData>
  <mergeCells count="66">
    <mergeCell ref="K42:L42"/>
    <mergeCell ref="K43:L43"/>
    <mergeCell ref="K52:L52"/>
    <mergeCell ref="K53:L53"/>
    <mergeCell ref="K56:L56"/>
    <mergeCell ref="K45:L45"/>
    <mergeCell ref="K46:L46"/>
    <mergeCell ref="K47:L47"/>
    <mergeCell ref="K48:L48"/>
    <mergeCell ref="K49:L49"/>
    <mergeCell ref="K50:L50"/>
    <mergeCell ref="K54:L54"/>
    <mergeCell ref="K55:L55"/>
    <mergeCell ref="K51:L51"/>
    <mergeCell ref="K28:L28"/>
    <mergeCell ref="K29:L29"/>
    <mergeCell ref="K30:L30"/>
    <mergeCell ref="K57:L57"/>
    <mergeCell ref="K31:L31"/>
    <mergeCell ref="K32:L32"/>
    <mergeCell ref="K44:L44"/>
    <mergeCell ref="K33:L33"/>
    <mergeCell ref="K34:L34"/>
    <mergeCell ref="K35:L35"/>
    <mergeCell ref="K36:L36"/>
    <mergeCell ref="K37:L37"/>
    <mergeCell ref="K38:L38"/>
    <mergeCell ref="K39:L39"/>
    <mergeCell ref="K40:L40"/>
    <mergeCell ref="K41:L41"/>
    <mergeCell ref="K23:L23"/>
    <mergeCell ref="K24:L24"/>
    <mergeCell ref="K25:L25"/>
    <mergeCell ref="K26:L26"/>
    <mergeCell ref="K27:L27"/>
    <mergeCell ref="K18:L18"/>
    <mergeCell ref="K19:L19"/>
    <mergeCell ref="K20:L20"/>
    <mergeCell ref="K21:L21"/>
    <mergeCell ref="K22:L22"/>
    <mergeCell ref="N14:N15"/>
    <mergeCell ref="O14:O15"/>
    <mergeCell ref="P14:P15"/>
    <mergeCell ref="K17:L17"/>
    <mergeCell ref="K16:L16"/>
    <mergeCell ref="H14:H15"/>
    <mergeCell ref="I14:I15"/>
    <mergeCell ref="J14:J15"/>
    <mergeCell ref="K14:L15"/>
    <mergeCell ref="M14:M15"/>
    <mergeCell ref="C63:D63"/>
    <mergeCell ref="J63:L63"/>
    <mergeCell ref="C69:D69"/>
    <mergeCell ref="J69:L69"/>
    <mergeCell ref="C1:D4"/>
    <mergeCell ref="E1:H2"/>
    <mergeCell ref="I1:J4"/>
    <mergeCell ref="K1:L4"/>
    <mergeCell ref="E4:H4"/>
    <mergeCell ref="E3:F3"/>
    <mergeCell ref="G3:H3"/>
    <mergeCell ref="C5:L5"/>
    <mergeCell ref="C14:C15"/>
    <mergeCell ref="D14:D15"/>
    <mergeCell ref="E14:F14"/>
    <mergeCell ref="G14:G15"/>
  </mergeCells>
  <printOptions horizontalCentered="1"/>
  <pageMargins left="0.59055118110236227" right="0.39370078740157483" top="0.39370078740157483" bottom="0.39370078740157483" header="0" footer="0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4" name="Spinner 3">
              <controlPr defaultSize="0" autoPict="0">
                <anchor moveWithCells="1" sizeWithCells="1">
                  <from>
                    <xdr:col>12</xdr:col>
                    <xdr:colOff>114300</xdr:colOff>
                    <xdr:row>4</xdr:row>
                    <xdr:rowOff>152400</xdr:rowOff>
                  </from>
                  <to>
                    <xdr:col>12</xdr:col>
                    <xdr:colOff>295275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>
                <anchor moveWithCells="1" sizeWithCells="1">
                  <from>
                    <xdr:col>12</xdr:col>
                    <xdr:colOff>361950</xdr:colOff>
                    <xdr:row>4</xdr:row>
                    <xdr:rowOff>152400</xdr:rowOff>
                  </from>
                  <to>
                    <xdr:col>14</xdr:col>
                    <xdr:colOff>114300</xdr:colOff>
                    <xdr:row>4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Data</vt:lpstr>
      <vt:lpstr>Thoi gian NT</vt:lpstr>
      <vt:lpstr>KTHH mong ranh</vt:lpstr>
      <vt:lpstr>Data!Print_Area</vt:lpstr>
      <vt:lpstr>'KTHH mong ranh'!Print_Area</vt:lpstr>
      <vt:lpstr>'Thoi gian NT'!Print_Area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QuangMinh</dc:creator>
  <cp:lastModifiedBy>Xuan Hien 568</cp:lastModifiedBy>
  <cp:lastPrinted>2015-09-18T08:39:17Z</cp:lastPrinted>
  <dcterms:created xsi:type="dcterms:W3CDTF">2014-10-22T07:46:39Z</dcterms:created>
  <dcterms:modified xsi:type="dcterms:W3CDTF">2019-05-28T03:26:55Z</dcterms:modified>
</cp:coreProperties>
</file>