
<file path=[Content_Types].xml><?xml version="1.0" encoding="utf-8"?>
<Types xmlns="http://schemas.openxmlformats.org/package/2006/content-types"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8695" windowHeight="12015"/>
  </bookViews>
  <sheets>
    <sheet name="so sanh P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__Wd2" localSheetId="0">[1]banquado!#REF!</definedName>
    <definedName name="___Wd2">[1]banquado!#REF!</definedName>
    <definedName name="__Wd2" localSheetId="0">[1]banquado!#REF!</definedName>
    <definedName name="__Wd2">[1]banquado!#REF!</definedName>
    <definedName name="_a1" localSheetId="0" hidden="1">{"'Sheet1'!$L$16"}</definedName>
    <definedName name="_a1" hidden="1">{"'Sheet1'!$L$16"}</definedName>
    <definedName name="_a2" localSheetId="0" hidden="1">{"'Sheet1'!$L$16"}</definedName>
    <definedName name="_a2" hidden="1">{"'Sheet1'!$L$16"}</definedName>
    <definedName name="_d1500" localSheetId="0" hidden="1">{"'Sheet1'!$L$16"}</definedName>
    <definedName name="_d1500" hidden="1">{"'Sheet1'!$L$16"}</definedName>
    <definedName name="_Fill" localSheetId="0" hidden="1">#REF!</definedName>
    <definedName name="_Fill" hidden="1">#REF!</definedName>
    <definedName name="_Goi8" localSheetId="0" hidden="1">{"'Sheet1'!$L$16"}</definedName>
    <definedName name="_Goi8" hidden="1">{"'Sheet1'!$L$16"}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lk2" localSheetId="0" hidden="1">{"'Sheet1'!$L$16"}</definedName>
    <definedName name="_lk2" hidden="1">{"'Sheet1'!$L$16"}</definedName>
    <definedName name="_M2" localSheetId="0" hidden="1">{"'Sheet1'!$L$16"}</definedName>
    <definedName name="_M2" hidden="1">{"'Sheet1'!$L$16"}</definedName>
    <definedName name="_Order1" hidden="1">255</definedName>
    <definedName name="_Order2" hidden="1">255</definedName>
    <definedName name="_PA3" localSheetId="0" hidden="1">{"'Sheet1'!$L$16"}</definedName>
    <definedName name="_PA3" hidden="1">{"'Sheet1'!$L$16"}</definedName>
    <definedName name="_Sort" localSheetId="0" hidden="1">#REF!</definedName>
    <definedName name="_Sort" hidden="1">#REF!</definedName>
    <definedName name="_Wd2" localSheetId="0">[1]banquado!#REF!</definedName>
    <definedName name="_Wd2">[1]banquado!#REF!</definedName>
    <definedName name="a">'[1]Ap luc ngang TC ta luy am'!$F$35</definedName>
    <definedName name="â" localSheetId="0" hidden="1">{"'Sheet1'!$L$16"}</definedName>
    <definedName name="â" hidden="1">{"'Sheet1'!$L$16"}</definedName>
    <definedName name="a1.">[2]tt11823!$J$312</definedName>
    <definedName name="a2.">[2]tt11823!$J$313</definedName>
    <definedName name="a3.">[2]tt11823!$J$314</definedName>
    <definedName name="a4.">[2]tt11823!$J$315</definedName>
    <definedName name="a5.">[2]tt11823!$J$316</definedName>
    <definedName name="a6.">[2]tt11823!$J$317</definedName>
    <definedName name="Ago">'[3]BANTCVN 11823'!$F$154</definedName>
    <definedName name="anscount" hidden="1">8</definedName>
    <definedName name="aph">#REF!</definedName>
    <definedName name="Aps" localSheetId="0">[1]banquado!#REF!</definedName>
    <definedName name="Aps">[1]banquado!#REF!</definedName>
    <definedName name="As" localSheetId="0">'[4]Cong doc'!$J$36</definedName>
    <definedName name="as">'[5]KT(E-E) '!$H$23</definedName>
    <definedName name="Av">#REF!</definedName>
    <definedName name="b" localSheetId="0">'[4]Cong doc'!$J$25</definedName>
    <definedName name="b">#REF!</definedName>
    <definedName name="b.">'[6]BAN272-05'!$G$404</definedName>
    <definedName name="B_">#REF!</definedName>
    <definedName name="b_1" localSheetId="0">'[3]KCBTCT-05'!$H$27</definedName>
    <definedName name="b_1">'[6]KCBTCT-05'!$H$27</definedName>
    <definedName name="b_2">'[7]TT+HT'!#REF!</definedName>
    <definedName name="b_4">'[7]TT+HT'!#REF!</definedName>
    <definedName name="b_6">'[7]TT+HT'!#REF!</definedName>
    <definedName name="b_dd1">#REF!</definedName>
    <definedName name="b_DL">#REF!</definedName>
    <definedName name="b_eh">#REF!</definedName>
    <definedName name="b_eh1">#REF!</definedName>
    <definedName name="b_ev">#REF!</definedName>
    <definedName name="b_ev1">#REF!</definedName>
    <definedName name="b_FR">#REF!</definedName>
    <definedName name="b_fr1">#REF!</definedName>
    <definedName name="B_Isc">#REF!</definedName>
    <definedName name="b_LL">#REF!</definedName>
    <definedName name="b_ll1">#REF!</definedName>
    <definedName name="b_WL">#REF!</definedName>
    <definedName name="b_WL1">#REF!</definedName>
    <definedName name="b_WS">#REF!</definedName>
    <definedName name="b_ws1">#REF!</definedName>
    <definedName name="b1.">[2]tt11823!$J$318</definedName>
    <definedName name="b1_">'[8]TT+HT'!$C$31</definedName>
    <definedName name="b10.">'[5]Tai trong'!$J$341</definedName>
    <definedName name="b11.">'[5]Tai trong'!$J$342</definedName>
    <definedName name="b12.">'[5]Tai trong'!$I$427</definedName>
    <definedName name="b2." localSheetId="0">'[1]Ap luc ngang TC ta luy am'!$F$33</definedName>
    <definedName name="b2.">[2]tt11823!$J$319</definedName>
    <definedName name="b2_">'[8]TT+HT'!$C$32</definedName>
    <definedName name="b3.">[2]tt11823!$J$320</definedName>
    <definedName name="b3_">'[8]TT+HT'!$C$33</definedName>
    <definedName name="b4_">'[8]TT+HT'!$C$34</definedName>
    <definedName name="b5.">[2]tt11823!$J$323</definedName>
    <definedName name="b6.">[2]tt11823!#REF!</definedName>
    <definedName name="b60x">'[2]TTtuongduong 2nhip'!$F$109:$G$136</definedName>
    <definedName name="b8.">[2]tt11823!$J$325</definedName>
    <definedName name="b80x">'[2]TTtuongduong 2nhip'!$A$109:$D$136</definedName>
    <definedName name="b9.">[2]tt11823!$J$326</definedName>
    <definedName name="bac2.7">#REF!</definedName>
    <definedName name="Bai_ducdam_coc">#REF!</definedName>
    <definedName name="ban">#REF!</definedName>
    <definedName name="ban_dan">#REF!</definedName>
    <definedName name="Bang_cly">#REF!</definedName>
    <definedName name="Bang_CVC">#REF!</definedName>
    <definedName name="bang_gia">#REF!</definedName>
    <definedName name="Bang_travl">#REF!</definedName>
    <definedName name="Bang1">#REF!</definedName>
    <definedName name="Bang2">'[9]Tra-j '!$E$5:$P$8</definedName>
    <definedName name="banga">'[10]bangtra5-5'!$D$3:$D$57</definedName>
    <definedName name="bangapha">'[10]bangtra5-5'!$A$3:$A$57</definedName>
    <definedName name="BangGiaVL_Q">#REF!</definedName>
    <definedName name="BangMa">#REF!</definedName>
    <definedName name="Bangtienluong">#REF!</definedName>
    <definedName name="bangtinh">#REF!</definedName>
    <definedName name="baotaibovay">#REF!</definedName>
    <definedName name="Bar">[11]KTXM!$Q$28:$Y$29</definedName>
    <definedName name="bar.">#REF!</definedName>
    <definedName name="bardata">'[8]Duyet tuong dinh'!$B$87:$K$88</definedName>
    <definedName name="Bb" localSheetId="0">'[3]BANTCVN 11823'!#REF!</definedName>
    <definedName name="bb">[2]SL11823!$G$30</definedName>
    <definedName name="Bbb">#REF!</definedName>
    <definedName name="bbh">[12]GT!$H$41</definedName>
    <definedName name="Bbtt">#REF!</definedName>
    <definedName name="bc">[2]SL11823!$H$80</definedName>
    <definedName name="Bcb">#REF!</definedName>
    <definedName name="bcg">'[5]Tai trong'!$I$21</definedName>
    <definedName name="Bctt">#REF!</definedName>
    <definedName name="bd">'[13]cap A'!$I$28</definedName>
    <definedName name="Bdb">[2]SL11823!$G$41</definedName>
    <definedName name="bdd">1.5</definedName>
    <definedName name="be" localSheetId="0">[1]banquado!#REF!</definedName>
    <definedName name="be">[1]banquado!#REF!</definedName>
    <definedName name="beta">[2]tt11823!$I$455</definedName>
    <definedName name="Bglc" localSheetId="0">'[3]BANTCVN 11823'!$F$12</definedName>
    <definedName name="Bglc">[14]Gen!$G$41</definedName>
    <definedName name="bh">[11]GT!$I$76</definedName>
    <definedName name="Bm" localSheetId="0">'[3]BANTCVN 11823'!#REF!</definedName>
    <definedName name="Bm">[15]BAN!$J$107</definedName>
    <definedName name="bng">'[13]cap A'!$I$31</definedName>
    <definedName name="bngc">[2]SL11823!$H$81</definedName>
    <definedName name="BR">[2]tt11823!$H$198</definedName>
    <definedName name="Bs">[15]BAN!$J$105</definedName>
    <definedName name="Btc">[2]SL11823!$G$42</definedName>
    <definedName name="bv" localSheetId="0">[1]banquado!#REF!</definedName>
    <definedName name="bv">[15]BAN!#REF!</definedName>
    <definedName name="bvc">'[16]noi luc'!$Q$67</definedName>
    <definedName name="BVCISUMMARY">#REF!</definedName>
    <definedName name="bvt">#REF!</definedName>
    <definedName name="bvtb">#REF!</definedName>
    <definedName name="bvttt">#REF!</definedName>
    <definedName name="bw" localSheetId="0">'[17]Kiem toan KCBTCT'!#REF!</definedName>
    <definedName name="bw">#N/A</definedName>
    <definedName name="bw_">'[18]ComA-A'!#REF!</definedName>
    <definedName name="bWL">'[18]ComA-A'!#REF!</definedName>
    <definedName name="Bxm">[2]tt11823!$F$1384</definedName>
    <definedName name="c.">'[1]Ap luc ngang TC ta luy am'!$K$37</definedName>
    <definedName name="c_2">'[7]TT+HT'!#REF!</definedName>
    <definedName name="c_k">#REF!</definedName>
    <definedName name="c_n">#REF!</definedName>
    <definedName name="c1.">[2]tt11823!$J$327</definedName>
    <definedName name="c2.">[2]tt11823!$J$328</definedName>
    <definedName name="c3.">[2]tt11823!$J$329</definedName>
    <definedName name="c4.">'[5]Tai trong'!$I$350</definedName>
    <definedName name="c5.">'[5]Tai trong'!$I$424</definedName>
    <definedName name="ca">#REF!</definedName>
    <definedName name="CacGHCthep" localSheetId="0">[1]banquado!#REF!</definedName>
    <definedName name="CacGHCthep">#REF!</definedName>
    <definedName name="cap_DUL_va_TC">#REF!</definedName>
    <definedName name="CapDUL" localSheetId="0">[1]banquado!#REF!</definedName>
    <definedName name="CapDUL">#REF!</definedName>
    <definedName name="CAT">#REF!</definedName>
    <definedName name="catden">#REF!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au">#REF!</definedName>
    <definedName name="Cb">#REF!</definedName>
    <definedName name="CBE50M">#REF!</definedName>
    <definedName name="CCS">#REF!</definedName>
    <definedName name="cd">#REF!</definedName>
    <definedName name="CDAM">[11]GT!$H$71</definedName>
    <definedName name="CDBT">#REF!</definedName>
    <definedName name="CDCK">#REF!</definedName>
    <definedName name="CDCN">#REF!</definedName>
    <definedName name="CDCND">[2]tt11823!$D$414</definedName>
    <definedName name="CDCU">#REF!</definedName>
    <definedName name="CDD">#REF!</definedName>
    <definedName name="CDDAXM">[2]tt11823!$D$413</definedName>
    <definedName name="CDDIXM">[2]tt11823!$D$412</definedName>
    <definedName name="CDIM">[11]GT!$H$70</definedName>
    <definedName name="CDMD">[2]tt11823!$D$411</definedName>
    <definedName name="CDNG">[2]tt11823!$D$415</definedName>
    <definedName name="Cdt">[11]GT!$H$36</definedName>
    <definedName name="CE">'[5]Tai trong'!$F$205</definedName>
    <definedName name="cfk">#REF!</definedName>
    <definedName name="CH">#REF!</definedName>
    <definedName name="chay1">#REF!</definedName>
    <definedName name="chay10">#REF!</definedName>
    <definedName name="chay2">#REF!</definedName>
    <definedName name="chay3">#REF!</definedName>
    <definedName name="chay4">#REF!</definedName>
    <definedName name="chay5">#REF!</definedName>
    <definedName name="chay6">#REF!</definedName>
    <definedName name="chay7">#REF!</definedName>
    <definedName name="chay8">#REF!</definedName>
    <definedName name="chay9">#REF!</definedName>
    <definedName name="chi_tiÕt_vËt_liÖu___nh_n_c_ng___m_y_thi_c_ng">#REF!</definedName>
    <definedName name="chitietbgiang2" localSheetId="0" hidden="1">{"'Sheet1'!$L$16"}</definedName>
    <definedName name="chitietbgiang2" hidden="1">{"'Sheet1'!$L$16"}</definedName>
    <definedName name="chk">#REF!</definedName>
    <definedName name="CK">#REF!</definedName>
    <definedName name="CLECT">#REF!</definedName>
    <definedName name="CLIEOS">#REF!</definedName>
    <definedName name="CLVC3">0.1</definedName>
    <definedName name="CLVCTB">#REF!</definedName>
    <definedName name="cnen_kv1">#REF!</definedName>
    <definedName name="cnen_kv2">#REF!</definedName>
    <definedName name="Co">#REF!</definedName>
    <definedName name="co.">#REF!</definedName>
    <definedName name="co..">#REF!</definedName>
    <definedName name="Coc_BTCT">#REF!</definedName>
    <definedName name="coctre">#REF!</definedName>
    <definedName name="Cöï_ly_vaän_chuyeãn">#REF!</definedName>
    <definedName name="CÖÏ_LY_VAÄN_CHUYEÅN">#REF!</definedName>
    <definedName name="COMMON">#REF!</definedName>
    <definedName name="CON_EQP_COS">#REF!</definedName>
    <definedName name="CON_EQP_COST">#REF!</definedName>
    <definedName name="Cong_HM_DTCT">#REF!</definedName>
    <definedName name="Cong_M_DTCT">#REF!</definedName>
    <definedName name="Cong_NC_DTCT">#REF!</definedName>
    <definedName name="Cong_VL_DTCT">#REF!</definedName>
    <definedName name="congD75C_kv1">#REF!</definedName>
    <definedName name="congD75C_kv2">#REF!</definedName>
    <definedName name="CONGPA1" localSheetId="0" hidden="1">{"'Sheet1'!$L$16"}</definedName>
    <definedName name="CONGPA1" hidden="1">{"'Sheet1'!$L$16"}</definedName>
    <definedName name="CONST_EQ">#REF!</definedName>
    <definedName name="Cot12b">#REF!</definedName>
    <definedName name="cot7.5">#REF!</definedName>
    <definedName name="cot8.5">#REF!</definedName>
    <definedName name="CotThep" localSheetId="0">[1]banquado!#REF!</definedName>
    <definedName name="CotThep">#REF!</definedName>
    <definedName name="COVER">#REF!</definedName>
    <definedName name="CPC">#REF!</definedName>
    <definedName name="CPD_kv1">#REF!</definedName>
    <definedName name="CPD_kv2">#REF!</definedName>
    <definedName name="CPHA">#REF!</definedName>
    <definedName name="CPVC100">#REF!</definedName>
    <definedName name="CRD">#REF!</definedName>
    <definedName name="CRITINST">#REF!</definedName>
    <definedName name="CRITPURC">#REF!</definedName>
    <definedName name="Cro_section" localSheetId="0">[1]banquado!#REF!</definedName>
    <definedName name="Cro_section">[15]BAN!#REF!</definedName>
    <definedName name="CRS">#REF!</definedName>
    <definedName name="CS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sd3p">#REF!</definedName>
    <definedName name="csddg1p">#REF!</definedName>
    <definedName name="csddt1p">#REF!</definedName>
    <definedName name="csht3p">#REF!</definedName>
    <definedName name="CSMBA">#REF!</definedName>
    <definedName name="CSY">#REF!</definedName>
    <definedName name="CT">#REF!</definedName>
    <definedName name="CT_50">#REF!</definedName>
    <definedName name="CT_MCX">#REF!</definedName>
    <definedName name="ctbb">#REF!</definedName>
    <definedName name="CTCT1" localSheetId="0" hidden="1">{"'Sheet1'!$L$16"}</definedName>
    <definedName name="CTCT1" hidden="1">{"'Sheet1'!$L$16"}</definedName>
    <definedName name="CTDZ">#REF!</definedName>
    <definedName name="CTHT">#REF!</definedName>
    <definedName name="ctiep">#REF!</definedName>
    <definedName name="CTieu_H">[9]CHITIEUXE!$E$4:$K$16</definedName>
    <definedName name="CTieuXB">[9]CHITIEUXE!$E$35:$F$42</definedName>
    <definedName name="cto">#REF!</definedName>
    <definedName name="cu">#REF!</definedName>
    <definedName name="cu_ly">#REF!</definedName>
    <definedName name="cui">#REF!</definedName>
    <definedName name="CuLy">#REF!</definedName>
    <definedName name="CuLy_Q">#REF!</definedName>
    <definedName name="cuoc_vc">#REF!</definedName>
    <definedName name="CuocVC">#REF!</definedName>
    <definedName name="CURRENCY">#REF!</definedName>
    <definedName name="cv_kv1">#REF!</definedName>
    <definedName name="cv_kv2">#REF!</definedName>
    <definedName name="cvc">#REF!</definedName>
    <definedName name="CVC_Q">#REF!</definedName>
    <definedName name="cx">#REF!</definedName>
    <definedName name="cx_kv1">#REF!</definedName>
    <definedName name="cx_kv2">#REF!</definedName>
    <definedName name="d">'[8]TT+HT'!$E$33</definedName>
    <definedName name="d.d">'[7]TT+HT'!#REF!</definedName>
    <definedName name="d.d2">'[7]TT+HT'!#REF!</definedName>
    <definedName name="d_">#REF!</definedName>
    <definedName name="d_1I">'[19]13.BANG CT'!#REF!</definedName>
    <definedName name="d_1III">'[19]13.BANG CT'!#REF!</definedName>
    <definedName name="d_2">'[7]TT+HT'!#REF!</definedName>
    <definedName name="d_2II">'[19]13.BANG CT'!#REF!</definedName>
    <definedName name="d_2IV">'[19]13.BANG CT'!#REF!</definedName>
    <definedName name="d_3I">'[19]13.BANG CT'!#REF!</definedName>
    <definedName name="d_3III">'[19]13.BANG CT'!#REF!</definedName>
    <definedName name="d_4">'[7]TT+HT'!#REF!</definedName>
    <definedName name="d_4II">'[19]13.BANG CT'!#REF!</definedName>
    <definedName name="d_4IV">'[19]13.BANG CT'!#REF!</definedName>
    <definedName name="D_7101A_B">#REF!</definedName>
    <definedName name="d_9bII">'[19]13.BANG CT'!#REF!</definedName>
    <definedName name="d_9bIV">'[19]13.BANG CT'!#REF!</definedName>
    <definedName name="d_9II">'[19]13.BANG CT'!#REF!</definedName>
    <definedName name="d_9IV">'[19]13.BANG CT'!#REF!</definedName>
    <definedName name="D_n">#REF!</definedName>
    <definedName name="d_s" localSheetId="0">'[4]Cong doc'!$J$39</definedName>
    <definedName name="d_s">'[6]KCBTCT-05'!$J$16</definedName>
    <definedName name="d0h">#REF!</definedName>
    <definedName name="d0m">#REF!</definedName>
    <definedName name="d0mh">#REF!</definedName>
    <definedName name="d1_">'[8]TT+HT'!$E$35</definedName>
    <definedName name="D13_">#REF!</definedName>
    <definedName name="D16_">#REF!</definedName>
    <definedName name="D19_">#REF!</definedName>
    <definedName name="D1Z">#REF!</definedName>
    <definedName name="d2_">'[8]TT+HT'!$G$29</definedName>
    <definedName name="D22_">#REF!</definedName>
    <definedName name="D25_">#REF!</definedName>
    <definedName name="d3_">#REF!</definedName>
    <definedName name="d4_">#REF!</definedName>
    <definedName name="D4Z">#REF!</definedName>
    <definedName name="d5_">#REF!</definedName>
    <definedName name="DA">#REF!</definedName>
    <definedName name="da_hoc_xay">#REF!</definedName>
    <definedName name="da05_1">#REF!</definedName>
    <definedName name="da05_1_kv1">#REF!</definedName>
    <definedName name="da05_1_kv2">#REF!</definedName>
    <definedName name="da1_2">#REF!</definedName>
    <definedName name="da1_2_kv1">#REF!</definedName>
    <definedName name="da1_2_kv2">#REF!</definedName>
    <definedName name="da2_4">#REF!</definedName>
    <definedName name="da2_4_kv1">#REF!</definedName>
    <definedName name="da2_4_kv2">#REF!</definedName>
    <definedName name="da4_6">#REF!</definedName>
    <definedName name="da4_6_kv1">#REF!</definedName>
    <definedName name="da4_6_kv2">#REF!</definedName>
    <definedName name="da6_8">#REF!</definedName>
    <definedName name="dahb">#REF!</definedName>
    <definedName name="dahg">#REF!</definedName>
    <definedName name="dahnlt">#REF!</definedName>
    <definedName name="dahoc">#REF!</definedName>
    <definedName name="dahoc_kv1">#REF!</definedName>
    <definedName name="dahoc_kv2">#REF!</definedName>
    <definedName name="dam_24">#REF!</definedName>
    <definedName name="dam_cau_BTCT">#REF!</definedName>
    <definedName name="damat_kv1">#REF!</definedName>
    <definedName name="damat_kv2">#REF!</definedName>
    <definedName name="DamNgang">#REF!</definedName>
    <definedName name="Dan_dung">#REF!</definedName>
    <definedName name="dao_dap_dat">#REF!</definedName>
    <definedName name="dapdbm1">#REF!</definedName>
    <definedName name="dapdbm2">#REF!</definedName>
    <definedName name="dat">#REF!</definedName>
    <definedName name="dat_kv1">#REF!</definedName>
    <definedName name="dat_kv2">#REF!</definedName>
    <definedName name="data">#REF!</definedName>
    <definedName name="Data11">#REF!</definedName>
    <definedName name="Data41">#REF!</definedName>
    <definedName name="_xlnm.Database">#REF!</definedName>
    <definedName name="datden">#REF!</definedName>
    <definedName name="dathai">#REF!</definedName>
    <definedName name="dau">#REF!</definedName>
    <definedName name="dauhoa__kv1">#REF!</definedName>
    <definedName name="dauhoa__kv2">#REF!</definedName>
    <definedName name="daxobo_kv1">#REF!</definedName>
    <definedName name="daxobo_kv2">#REF!</definedName>
    <definedName name="dayAE35">#REF!</definedName>
    <definedName name="dayAE50">#REF!</definedName>
    <definedName name="dayAE70">#REF!</definedName>
    <definedName name="dayAE95">#REF!</definedName>
    <definedName name="daybuoc">#REF!</definedName>
    <definedName name="db">[20]GT!$I$77</definedName>
    <definedName name="Dbietb">#REF!</definedName>
    <definedName name="dbln">#REF!</definedName>
    <definedName name="dc">'[5]KT(D-D)'!$H$17</definedName>
    <definedName name="DC.">#REF!</definedName>
    <definedName name="DCda">#REF!</definedName>
    <definedName name="DCdi">#REF!</definedName>
    <definedName name="Dcol">'[18]ComA-A'!#REF!</definedName>
    <definedName name="dd">[11]GT!$H$29</definedName>
    <definedName name="ddabm">#REF!</definedName>
    <definedName name="ddbm500">#REF!</definedName>
    <definedName name="de">#REF!</definedName>
    <definedName name="deg" localSheetId="0">'[3]BANTCVN 11823'!$F$14</definedName>
    <definedName name="deg">[15]BAN!$E$18</definedName>
    <definedName name="den_bu">#REF!</definedName>
    <definedName name="deta">[2]tt11823!$I$451</definedName>
    <definedName name="df">#REF!</definedName>
    <definedName name="dff">#REF!</definedName>
    <definedName name="dg_5cau">#REF!</definedName>
    <definedName name="DG_M_C_X">#REF!</definedName>
    <definedName name="DG1M3BETONG">#REF!</definedName>
    <definedName name="dgbdII">#REF!</definedName>
    <definedName name="dgc">#REF!</definedName>
    <definedName name="DGCT_T.Quy_P.Thuy_Q">#REF!</definedName>
    <definedName name="DGCT_TRAUQUYPHUTHUY_HN">#REF!</definedName>
    <definedName name="DGCTI592">#REF!</definedName>
    <definedName name="dgd">#REF!</definedName>
    <definedName name="DGIA">#REF!</definedName>
    <definedName name="DGIA2">#REF!</definedName>
    <definedName name="dgnc">#REF!</definedName>
    <definedName name="dgqndn">#REF!</definedName>
    <definedName name="dgvl">#REF!</definedName>
    <definedName name="dh">[11]GT!$I$78</definedName>
    <definedName name="dhom">#REF!</definedName>
    <definedName name="di">#REF!</definedName>
    <definedName name="dien">#REF!</definedName>
    <definedName name="dim">#REF!</definedName>
    <definedName name="dinh_kv1">#REF!</definedName>
    <definedName name="dinh_kv2">#REF!</definedName>
    <definedName name="dinh5">#REF!</definedName>
    <definedName name="DL" localSheetId="0">[1]banquado!#REF!</definedName>
    <definedName name="dl">#REF!</definedName>
    <definedName name="DLSE">'[5]Tai trong'!$G$110</definedName>
    <definedName name="DLST">#REF!</definedName>
    <definedName name="dm">'[7]TT+HT'!#REF!</definedName>
    <definedName name="dm2.">'[7]TT+HT'!#REF!</definedName>
    <definedName name="dm56bxd">#REF!</definedName>
    <definedName name="Dn">#REF!</definedName>
    <definedName name="Do">#REF!</definedName>
    <definedName name="DOC">#REF!</definedName>
    <definedName name="Document_array">{"Bao cao doanh so TTQT T2.xls","Sheet1"}</definedName>
    <definedName name="Dong_coc">#REF!</definedName>
    <definedName name="DoVong" localSheetId="0">[1]banquado!#REF!</definedName>
    <definedName name="DoVong">#REF!</definedName>
    <definedName name="dp" localSheetId="0">[1]banquado!#REF!</definedName>
    <definedName name="dp">#REF!</definedName>
    <definedName name="drda">#REF!</definedName>
    <definedName name="drdat">#REF!</definedName>
    <definedName name="dry..">#REF!</definedName>
    <definedName name="ds" localSheetId="0">'[4]Cong doc'!$J$38</definedName>
    <definedName name="ds">'[5]KT(E-E) '!$H$15</definedName>
    <definedName name="ds1_">#REF!</definedName>
    <definedName name="ds1pnc">#REF!</definedName>
    <definedName name="ds1pvl">#REF!</definedName>
    <definedName name="ds3pnc">#REF!</definedName>
    <definedName name="ds3pvl">#REF!</definedName>
    <definedName name="dsc" localSheetId="0">'[4]Cong doc'!$J$40</definedName>
    <definedName name="dsc">'[6]BAN272-05'!$G$407</definedName>
    <definedName name="Dsoc">#REF!</definedName>
    <definedName name="DSUMDATA">#REF!</definedName>
    <definedName name="Dsup">'[18]ComA-A'!#REF!</definedName>
    <definedName name="dt">#REF!</definedName>
    <definedName name="Dt_">#REF!</definedName>
    <definedName name="dtd">'[3]BANTCVN 11823'!$H$618</definedName>
    <definedName name="DTT">#REF!</definedName>
    <definedName name="dttdb">#REF!</definedName>
    <definedName name="dttdg">#REF!</definedName>
    <definedName name="duong">#REF!</definedName>
    <definedName name="Duong_dau_cau">#REF!</definedName>
    <definedName name="DutoanDongmo">#REF!</definedName>
    <definedName name="dv" localSheetId="0">[1]banquado!#REF!</definedName>
    <definedName name="dv">[15]BAN!$G$989</definedName>
    <definedName name="DW">#REF!</definedName>
    <definedName name="DW.">'[5]Tai trong'!$G$109</definedName>
    <definedName name="Dx">[15]BAN!$J$103</definedName>
    <definedName name="dxd">#REF!</definedName>
    <definedName name="e" localSheetId="0">[1]banquado!#REF!</definedName>
    <definedName name="e">#REF!</definedName>
    <definedName name="e_">[15]BAN!$J$102</definedName>
    <definedName name="E1tt">#REF!</definedName>
    <definedName name="E2tt">#REF!</definedName>
    <definedName name="EBT">#REF!</definedName>
    <definedName name="Ec" localSheetId="0">'[4]Cong doc'!$J$32</definedName>
    <definedName name="Ec">[2]SL11823!$G$89</definedName>
    <definedName name="ec.">'[5]KT(B-B)DAT'!$J$17</definedName>
    <definedName name="Ec_1">#REF!</definedName>
    <definedName name="ecc">#REF!</definedName>
    <definedName name="Ecd">#REF!</definedName>
    <definedName name="Ecdc">#REF!</definedName>
    <definedName name="EcG" localSheetId="0">'[3]BANTCVN 11823'!$H$98</definedName>
    <definedName name="EcG">[15]BAN!$I$48</definedName>
    <definedName name="Eci" localSheetId="0">[1]banquado!#REF!</definedName>
    <definedName name="Eci">[15]BAN!$F$552</definedName>
    <definedName name="Ecs" localSheetId="0">[1]banquado!#REF!</definedName>
    <definedName name="Ecs">#REF!</definedName>
    <definedName name="ect_1">'[21]HoatTai-Tinhtai'!$H$26</definedName>
    <definedName name="Ei">#REF!</definedName>
    <definedName name="EL2.">#REF!</definedName>
    <definedName name="ELc">'[18]ComA-A'!#REF!</definedName>
    <definedName name="ELsf">'[18]ComA-A'!#REF!</definedName>
    <definedName name="end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Ep" localSheetId="0">[1]banquado!#REF!</definedName>
    <definedName name="Ep">[15]BAN!$G$68</definedName>
    <definedName name="Er">#REF!</definedName>
    <definedName name="Es" localSheetId="0">'[4]Cong doc'!$J$35</definedName>
    <definedName name="Es">[2]SL11823!$G$98</definedName>
    <definedName name="es.">#REF!</definedName>
    <definedName name="ess">#REF!</definedName>
    <definedName name="Et">'[8]So lieu'!$H$39</definedName>
    <definedName name="ETCDC">#REF!</definedName>
    <definedName name="ex" localSheetId="0">#REF!</definedName>
    <definedName name="ex">#REF!</definedName>
    <definedName name="EXC">#REF!</definedName>
    <definedName name="EXCH">#REF!</definedName>
    <definedName name="extI1a">#REF!</definedName>
    <definedName name="extI1a_">#REF!</definedName>
    <definedName name="extI1b">#REF!</definedName>
    <definedName name="extI1b_">#REF!</definedName>
    <definedName name="extI2a">#REF!</definedName>
    <definedName name="extI2a_">#REF!</definedName>
    <definedName name="extI2b">#REF!</definedName>
    <definedName name="extI2b_">#REF!</definedName>
    <definedName name="_xlnm.Extract">#REF!</definedName>
    <definedName name="ey" localSheetId="0">#REF!</definedName>
    <definedName name="ey">#REF!</definedName>
    <definedName name="f">'[8]TT+HT'!$E$34</definedName>
    <definedName name="f_2">'[19]13.BANG CT'!#REF!</definedName>
    <definedName name="f_22">'[19]13.BANG CT'!#REF!</definedName>
    <definedName name="f_24">'[19]13.BANG CT'!#REF!</definedName>
    <definedName name="f_31">'[19]13.BANG CT'!#REF!</definedName>
    <definedName name="F_33">'[19]13.BANG CT'!#REF!</definedName>
    <definedName name="f_4">'[19]13.BANG CT'!#REF!</definedName>
    <definedName name="f_42">'[19]13.BANG CT'!#REF!</definedName>
    <definedName name="f_44">'[19]13.BANG CT'!#REF!</definedName>
    <definedName name="f_9a2">'[19]13.BANG CT'!#REF!</definedName>
    <definedName name="f_9a4">'[19]13.BANG CT'!#REF!</definedName>
    <definedName name="f_9b2">'[19]13.BANG CT'!#REF!</definedName>
    <definedName name="f_9b4">'[19]13.BANG CT'!#REF!</definedName>
    <definedName name="f_y">'[6]KCBTCT-05'!$J$10</definedName>
    <definedName name="F1bo">#REF!</definedName>
    <definedName name="f82E46">#REF!</definedName>
    <definedName name="FACTOR">#REF!</definedName>
    <definedName name="Fax">#REF!</definedName>
    <definedName name="Fay">#REF!</definedName>
    <definedName name="fc" localSheetId="0">'[4]Cong doc'!$J$28</definedName>
    <definedName name="fc">'[5]KT(C-C) DAT'!$H$18</definedName>
    <definedName name="fc_">#REF!</definedName>
    <definedName name="fc_1">#REF!</definedName>
    <definedName name="FC5_total">#REF!</definedName>
    <definedName name="FC6_total">#REF!</definedName>
    <definedName name="fcg">[15]BAN!$I$44</definedName>
    <definedName name="fcig" localSheetId="0">[1]banquado!#REF!</definedName>
    <definedName name="fcig">[15]BAN!$I$45</definedName>
    <definedName name="fcS" localSheetId="0">[1]banquado!#REF!</definedName>
    <definedName name="fcS">[15]BAN!$I$53</definedName>
    <definedName name="Fdaymong">#REF!</definedName>
    <definedName name="ff">'[3]KiemToan MC chu nhat-CT kep'!$I$86</definedName>
    <definedName name="Fg">#REF!</definedName>
    <definedName name="fghghgh">'[5]KT(E-E) '!$H$17</definedName>
    <definedName name="fi" localSheetId="0">[1]banquado!#REF!</definedName>
    <definedName name="fi">[15]BAN!$B$975</definedName>
    <definedName name="Fi_f">#REF!</definedName>
    <definedName name="Flc">'[5]Tai trong'!$I$36</definedName>
    <definedName name="found">#REF!</definedName>
    <definedName name="fpc">'[22]Coc tren da'!#REF!</definedName>
    <definedName name="fpe" localSheetId="0">[1]banquado!#REF!</definedName>
    <definedName name="fpe">[15]BAN!$D$666</definedName>
    <definedName name="fpi" localSheetId="0">[1]banquado!#REF!</definedName>
    <definedName name="fpi">#REF!</definedName>
    <definedName name="fps" localSheetId="0">[1]banquado!#REF!</definedName>
    <definedName name="fps">[15]BAN!$D$891</definedName>
    <definedName name="fpu" localSheetId="0">[1]banquado!#REF!</definedName>
    <definedName name="fpu">[11]GT!#REF!</definedName>
    <definedName name="fpy" localSheetId="0">[1]banquado!#REF!</definedName>
    <definedName name="fpy">[11]GT!#REF!</definedName>
    <definedName name="fr" localSheetId="0">'[3]KiemToan MC chu nhat-CT kep'!$I$196</definedName>
    <definedName name="fr">#REF!</definedName>
    <definedName name="frG">#REF!</definedName>
    <definedName name="frr">#REF!</definedName>
    <definedName name="FS">#REF!</definedName>
    <definedName name="fs_" localSheetId="0">'[3]KCBTCT-05'!$I$55</definedName>
    <definedName name="fs_">'[6]KCBTCT-05'!$I$55</definedName>
    <definedName name="fsf">#N/A</definedName>
    <definedName name="ft">[2]tt11823!$D$518</definedName>
    <definedName name="Ft_">#REF!</definedName>
    <definedName name="ftd">#REF!</definedName>
    <definedName name="fth">#REF!</definedName>
    <definedName name="fu">'[6]KCBTCT-05'!$J$18</definedName>
    <definedName name="fuji">#REF!</definedName>
    <definedName name="fv" localSheetId="0">'[3]KiemToan MC chu nhat-CT kep'!$I$253</definedName>
    <definedName name="fv">#REF!</definedName>
    <definedName name="fy" localSheetId="0">'[4]Cong doc'!$J$33</definedName>
    <definedName name="fy">[2]SL11823!$G$97</definedName>
    <definedName name="fy.">[11]GT!$H$105</definedName>
    <definedName name="Fy_">#REF!</definedName>
    <definedName name="g" localSheetId="0">[1]banquado!#REF!</definedName>
    <definedName name="g">#REF!</definedName>
    <definedName name="g_">#REF!</definedName>
    <definedName name="G_section" localSheetId="0">[1]banquado!#REF!</definedName>
    <definedName name="G_section">[15]BAN!#REF!</definedName>
    <definedName name="g12m">[12]TTTT!$S$7</definedName>
    <definedName name="g9m">[12]TTTT!$S$6</definedName>
    <definedName name="gach_kv1">#REF!</definedName>
    <definedName name="gach_kv2">#REF!</definedName>
    <definedName name="gachtuy">#REF!</definedName>
    <definedName name="Gald">#REF!</definedName>
    <definedName name="gap">[11]GT!$H$50</definedName>
    <definedName name="gas">#REF!</definedName>
    <definedName name="gbt">'[8]So lieu'!$H$35</definedName>
    <definedName name="gc" localSheetId="0">'[4]Cong doc'!$J$30</definedName>
    <definedName name="gc">[2]SL11823!$G$90</definedName>
    <definedName name="gc.">#REF!</definedName>
    <definedName name="gc1.">'[5]Tai trong'!$I$30</definedName>
    <definedName name="gcE" localSheetId="0">'[3]BANTCVN 11823'!$H$96</definedName>
    <definedName name="gcE">[15]BAN!$I$46</definedName>
    <definedName name="gchi">#REF!</definedName>
    <definedName name="gcs">[2]SL11823!$G$91</definedName>
    <definedName name="gd">#REF!</definedName>
    <definedName name="gd.">'[5]Tai trong'!$I$426</definedName>
    <definedName name="gdcf">#REF!</definedName>
    <definedName name="gdcf1">'[18]ComA-A'!#REF!</definedName>
    <definedName name="gdcs">#REF!</definedName>
    <definedName name="gDL" localSheetId="0">'[3]BANTCVN 11823'!$H$97</definedName>
    <definedName name="GDL">#REF!</definedName>
    <definedName name="GDTD">#REF!</definedName>
    <definedName name="gdtt">#REF!</definedName>
    <definedName name="gdtt25">#REF!</definedName>
    <definedName name="gdxm">#REF!</definedName>
    <definedName name="gdxm25">#REF!</definedName>
    <definedName name="geff">#REF!</definedName>
    <definedName name="ges">[23]Comb!$D$38:$D$40</definedName>
    <definedName name="GHCuongDo" localSheetId="0">[1]banquado!#REF!</definedName>
    <definedName name="GHCuongDo">#REF!</definedName>
    <definedName name="ghip">#REF!</definedName>
    <definedName name="GHSuDung">#REF!</definedName>
    <definedName name="GHSudung_KT" localSheetId="0">[1]banquado!#REF!</definedName>
    <definedName name="GHSudung_KT">#REF!</definedName>
    <definedName name="GHSuDung_TC" localSheetId="0">[1]banquado!#REF!</definedName>
    <definedName name="GHSuDung_TC">#REF!</definedName>
    <definedName name="gi">0.4</definedName>
    <definedName name="gia_den_bu">#REF!</definedName>
    <definedName name="gia_tien">#REF!</definedName>
    <definedName name="gia_tien_BTN">#REF!</definedName>
    <definedName name="giatien">#REF!</definedName>
    <definedName name="GIAVL_TRALY">#REF!</definedName>
    <definedName name="GIRDER" localSheetId="0">'[3]BANTCVN 11823'!$S$101:$T$110</definedName>
    <definedName name="GIRDER">[24]PEDESB!$O$101:$P$110</definedName>
    <definedName name="gkGTGT">#REF!</definedName>
    <definedName name="gl3p">#REF!</definedName>
    <definedName name="gld">#REF!</definedName>
    <definedName name="gllf">#REF!</definedName>
    <definedName name="glls">#REF!</definedName>
    <definedName name="GMs">#REF!</definedName>
    <definedName name="GMSTC">#REF!</definedName>
    <definedName name="gn">[11]GT!$H$49</definedName>
    <definedName name="gnkcn">#REF!</definedName>
    <definedName name="gnkcn25">#REF!</definedName>
    <definedName name="gnlc">#REF!</definedName>
    <definedName name="gnlc25">#REF!</definedName>
    <definedName name="GNmd">#REF!</definedName>
    <definedName name="gntc">#REF!</definedName>
    <definedName name="gntt">#REF!</definedName>
    <definedName name="gntt25">#REF!</definedName>
    <definedName name="gnxm">#REF!</definedName>
    <definedName name="gnxm25">#REF!</definedName>
    <definedName name="go_kv1">#REF!</definedName>
    <definedName name="go_kv2">#REF!</definedName>
    <definedName name="grD">#REF!</definedName>
    <definedName name="grst">'[18]ComA-A'!#REF!</definedName>
    <definedName name="gs">[2]SL11823!$G$92</definedName>
    <definedName name="gt">#REF!</definedName>
    <definedName name="gtc">'[8]So lieu'!$H$43</definedName>
    <definedName name="GTRI">#REF!</definedName>
    <definedName name="GTXL">#REF!</definedName>
    <definedName name="GTXL_1">#REF!</definedName>
    <definedName name="GVL_LDT">#REF!</definedName>
    <definedName name="gw" localSheetId="0">'[4]KTbanMC 118,18-79'!#REF!</definedName>
    <definedName name="gw">'[25]2-SL'!#REF!</definedName>
    <definedName name="gwaf">#REF!</definedName>
    <definedName name="gwas">#REF!</definedName>
    <definedName name="gwlf">#REF!</definedName>
    <definedName name="gwls">#REF!</definedName>
    <definedName name="gwsf">#REF!</definedName>
    <definedName name="gwss">#REF!</definedName>
    <definedName name="gxm">#REF!</definedName>
    <definedName name="h" localSheetId="0">'[4]Cong doc'!$J$26</definedName>
    <definedName name="h">#REF!</definedName>
    <definedName name="H_">'[8]Ap Luc Dat (daymong)'!$E$53</definedName>
    <definedName name="h__">#REF!</definedName>
    <definedName name="h_0">#REF!</definedName>
    <definedName name="H_1">#REF!</definedName>
    <definedName name="H_2">#REF!</definedName>
    <definedName name="H_3">#REF!</definedName>
    <definedName name="H_30">#REF!</definedName>
    <definedName name="h0" localSheetId="0">'[1]Ap luc ngang TC ta luy am'!$K$38</definedName>
    <definedName name="h0">#REF!</definedName>
    <definedName name="h0.75">#REF!</definedName>
    <definedName name="h1." localSheetId="0">'[4]Cong doc'!$J$27</definedName>
    <definedName name="h1.">[2]tt11823!$H$522</definedName>
    <definedName name="h18x">'[2]TTtuongduong 2nhip'!$F$62:$I$94</definedName>
    <definedName name="h2." localSheetId="0">'[3]BANTCVN 11823'!#REF!</definedName>
    <definedName name="h2.">[2]tt11823!$H$528</definedName>
    <definedName name="h3.">[2]tt11823!$H$533</definedName>
    <definedName name="h30x">'[2]TTtuongduong 2nhip'!$A$62:$D$94</definedName>
    <definedName name="h4." localSheetId="0">'[1]Ap luc ngang TC ta luy am'!$E$77</definedName>
    <definedName name="ha">#REF!</definedName>
    <definedName name="ha.">'[5]Tai trong'!$H$464</definedName>
    <definedName name="Hang_muc_khac">#REF!</definedName>
    <definedName name="hap">[11]GT!$H$55</definedName>
    <definedName name="HapCKVA">#REF!</definedName>
    <definedName name="HapCKvar">#REF!</definedName>
    <definedName name="HapCKW">#REF!</definedName>
    <definedName name="HapIKVA">#REF!</definedName>
    <definedName name="HapIKvar">#REF!</definedName>
    <definedName name="HapIKW">#REF!</definedName>
    <definedName name="HapKVA">#REF!</definedName>
    <definedName name="HapSKVA">#REF!</definedName>
    <definedName name="has" localSheetId="0">'[3]BANTCVN 11823'!$J$19</definedName>
    <definedName name="has">[15]BAN!$E$24</definedName>
    <definedName name="hb">[26]Input!$H$151</definedName>
    <definedName name="hb.">'[5]Tai trong'!$H$465</definedName>
    <definedName name="Hbb">#REF!</definedName>
    <definedName name="hbg">'[5]Tai trong'!$I$44</definedName>
    <definedName name="Hbtt">#REF!</definedName>
    <definedName name="hc">#REF!</definedName>
    <definedName name="hc.">'[5]Tai trong'!$H$466</definedName>
    <definedName name="hc0.75">#REF!</definedName>
    <definedName name="hcd">'[5]Tai trong'!$I$40</definedName>
    <definedName name="hcg">'[18]ComA-A'!#REF!</definedName>
    <definedName name="HCM">#REF!</definedName>
    <definedName name="Hctt">#REF!</definedName>
    <definedName name="Hdb">[2]SL11823!$G$34</definedName>
    <definedName name="Hdtt">#REF!</definedName>
    <definedName name="Heä_soá_laép_xaø_H">1.7</definedName>
    <definedName name="heä_soá_sình_laày">#REF!</definedName>
    <definedName name="hf">'[16]noi luc'!$Q$64</definedName>
    <definedName name="hgc">[11]TTTT!$I$288</definedName>
    <definedName name="HH">#REF!</definedName>
    <definedName name="HHcat">#REF!</definedName>
    <definedName name="HHda">#REF!</definedName>
    <definedName name="hien">#REF!</definedName>
    <definedName name="hl">'[27]KT(D-D)'!$H$19</definedName>
    <definedName name="Hlc">[2]SL11823!$G$39</definedName>
    <definedName name="hlh">[2]SL11823!$G$35</definedName>
    <definedName name="HLL">#REF!</definedName>
    <definedName name="hlp">[2]SL11823!$G$51</definedName>
    <definedName name="HMC">#REF!</definedName>
    <definedName name="HMS">#REF!</definedName>
    <definedName name="hng">'[13]cap A'!$I$32</definedName>
    <definedName name="hnx">'[8]So lieu'!$H$53</definedName>
    <definedName name="ho">#REF!</definedName>
    <definedName name="HOME_MANP">#REF!</definedName>
    <definedName name="HOMEOFFICE_COST">#REF!</definedName>
    <definedName name="hpa">'[27]Tai trong'!#REF!</definedName>
    <definedName name="Hpc">#REF!</definedName>
    <definedName name="hpier">[26]Input!$E$217</definedName>
    <definedName name="hpn">[2]SL11823!$G$52</definedName>
    <definedName name="hpv" localSheetId="0">'[3]BANTCVN 11823'!$F$20</definedName>
    <definedName name="hpv">[15]BAN!$E$25</definedName>
    <definedName name="hs">#REF!</definedName>
    <definedName name="hsanfa">#REF!</definedName>
    <definedName name="hsB">#REF!</definedName>
    <definedName name="Hsc">#REF!</definedName>
    <definedName name="hscd">[2]SL11823!$G$57</definedName>
    <definedName name="HSCT3">0.1</definedName>
    <definedName name="hsdc1">#REF!</definedName>
    <definedName name="HSDN">2.5</definedName>
    <definedName name="hSF">[26]Input!$H$158</definedName>
    <definedName name="HSGG">#REF!</definedName>
    <definedName name="HSHH">#REF!</definedName>
    <definedName name="HSHHUT">#REF!</definedName>
    <definedName name="hslx">#REF!</definedName>
    <definedName name="hsm">1.1289</definedName>
    <definedName name="hsn">0.5</definedName>
    <definedName name="hsnc_cau2">1.626</definedName>
    <definedName name="hsnc_d">1.6356</definedName>
    <definedName name="hsnc_d2">1.6356</definedName>
    <definedName name="Hsp">[26]Input!$E$187</definedName>
    <definedName name="HSSL">#REF!</definedName>
    <definedName name="HSSLcoc">'[8]NL-daicao-x0z'!$N$66:$N$100</definedName>
    <definedName name="hßm4">#REF!</definedName>
    <definedName name="hstk">[28]PEDESB!$F$23</definedName>
    <definedName name="hstkc">'[28]tim Mmax'!$F$7</definedName>
    <definedName name="Hstt">#REF!</definedName>
    <definedName name="HSVC1">#REF!</definedName>
    <definedName name="HSVC2">#REF!</definedName>
    <definedName name="HSVC3">#REF!</definedName>
    <definedName name="HSVL">1</definedName>
    <definedName name="Ht" localSheetId="0">'[1]Ap luc ngang TC ta luy am'!$F$38</definedName>
    <definedName name="Ht1_">#REF!</definedName>
    <definedName name="htd">[2]SL11823!$G$53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tn">[2]tt11823!$I$424</definedName>
    <definedName name="HTNC">#REF!</definedName>
    <definedName name="HTVL">#REF!</definedName>
    <definedName name="hu">#REF!</definedName>
    <definedName name="huy" localSheetId="0" hidden="1">{"'Sheet1'!$L$16"}</definedName>
    <definedName name="huy" hidden="1">{"'Sheet1'!$L$16"}</definedName>
    <definedName name="hvc">'[16]noi luc'!$Q$66</definedName>
    <definedName name="hvt">#REF!</definedName>
    <definedName name="hvtb">#REF!</definedName>
    <definedName name="hvttt">#REF!</definedName>
    <definedName name="i">[2]tt11823!$I$454</definedName>
    <definedName name="I_A">#REF!</definedName>
    <definedName name="I_B">#REF!</definedName>
    <definedName name="I_c">#REF!</definedName>
    <definedName name="Ict_1">'[21]HoatTai-Tinhtai'!$D$26</definedName>
    <definedName name="IDLAB_COST">#REF!</definedName>
    <definedName name="Ig" localSheetId="0">[1]banquado!#REF!</definedName>
    <definedName name="Ig">[15]BAN!#REF!</definedName>
    <definedName name="Igo">[15]BAN!$F$129</definedName>
    <definedName name="II_A">#REF!</definedName>
    <definedName name="II_B">#REF!</definedName>
    <definedName name="II_c">#REF!</definedName>
    <definedName name="III_a">#REF!</definedName>
    <definedName name="III_B">#REF!</definedName>
    <definedName name="III_c">#REF!</definedName>
    <definedName name="Ikt_1">'[21]HoatTai-Tinhtai'!$D$38</definedName>
    <definedName name="IM">#REF!</definedName>
    <definedName name="IM1.">[11]TTTT!#REF!</definedName>
    <definedName name="IND_LAB">#REF!</definedName>
    <definedName name="INDMANP">#REF!</definedName>
    <definedName name="Ing">#REF!</definedName>
    <definedName name="Ip">#REF!</definedName>
    <definedName name="Ipv_1">'[21]HoatTai-Tinhtai'!$D$32</definedName>
    <definedName name="itd1.5">#REF!</definedName>
    <definedName name="itdd1.5">#REF!</definedName>
    <definedName name="itddgoi">#REF!</definedName>
    <definedName name="itdg">#REF!</definedName>
    <definedName name="itdgoi">#REF!</definedName>
    <definedName name="ith1.5">#REF!</definedName>
    <definedName name="ithg">#REF!</definedName>
    <definedName name="ithgoi">#REF!</definedName>
    <definedName name="ix" localSheetId="0">#REF!</definedName>
    <definedName name="ix">#REF!</definedName>
    <definedName name="Ixx" localSheetId="0">[1]banquado!#REF!</definedName>
    <definedName name="Ixx">#REF!</definedName>
    <definedName name="ixy" localSheetId="0">#REF!</definedName>
    <definedName name="ixy">#REF!</definedName>
    <definedName name="iy" localSheetId="0">#REF!</definedName>
    <definedName name="iy">#REF!</definedName>
    <definedName name="j">#REF!</definedName>
    <definedName name="J.O">#REF!</definedName>
    <definedName name="J.O_GT">#REF!</definedName>
    <definedName name="j_">'[8]TT+HT'!$G$32</definedName>
    <definedName name="j356C8">#REF!</definedName>
    <definedName name="jhnjnn">#REF!</definedName>
    <definedName name="jjjjjjjjjjj" localSheetId="0" hidden="1">{#N/A,#N/A,FALSE,"Chi tiÆt"}</definedName>
    <definedName name="jjjjjjjjjjj" hidden="1">{#N/A,#N/A,FALSE,"Chi tiÆt"}</definedName>
    <definedName name="jo">#REF!</definedName>
    <definedName name="js">'[27]Tai trong'!$L$147</definedName>
    <definedName name="k">[15]BAN!$E$191</definedName>
    <definedName name="k1.">'[1]Ap luc ngang TC ta luy am'!$I$77</definedName>
    <definedName name="ka">[2]tt11823!$D$418</definedName>
    <definedName name="ka.">'[5]Tai trong'!$J$481</definedName>
    <definedName name="KAE">[2]tt11823!$H$443</definedName>
    <definedName name="Kae1_">#REF!</definedName>
    <definedName name="KAS">#REF!</definedName>
    <definedName name="Kc">[29]Bia!$H$14</definedName>
    <definedName name="kcdd">#REF!</definedName>
    <definedName name="kcong">#REF!</definedName>
    <definedName name="kd">[2]tt11823!$I$893</definedName>
    <definedName name="KDC">#REF!</definedName>
    <definedName name="kdien">#REF!</definedName>
    <definedName name="khobac">#REF!</definedName>
    <definedName name="kiem">#REF!</definedName>
    <definedName name="Kiem_tra_trung_ten">#REF!</definedName>
    <definedName name="kjk">#REF!</definedName>
    <definedName name="kk">0.8</definedName>
    <definedName name="kkk">#REF!</definedName>
    <definedName name="kl">#REF!</definedName>
    <definedName name="klc">#REF!</definedName>
    <definedName name="klctbb">#REF!</definedName>
    <definedName name="klvt">#REF!</definedName>
    <definedName name="Kmb">#REF!</definedName>
    <definedName name="Kmt">#REF!</definedName>
    <definedName name="KP">#REF!</definedName>
    <definedName name="Kp0">#REF!</definedName>
    <definedName name="kp1ph">#REF!</definedName>
    <definedName name="kq">#REF!</definedName>
    <definedName name="ks" localSheetId="0" hidden="1">{"'Sheet1'!$L$16"}</definedName>
    <definedName name="Ks">#REF!</definedName>
    <definedName name="ksbn" localSheetId="0" hidden="1">{"'Sheet1'!$L$16"}</definedName>
    <definedName name="ksbn" hidden="1">{"'Sheet1'!$L$16"}</definedName>
    <definedName name="kshn" localSheetId="0" hidden="1">{"'Sheet1'!$L$16"}</definedName>
    <definedName name="kshn" hidden="1">{"'Sheet1'!$L$16"}</definedName>
    <definedName name="ksls" localSheetId="0" hidden="1">{"'Sheet1'!$L$16"}</definedName>
    <definedName name="ksls" hidden="1">{"'Sheet1'!$L$16"}</definedName>
    <definedName name="Kt0">#REF!</definedName>
    <definedName name="ktc">#REF!</definedName>
    <definedName name="Kxc">#REF!</definedName>
    <definedName name="Kxp">#REF!</definedName>
    <definedName name="L">#REF!</definedName>
    <definedName name="l." localSheetId="0">[30]Gen!$G$24</definedName>
    <definedName name="l.">[2]SL11823!$G$33</definedName>
    <definedName name="l_1">#REF!</definedName>
    <definedName name="l2.">#REF!</definedName>
    <definedName name="LA">#REF!</definedName>
    <definedName name="lan">#REF!</definedName>
    <definedName name="LAne" localSheetId="0">'[3]BANTCVN 11823'!$F$16</definedName>
    <definedName name="Lane">'[5]Tai trong'!$I$23</definedName>
    <definedName name="langson" localSheetId="0" hidden="1">{"'Sheet1'!$L$16"}</definedName>
    <definedName name="langson" hidden="1">{"'Sheet1'!$L$16"}</definedName>
    <definedName name="lao">#REF!</definedName>
    <definedName name="lao_keo_dam_cau">#REF!</definedName>
    <definedName name="lb" localSheetId="0">'[3]BANTCVN 11823'!$F$8</definedName>
    <definedName name="Lb">#REF!</definedName>
    <definedName name="Lc">#REF!</definedName>
    <definedName name="LC5_total">#REF!</definedName>
    <definedName name="LC6_total">#REF!</definedName>
    <definedName name="lcd">#REF!</definedName>
    <definedName name="lcn">#REF!</definedName>
    <definedName name="Ld">#REF!</definedName>
    <definedName name="LDAM">#REF!</definedName>
    <definedName name="LDIM">#REF!</definedName>
    <definedName name="LF">#REF!</definedName>
    <definedName name="lg" localSheetId="0">'[3]BANTCVN 11823'!$F$9</definedName>
    <definedName name="lg">[15]BAN!$E$13</definedName>
    <definedName name="LgL">#REF!</definedName>
    <definedName name="lh">#REF!</definedName>
    <definedName name="LiveLoad" localSheetId="0">[1]banquado!#REF!</definedName>
    <definedName name="LiveLoad">[15]BAN!#REF!</definedName>
    <definedName name="LL" localSheetId="0">[1]banquado!#REF!</definedName>
    <definedName name="LL">[11]TTTT!$H$94</definedName>
    <definedName name="LL1.">[11]TTTT!#REF!</definedName>
    <definedName name="LLs">#REF!</definedName>
    <definedName name="Lmk">#REF!</definedName>
    <definedName name="LN">#REF!</definedName>
    <definedName name="Lnsc">#REF!</definedName>
    <definedName name="lo">#REF!</definedName>
    <definedName name="LOAD" localSheetId="0">[1]banquado!#REF!</definedName>
    <definedName name="LOAD">[15]BAN!#REF!</definedName>
    <definedName name="loai">#REF!</definedName>
    <definedName name="LOAI_DUONG">#REF!</definedName>
    <definedName name="LoaiRa">#REF!</definedName>
    <definedName name="LoaiRbt">#REF!</definedName>
    <definedName name="LoaixeH">[9]CHITIEUXE!$E$4:$K$4</definedName>
    <definedName name="LoaixeXB">[9]CHITIEUXE!$E$35:$F$35</definedName>
    <definedName name="lomo">#REF!</definedName>
    <definedName name="long">#REF!</definedName>
    <definedName name="loss" localSheetId="0">[1]banquado!#REF!</definedName>
    <definedName name="loss">[15]BAN!$E$634</definedName>
    <definedName name="Lp">[31]Pier!$H$12</definedName>
    <definedName name="Ls">[2]SL11823!$G$32</definedName>
    <definedName name="ls_">'[28]tim Mmax'!$F$8</definedName>
    <definedName name="Lsp">[12]GT!$H$32</definedName>
    <definedName name="Lst">[12]GT!$H$35</definedName>
    <definedName name="Lt" localSheetId="0">[32]TT!$R$58</definedName>
    <definedName name="Lt">#REF!</definedName>
    <definedName name="ltre">#REF!</definedName>
    <definedName name="Ltt" localSheetId="0">'[4]Cong doc'!$J$24</definedName>
    <definedName name="Ltt">'[25]2-SL'!$G$10</definedName>
    <definedName name="luong">#REF!</definedName>
    <definedName name="lv..">#REF!</definedName>
    <definedName name="lvr..">#REF!</definedName>
    <definedName name="lvt">#REF!</definedName>
    <definedName name="LXB">#REF!</definedName>
    <definedName name="m" localSheetId="0">[1]banquado!#REF!</definedName>
    <definedName name="M">#REF!</definedName>
    <definedName name="M_y_lu_8_5T">#REF!</definedName>
    <definedName name="m1.">[2]tt11823!$C$1561</definedName>
    <definedName name="M12ba3p">#REF!</definedName>
    <definedName name="M12bb1p">#REF!</definedName>
    <definedName name="M12cbnc">#REF!</definedName>
    <definedName name="M12cbvl">#REF!</definedName>
    <definedName name="M14bb1p">#REF!</definedName>
    <definedName name="m2.">[2]tt11823!$C$1562</definedName>
    <definedName name="m3.">[2]tt11823!$F$1561</definedName>
    <definedName name="m4.">[2]tt11823!$F$1562</definedName>
    <definedName name="m5.">[2]tt11823!#REF!</definedName>
    <definedName name="m6.">[2]tt11823!#REF!</definedName>
    <definedName name="m8aanc">#REF!</definedName>
    <definedName name="m8aavl">#REF!</definedName>
    <definedName name="ma">#REF!</definedName>
    <definedName name="Ma3pnc">#REF!</definedName>
    <definedName name="Ma3pvl">#REF!</definedName>
    <definedName name="Maa3pnc">#REF!</definedName>
    <definedName name="Maa3pvl">#REF!</definedName>
    <definedName name="MacBT">#REF!</definedName>
    <definedName name="MAJ_CON_EQP">#REF!</definedName>
    <definedName name="MaMay_Q">#REF!</definedName>
    <definedName name="manh\">'[6]BAN272-05'!#REF!</definedName>
    <definedName name="Mat_cau">#REF!</definedName>
    <definedName name="maythepnaphl">#REF!</definedName>
    <definedName name="mb">#REF!</definedName>
    <definedName name="Mba1p">#REF!</definedName>
    <definedName name="Mba3p">#REF!</definedName>
    <definedName name="Mbb3p">#REF!</definedName>
    <definedName name="Mbn1p">#REF!</definedName>
    <definedName name="MBT">#REF!</definedName>
    <definedName name="mc">#REF!</definedName>
    <definedName name="mc1.5">#REF!</definedName>
    <definedName name="mc1.5s7">#REF!</definedName>
    <definedName name="mcgd">#REF!</definedName>
    <definedName name="mcgds7">#REF!</definedName>
    <definedName name="md">#REF!</definedName>
    <definedName name="MDBT">#REF!</definedName>
    <definedName name="Mdo" localSheetId="0">[1]banquado!#REF!</definedName>
    <definedName name="Mdo">[15]BAN!$E$486</definedName>
    <definedName name="MDTN">[11]GT!$H$67</definedName>
    <definedName name="me">#REF!</definedName>
    <definedName name="Mè_A1">#REF!</definedName>
    <definedName name="Mè_A2">#REF!</definedName>
    <definedName name="Mf">#REF!</definedName>
    <definedName name="MG_A">#REF!</definedName>
    <definedName name="mg1.">'[7]TT+HT'!#REF!</definedName>
    <definedName name="Mh" localSheetId="0">'[4]KTbanMC 118,18-79'!#REF!</definedName>
    <definedName name="Mh">'[6]Tinh banmat cong 18-79'!$H$279</definedName>
    <definedName name="mi">#REF!</definedName>
    <definedName name="minh1">#REF!</definedName>
    <definedName name="mL">[2]SL11823!$G$45</definedName>
    <definedName name="MM">#REF!</definedName>
    <definedName name="mn">#REF!</definedName>
    <definedName name="mncn">[11]GT!$H$64</definedName>
    <definedName name="mntn">[11]GT!$H$65</definedName>
    <definedName name="MNTth">[12]GT!$H$69</definedName>
    <definedName name="moi" localSheetId="0" hidden="1">{"'Sheet1'!$L$16"}</definedName>
    <definedName name="moi" hidden="1">{"'Sheet1'!$L$16"}</definedName>
    <definedName name="MOMENT" localSheetId="0">[1]banquado!#REF!</definedName>
    <definedName name="MOMENT">[15]BAN!#REF!</definedName>
    <definedName name="Morong">#REF!</definedName>
    <definedName name="Morong4054_85">#REF!</definedName>
    <definedName name="morong4054_98">#REF!</definedName>
    <definedName name="Mr">#REF!</definedName>
    <definedName name="Ms">'[5]KT(B-B)DAT'!$G$128</definedName>
    <definedName name="Mt" localSheetId="0">'[4]KTbanMC 118,18-79'!#REF!</definedName>
    <definedName name="MT">#REF!</definedName>
    <definedName name="MTMAC12">#REF!</definedName>
    <definedName name="mtram">#REF!</definedName>
    <definedName name="Mu" localSheetId="0">'[3]KCBTCT-05'!$J$12</definedName>
    <definedName name="Mu">#REF!</definedName>
    <definedName name="Mu_">#REF!</definedName>
    <definedName name="myle">#REF!</definedName>
    <definedName name="n" localSheetId="0">'[1]Ap luc ngang TC ta luy am'!$F$36</definedName>
    <definedName name="N">[2]SL11823!$G$27</definedName>
    <definedName name="n.">'[6]BAN272-05'!$D$418</definedName>
    <definedName name="n1_">#REF!</definedName>
    <definedName name="n1pig">#REF!</definedName>
    <definedName name="n1pind">#REF!</definedName>
    <definedName name="n1ping">#REF!</definedName>
    <definedName name="n1pint">#REF!</definedName>
    <definedName name="n2_">#REF!</definedName>
    <definedName name="n3_">#REF!</definedName>
    <definedName name="n4_">#REF!</definedName>
    <definedName name="nc">[2]SL11823!$F$61</definedName>
    <definedName name="nc1p">#REF!</definedName>
    <definedName name="nc3p">#REF!</definedName>
    <definedName name="ncbaotaibovay">#REF!</definedName>
    <definedName name="NCBD100">#REF!</definedName>
    <definedName name="NCBD200">#REF!</definedName>
    <definedName name="NCBD250">#REF!</definedName>
    <definedName name="ncday35">#REF!</definedName>
    <definedName name="ncday50">#REF!</definedName>
    <definedName name="ncday70">#REF!</definedName>
    <definedName name="ncday95">#REF!</definedName>
    <definedName name="Ncol">#REF!</definedName>
    <definedName name="ncthepnaphl">#REF!</definedName>
    <definedName name="nctram">#REF!</definedName>
    <definedName name="NCVC100">#REF!</definedName>
    <definedName name="NCVC200">#REF!</definedName>
    <definedName name="NCVC250">#REF!</definedName>
    <definedName name="NCVC3P">#REF!</definedName>
    <definedName name="nd">[11]GT!$H$28</definedName>
    <definedName name="ndc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Ng">#REF!</definedName>
    <definedName name="nght">#REF!</definedName>
    <definedName name="NH">#REF!</definedName>
    <definedName name="Nhãm_II">"A8.1NC2"</definedName>
    <definedName name="nhanvien">"A1:D7"</definedName>
    <definedName name="nhn">#REF!</definedName>
    <definedName name="NhNgam">#REF!</definedName>
    <definedName name="Nhomthep">#REF!</definedName>
    <definedName name="NHot">#REF!</definedName>
    <definedName name="NhTreo">#REF!</definedName>
    <definedName name="nhua_kv1">#REF!</definedName>
    <definedName name="nhua_kv2">#REF!</definedName>
    <definedName name="nhuaduong">#REF!</definedName>
    <definedName name="nig">#REF!</definedName>
    <definedName name="nig1p">#REF!</definedName>
    <definedName name="nig3p">#REF!</definedName>
    <definedName name="nignc1p">#REF!</definedName>
    <definedName name="nigvl1p">#REF!</definedName>
    <definedName name="nin">#REF!</definedName>
    <definedName name="nin14nc3p">#REF!</definedName>
    <definedName name="nin14vl3p">#REF!</definedName>
    <definedName name="nin1903p">#REF!</definedName>
    <definedName name="nin190nc3p">#REF!</definedName>
    <definedName name="nin190vl3p">#REF!</definedName>
    <definedName name="nin2903p">#REF!</definedName>
    <definedName name="nin290nc3p">#REF!</definedName>
    <definedName name="nin290vl3p">#REF!</definedName>
    <definedName name="nin3p">#REF!</definedName>
    <definedName name="nind">#REF!</definedName>
    <definedName name="nind1p">#REF!</definedName>
    <definedName name="nind3p">#REF!</definedName>
    <definedName name="nindnc1p">#REF!</definedName>
    <definedName name="nindnc3p">#REF!</definedName>
    <definedName name="nindvl1p">#REF!</definedName>
    <definedName name="nindvl3p">#REF!</definedName>
    <definedName name="ning1p">#REF!</definedName>
    <definedName name="ningnc1p">#REF!</definedName>
    <definedName name="ningvl1p">#REF!</definedName>
    <definedName name="ninnc3p">#REF!</definedName>
    <definedName name="nint1p">#REF!</definedName>
    <definedName name="nintnc1p">#REF!</definedName>
    <definedName name="nintvl1p">#REF!</definedName>
    <definedName name="ninvl3p">#REF!</definedName>
    <definedName name="nL">[2]SL11823!$G$44</definedName>
    <definedName name="Nms">#REF!</definedName>
    <definedName name="nng">'[5]Tai trong'!$I$24</definedName>
    <definedName name="nnnc3p">#REF!</definedName>
    <definedName name="nnvl3p">#REF!</definedName>
    <definedName name="No">#REF!</definedName>
    <definedName name="nominal_shear" localSheetId="0">[1]banquado!#REF!</definedName>
    <definedName name="nominal_shear">[15]BAN!#REF!</definedName>
    <definedName name="Np">#REF!</definedName>
    <definedName name="nqd">#REF!</definedName>
    <definedName name="nr" localSheetId="0">[1]banquado!#REF!</definedName>
    <definedName name="nr">[15]BAN!$I$57</definedName>
    <definedName name="ns">#REF!</definedName>
    <definedName name="nstrand" localSheetId="0">[1]banquado!#REF!</definedName>
    <definedName name="nstrand">[15]BAN!$D$642</definedName>
    <definedName name="nt">#REF!</definedName>
    <definedName name="nx">'[8]So lieu'!$H$52</definedName>
    <definedName name="nxc">#REF!</definedName>
    <definedName name="o">#REF!</definedName>
    <definedName name="ol">'[5]KT(E-E) '!$H$13</definedName>
    <definedName name="ong_cong_duc_san">#REF!</definedName>
    <definedName name="Ong_cong_hinh_hop_do_tai_cho">#REF!</definedName>
    <definedName name="ophom">#REF!</definedName>
    <definedName name="Out">#REF!</definedName>
    <definedName name="P" localSheetId="0">'[3]BANTCVN 11823'!$E$207</definedName>
    <definedName name="P">#REF!</definedName>
    <definedName name="P_1" localSheetId="0">'[3]BANTCVN 11823'!$E$204</definedName>
    <definedName name="P_1">[15]BAN!$E$182</definedName>
    <definedName name="P_2" localSheetId="0">'[3]BANTCVN 11823'!$E$205</definedName>
    <definedName name="P_2">[15]BAN!$E$183</definedName>
    <definedName name="p1_">#REF!</definedName>
    <definedName name="p1tt">#REF!</definedName>
    <definedName name="p2_">#REF!</definedName>
    <definedName name="p2tt">#REF!</definedName>
    <definedName name="PA">#REF!</definedName>
    <definedName name="pah">#REF!</definedName>
    <definedName name="pao">#REF!</definedName>
    <definedName name="PB">#REF!</definedName>
    <definedName name="Pd">#REF!</definedName>
    <definedName name="Pda">#REF!</definedName>
    <definedName name="Pdi">#REF!</definedName>
    <definedName name="pgia">#REF!</definedName>
    <definedName name="phh">#REF!</definedName>
    <definedName name="phi">[2]tt11823!$I$449</definedName>
    <definedName name="phi_inertial">#REF!</definedName>
    <definedName name="phu_luc_vua">#REF!</definedName>
    <definedName name="Pi">#REF!</definedName>
    <definedName name="PileSize">#REF!</definedName>
    <definedName name="PileType">#REF!</definedName>
    <definedName name="PK">#REF!</definedName>
    <definedName name="pl">#REF!</definedName>
    <definedName name="PLp">#REF!</definedName>
    <definedName name="PLt">#REF!</definedName>
    <definedName name="pm..">#REF!</definedName>
    <definedName name="pmh">#REF!</definedName>
    <definedName name="pmm">#REF!</definedName>
    <definedName name="ppp">#REF!</definedName>
    <definedName name="pri_tile">#REF!</definedName>
    <definedName name="PRICE">#REF!</definedName>
    <definedName name="PRICE1">#REF!</definedName>
    <definedName name="prin_area">#REF!</definedName>
    <definedName name="_xlnm.Print_Area" localSheetId="0">'so sanh PA'!$A$1:$K$64</definedName>
    <definedName name="_xlnm.Print_Area">#REF!</definedName>
    <definedName name="PRINT_AREA_MI">#REF!</definedName>
    <definedName name="_xlnm.Print_Titles">#N/A</definedName>
    <definedName name="PRINT_TITLES_MI">#REF!</definedName>
    <definedName name="PRINTA">#REF!</definedName>
    <definedName name="PRINTB">#REF!</definedName>
    <definedName name="PRINTC">#REF!</definedName>
    <definedName name="prjName">#REF!</definedName>
    <definedName name="prjNo">#REF!</definedName>
    <definedName name="PROPOSAL">#REF!</definedName>
    <definedName name="pt">#REF!</definedName>
    <definedName name="PT_Duong">#REF!</definedName>
    <definedName name="ptbc">#REF!</definedName>
    <definedName name="ptdg">#REF!</definedName>
    <definedName name="PTDG_cau">#REF!</definedName>
    <definedName name="ptdg_cong">#REF!</definedName>
    <definedName name="PTDG_DCV">#REF!</definedName>
    <definedName name="ptdg_duong">#REF!</definedName>
    <definedName name="ptdg_ke">#REF!</definedName>
    <definedName name="Pu">#REF!</definedName>
    <definedName name="pw">#REF!</definedName>
    <definedName name="q">#REF!</definedName>
    <definedName name="Q__sè_721_Q__KH_T___27_5_03">#N/A</definedName>
    <definedName name="q1_">#REF!</definedName>
    <definedName name="Qc">#REF!</definedName>
    <definedName name="QDD">#REF!</definedName>
    <definedName name="Qh" localSheetId="0">'[4]KTbanMC 118,18-79'!#REF!</definedName>
    <definedName name="Qh">'[6]Tinh banmat cong 18-79'!$H$286</definedName>
    <definedName name="ql">#REF!</definedName>
    <definedName name="Qmb">#REF!</definedName>
    <definedName name="Qmt">#REF!</definedName>
    <definedName name="qp">#REF!</definedName>
    <definedName name="Qt" localSheetId="0">'[4]KTbanMC 118,18-79'!#REF!</definedName>
    <definedName name="Qt">'[6]Tinh banmat cong 18-79'!$H$267</definedName>
    <definedName name="qtcgdII">#REF!</definedName>
    <definedName name="qtdm">#REF!</definedName>
    <definedName name="qttgdII">#REF!</definedName>
    <definedName name="qu">#REF!</definedName>
    <definedName name="quehan">#REF!</definedName>
    <definedName name="quehan_kv1">#REF!</definedName>
    <definedName name="quehan_kv2">#REF!</definedName>
    <definedName name="qx" localSheetId="0">#REF!</definedName>
    <definedName name="qx">#REF!</definedName>
    <definedName name="qy" localSheetId="0">#REF!</definedName>
    <definedName name="qy">#REF!</definedName>
    <definedName name="r_">#REF!</definedName>
    <definedName name="R_mong">#REF!</definedName>
    <definedName name="R2.6">#REF!</definedName>
    <definedName name="Ra_">#REF!</definedName>
    <definedName name="ra11p">#REF!</definedName>
    <definedName name="ra13p">#REF!</definedName>
    <definedName name="rain..">#REF!</definedName>
    <definedName name="Rc_">#REF!</definedName>
    <definedName name="Rcsd">#REF!</definedName>
    <definedName name="Rctc">#REF!</definedName>
    <definedName name="Rctt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n">#REF!</definedName>
    <definedName name="Rnp">#REF!</definedName>
    <definedName name="Round">[15]BAN!$J$112</definedName>
    <definedName name="Rrpo">#REF!</definedName>
    <definedName name="RSD">#REF!</definedName>
    <definedName name="Rt">#REF!</definedName>
    <definedName name="RTC">#REF!</definedName>
    <definedName name="RTT">#REF!</definedName>
    <definedName name="Ru">#REF!</definedName>
    <definedName name="s" localSheetId="0">[1]banquado!#REF!</definedName>
    <definedName name="S">[11]TTTT!#REF!</definedName>
    <definedName name="s.">#REF!</definedName>
    <definedName name="s1_">#REF!</definedName>
    <definedName name="s2_">#REF!</definedName>
    <definedName name="s3_">#REF!</definedName>
    <definedName name="s3tb">#REF!</definedName>
    <definedName name="s4tb">#REF!</definedName>
    <definedName name="s51.5">#REF!</definedName>
    <definedName name="s5tb">#REF!</definedName>
    <definedName name="s71.5">#REF!</definedName>
    <definedName name="s7tb">#REF!</definedName>
    <definedName name="Sb">[2]SL11823!$G$28</definedName>
    <definedName name="scao98">#REF!</definedName>
    <definedName name="SCH">#REF!</definedName>
    <definedName name="SDMONG">#REF!</definedName>
    <definedName name="Sdnn">#REF!</definedName>
    <definedName name="Sdnt">#REF!</definedName>
    <definedName name="sencount" hidden="1">1</definedName>
    <definedName name="serI">#REF!</definedName>
    <definedName name="serI_">#REF!</definedName>
    <definedName name="SG" localSheetId="0">[1]banquado!#REF!</definedName>
    <definedName name="SG">[15]BAN!$E$20</definedName>
    <definedName name="sgl">#REF!</definedName>
    <definedName name="Sheet1">#REF!</definedName>
    <definedName name="sho">#REF!</definedName>
    <definedName name="Shoes">#REF!</definedName>
    <definedName name="sieucao">#REF!</definedName>
    <definedName name="sigma.x2">'[8]NL-cocdaithap'!$I$63</definedName>
    <definedName name="sigma.y2">'[8]NL-cocdaithap'!$I$64</definedName>
    <definedName name="SIZE">#REF!</definedName>
    <definedName name="skt">#REF!</definedName>
    <definedName name="Sktr">[21]DuLieuBanDau!$G$37</definedName>
    <definedName name="SL">#REF!</definedName>
    <definedName name="SL_CRD">#REF!</definedName>
    <definedName name="SL_CRS">#REF!</definedName>
    <definedName name="SL_CS">#REF!</definedName>
    <definedName name="SL_DD">#REF!</definedName>
    <definedName name="smax">#REF!</definedName>
    <definedName name="smax1">#REF!</definedName>
    <definedName name="SMBA">#REF!</definedName>
    <definedName name="Smn">'[5]Tai trong'!$I$32</definedName>
    <definedName name="sn">#REF!</definedName>
    <definedName name="Sng">#REF!</definedName>
    <definedName name="snn">#REF!</definedName>
    <definedName name="So_Xau">#N/A</definedName>
    <definedName name="soc3p">#REF!</definedName>
    <definedName name="SoilType">#REF!</definedName>
    <definedName name="SoilType_">#REF!</definedName>
    <definedName name="SoLieuChung">#REF!</definedName>
    <definedName name="SoLieuMCN">#REF!</definedName>
    <definedName name="SORT">#REF!</definedName>
    <definedName name="Spanner_Auto_File">"C:\My Documents\tinh cdo.x2a"</definedName>
    <definedName name="SPEC">#REF!</definedName>
    <definedName name="SPECSUMMARY">#REF!</definedName>
    <definedName name="SQ">#REF!</definedName>
    <definedName name="SRT" localSheetId="0">[1]banquado!#REF!</definedName>
    <definedName name="SRT">[15]BAN!#REF!</definedName>
    <definedName name="ST">#REF!</definedName>
    <definedName name="start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td.">'[5]Tai trong'!$I$425</definedName>
    <definedName name="Str">[2]SL11823!$G$29</definedName>
    <definedName name="STRES_MiD" localSheetId="0">[1]banquado!#REF!</definedName>
    <definedName name="STRES_MiD">[15]BAN!#REF!</definedName>
    <definedName name="strI1">#REF!</definedName>
    <definedName name="strI1_">#REF!</definedName>
    <definedName name="strI2">#REF!</definedName>
    <definedName name="strI2_">#REF!</definedName>
    <definedName name="strIII1">#REF!</definedName>
    <definedName name="strIII1_">#REF!</definedName>
    <definedName name="strIII2">#REF!</definedName>
    <definedName name="strIII2_">#REF!</definedName>
    <definedName name="struc_analy">[33]Sheet1!$A$8</definedName>
    <definedName name="strV1">#REF!</definedName>
    <definedName name="strv1_">#REF!</definedName>
    <definedName name="strv2">#REF!</definedName>
    <definedName name="strv2_">#REF!</definedName>
    <definedName name="Su">#REF!</definedName>
    <definedName name="SUMITOMO">#REF!</definedName>
    <definedName name="SUMITOMO_GT">#REF!</definedName>
    <definedName name="SUMMARY">#REF!</definedName>
    <definedName name="SUOIDOI2" hidden="1">{"'Sheet1'!$L$16"}</definedName>
    <definedName name="SX_Lapthao_khungV_Sdao">#REF!</definedName>
    <definedName name="T">#REF!</definedName>
    <definedName name="t..">#REF!</definedName>
    <definedName name="t101p">#REF!</definedName>
    <definedName name="t103p">#REF!</definedName>
    <definedName name="t10nc1p">#REF!</definedName>
    <definedName name="t10vl1p">#REF!</definedName>
    <definedName name="t121p">#REF!</definedName>
    <definedName name="t123p">#REF!</definedName>
    <definedName name="t141p">#REF!</definedName>
    <definedName name="t143p">#REF!</definedName>
    <definedName name="t14nc3p">#REF!</definedName>
    <definedName name="t14vl3p">#REF!</definedName>
    <definedName name="ta">#REF!</definedName>
    <definedName name="tadao">#REF!</definedName>
    <definedName name="TAM">#REF!</definedName>
    <definedName name="tamdan">#REF!</definedName>
    <definedName name="TANANH">#REF!</definedName>
    <definedName name="TaxTV">10%</definedName>
    <definedName name="TaxXL">5%</definedName>
    <definedName name="TBA">#REF!</definedName>
    <definedName name="tbmc">#REF!</definedName>
    <definedName name="TBSGP">#REF!</definedName>
    <definedName name="tbtram">#REF!</definedName>
    <definedName name="tc">#REF!</definedName>
    <definedName name="TC_NHANH1">#REF!</definedName>
    <definedName name="Tchuan">#REF!</definedName>
    <definedName name="TD">#REF!</definedName>
    <definedName name="td1p">#REF!</definedName>
    <definedName name="td3p">#REF!</definedName>
    <definedName name="tdia">#REF!</definedName>
    <definedName name="tdnc1p">#REF!</definedName>
    <definedName name="tdo">#REF!</definedName>
    <definedName name="TDT">#REF!</definedName>
    <definedName name="tdtr2cnc">#REF!</definedName>
    <definedName name="tdtr2cvl">#REF!</definedName>
    <definedName name="tdvl1p">#REF!</definedName>
    <definedName name="TenCap">#REF!</definedName>
    <definedName name="TenNgam">#REF!</definedName>
    <definedName name="TenTreo">#REF!</definedName>
    <definedName name="test">#REF!</definedName>
    <definedName name="test1">#REF!</definedName>
    <definedName name="teta">[2]tt11823!$I$450</definedName>
    <definedName name="teta.">[2]tt11823!$I$431</definedName>
    <definedName name="TGLS">#REF!</definedName>
    <definedName name="TH">#REF!</definedName>
    <definedName name="tha" localSheetId="0" hidden="1">{"'Sheet1'!$L$16"}</definedName>
    <definedName name="tha" hidden="1">{"'Sheet1'!$L$16"}</definedName>
    <definedName name="Thang">#REF!</definedName>
    <definedName name="Thang_Long">#REF!</definedName>
    <definedName name="Thang_Long_GT">#REF!</definedName>
    <definedName name="thanh" localSheetId="0" hidden="1">{"'Sheet1'!$L$16"}</definedName>
    <definedName name="thanh" hidden="1">{"'Sheet1'!$L$16"}</definedName>
    <definedName name="Thanh_LC_tayvin">#REF!</definedName>
    <definedName name="Thep">#REF!</definedName>
    <definedName name="thepbuoc">#REF!</definedName>
    <definedName name="thepbuoc_kv1">#REF!</definedName>
    <definedName name="thepbuoc_kv2">#REF!</definedName>
    <definedName name="thepd10_kv1">#REF!</definedName>
    <definedName name="thepd10_kv2">#REF!</definedName>
    <definedName name="thepduoi10">#REF!</definedName>
    <definedName name="thepduoi18">#REF!</definedName>
    <definedName name="thepgoc75">#REF!</definedName>
    <definedName name="thephinh">#REF!</definedName>
    <definedName name="thephinh_kv1">#REF!</definedName>
    <definedName name="thephinh_kv2">#REF!</definedName>
    <definedName name="thepnaphl">#REF!</definedName>
    <definedName name="thept10_kv1">#REF!</definedName>
    <definedName name="thept10_kv2">#REF!</definedName>
    <definedName name="theptam">#REF!</definedName>
    <definedName name="theptam_kv1">#REF!</definedName>
    <definedName name="theptam_kv2">#REF!</definedName>
    <definedName name="theptren18">#REF!</definedName>
    <definedName name="THGO1pnc">#REF!</definedName>
    <definedName name="thht">#REF!</definedName>
    <definedName name="THI">#REF!</definedName>
    <definedName name="thkp3">#REF!</definedName>
    <definedName name="thtt">#REF!</definedName>
    <definedName name="TI">#REF!</definedName>
    <definedName name="Tien">#REF!</definedName>
    <definedName name="TIENLUONG">#REF!</definedName>
    <definedName name="Tim_cong">#REF!</definedName>
    <definedName name="Tim_lan_xuat_hien">#REF!</definedName>
    <definedName name="Tim_lan_xuat_hien_cong">#REF!</definedName>
    <definedName name="Tim_lan_xuat_hien_duong">#REF!</definedName>
    <definedName name="tim_xuat_hien">#REF!</definedName>
    <definedName name="tinhqd">#REF!</definedName>
    <definedName name="TITAN">#REF!</definedName>
    <definedName name="TKChongCat" localSheetId="0">[1]banquado!#REF!</definedName>
    <definedName name="TKChongCat">#REF!</definedName>
    <definedName name="TKChongUon" localSheetId="0">[1]banquado!#REF!</definedName>
    <definedName name="TKChongUon">#REF!</definedName>
    <definedName name="TKP">#REF!</definedName>
    <definedName name="TL">#REF!</definedName>
    <definedName name="TLAC120">#REF!</definedName>
    <definedName name="TLAC35">#REF!</definedName>
    <definedName name="TLAC50">#REF!</definedName>
    <definedName name="TLAC70">#REF!</definedName>
    <definedName name="TLAC95">#REF!</definedName>
    <definedName name="Tle">#REF!</definedName>
    <definedName name="Tle_1">#REF!</definedName>
    <definedName name="tlh">'[5]Tai trong'!$I$39</definedName>
    <definedName name="tlp">'[5]Tai trong'!$I$42</definedName>
    <definedName name="TLR">#REF!</definedName>
    <definedName name="tmm1.5">#REF!</definedName>
    <definedName name="tmmg">#REF!</definedName>
    <definedName name="toadocap">#REF!</definedName>
    <definedName name="TOTAL">#REF!</definedName>
    <definedName name="TPLRP">#REF!</definedName>
    <definedName name="tpn">'[5]Tai trong'!$I$41</definedName>
    <definedName name="tra">#REF!</definedName>
    <definedName name="Tra_Cot">#REF!</definedName>
    <definedName name="Tra_DM_su_dung">#REF!</definedName>
    <definedName name="Tra_don_gia_KS">#REF!</definedName>
    <definedName name="Tra_DTCT">#REF!</definedName>
    <definedName name="Tra_gtxl_cong">#REF!</definedName>
    <definedName name="Tra_T_le_1">#REF!</definedName>
    <definedName name="Tra_ten_cong">#REF!</definedName>
    <definedName name="Tra_tim_hang_mucPT_trung">#REF!</definedName>
    <definedName name="Tra_TL">#REF!</definedName>
    <definedName name="Tra_ty_le">#REF!</definedName>
    <definedName name="Tra_ty_le2">#REF!</definedName>
    <definedName name="Tra_ty_le3">#REF!</definedName>
    <definedName name="Tra_ty_le4">#REF!</definedName>
    <definedName name="Tra_ty_le5">#REF!</definedName>
    <definedName name="TRA_VAT_LIEU">#REF!</definedName>
    <definedName name="TRA_VL">#REF!</definedName>
    <definedName name="traA103">#REF!</definedName>
    <definedName name="trab">#REF!</definedName>
    <definedName name="TraDAH_H">#REF!</definedName>
    <definedName name="TraDAH_XB">#REF!</definedName>
    <definedName name="TRADE2">#REF!</definedName>
    <definedName name="tramatcong1">#REF!</definedName>
    <definedName name="tramatcong2">#REF!</definedName>
    <definedName name="tranhietdo">#REF!</definedName>
    <definedName name="TRARa">#REF!</definedName>
    <definedName name="TRARbt">#REF!</definedName>
    <definedName name="tratyle">#REF!</definedName>
    <definedName name="TRAvH">#REF!</definedName>
    <definedName name="TRAVL">#REF!</definedName>
    <definedName name="Trô_P1">#REF!</definedName>
    <definedName name="Trô_P10">#REF!</definedName>
    <definedName name="Trô_P11">#REF!</definedName>
    <definedName name="Trô_P2">#REF!</definedName>
    <definedName name="Trô_P3">#REF!</definedName>
    <definedName name="Trô_P4">#REF!</definedName>
    <definedName name="Trô_P5">#REF!</definedName>
    <definedName name="Trô_P6">#REF!</definedName>
    <definedName name="Trô_P7">#REF!</definedName>
    <definedName name="Trô_P8">#REF!</definedName>
    <definedName name="Trô_P9">#REF!</definedName>
    <definedName name="trt">#REF!</definedName>
    <definedName name="tru_can">#REF!</definedName>
    <definedName name="trung">{"Thuxm2.xls","Sheet1"}</definedName>
    <definedName name="tsI">#REF!</definedName>
    <definedName name="TT_1P">#REF!</definedName>
    <definedName name="TT_3p">#REF!</definedName>
    <definedName name="ttao">#REF!</definedName>
    <definedName name="TTDZ">#REF!</definedName>
    <definedName name="TTDZ35">#REF!</definedName>
    <definedName name="tthi">#REF!</definedName>
    <definedName name="ttinh">#REF!</definedName>
    <definedName name="ttronmk">#REF!</definedName>
    <definedName name="TTTT">#REF!</definedName>
    <definedName name="Tuong_chan">#REF!</definedName>
    <definedName name="tv75nc">#REF!</definedName>
    <definedName name="tv75vl">#REF!</definedName>
    <definedName name="tw">'[25]2-SL'!#REF!</definedName>
    <definedName name="Ty">#REF!</definedName>
    <definedName name="ty_le">#REF!</definedName>
    <definedName name="Ty_Le_1">#REF!</definedName>
    <definedName name="ty_le_BTN">#REF!</definedName>
    <definedName name="Ty_le1">#REF!</definedName>
    <definedName name="tyle">#REF!</definedName>
    <definedName name="u">#REF!</definedName>
    <definedName name="u_">'[8]TT+HT'!$I$32</definedName>
    <definedName name="USCT">#REF!</definedName>
    <definedName name="USCTKU">#REF!</definedName>
    <definedName name="USKC">#REF!</definedName>
    <definedName name="USNC">#REF!</definedName>
    <definedName name="v">#REF!</definedName>
    <definedName name="V.1">#REF!</definedName>
    <definedName name="V.10">#REF!</definedName>
    <definedName name="V.11">#REF!</definedName>
    <definedName name="V.12">#REF!</definedName>
    <definedName name="V.13">#REF!</definedName>
    <definedName name="V.14">#REF!</definedName>
    <definedName name="V.15">#REF!</definedName>
    <definedName name="V.16">#REF!</definedName>
    <definedName name="V.17">#REF!</definedName>
    <definedName name="V.18">#REF!</definedName>
    <definedName name="V.2">#REF!</definedName>
    <definedName name="V.3">#REF!</definedName>
    <definedName name="V.4">#REF!</definedName>
    <definedName name="V.5">#REF!</definedName>
    <definedName name="V.6">#REF!</definedName>
    <definedName name="V.7">#REF!</definedName>
    <definedName name="V.8">#REF!</definedName>
    <definedName name="V.9">#REF!</definedName>
    <definedName name="v_25">'[5]Tai trong'!$F$220</definedName>
    <definedName name="V_a_b__t_ng_M200____1x2">#N/A</definedName>
    <definedName name="V0">#REF!</definedName>
    <definedName name="VARIINST">#REF!</definedName>
    <definedName name="VARIPURC">#REF!</definedName>
    <definedName name="vatau">#REF!</definedName>
    <definedName name="vatlieu">#REF!</definedName>
    <definedName name="VB">#REF!</definedName>
    <definedName name="Vc">#REF!</definedName>
    <definedName name="VCC">#REF!</definedName>
    <definedName name="vccot35">#REF!</definedName>
    <definedName name="VCD">#REF!</definedName>
    <definedName name="vcdatd">#REF!</definedName>
    <definedName name="vcddx">#REF!</definedName>
    <definedName name="VCHT">#REF!</definedName>
    <definedName name="vcoto" localSheetId="0" hidden="1">{"'Sheet1'!$L$16"}</definedName>
    <definedName name="vcoto" hidden="1">{"'Sheet1'!$L$16"}</definedName>
    <definedName name="VCP">#REF!</definedName>
    <definedName name="VCTT">#REF!</definedName>
    <definedName name="vd3p">#REF!</definedName>
    <definedName name="VDZ">#REF!</definedName>
    <definedName name="vgio">'[5]Tai trong'!$F$219</definedName>
    <definedName name="vl">#REF!</definedName>
    <definedName name="vl1p">#REF!</definedName>
    <definedName name="vl3p">#REF!</definedName>
    <definedName name="vlbaotaibovay">#REF!</definedName>
    <definedName name="VLBS">#N/A</definedName>
    <definedName name="vlc">#REF!</definedName>
    <definedName name="vlctbb">#REF!</definedName>
    <definedName name="vldn400">#REF!</definedName>
    <definedName name="vldn600">#REF!</definedName>
    <definedName name="VLIEU">#REF!</definedName>
    <definedName name="VLM">#REF!</definedName>
    <definedName name="vlthepnaphl">#REF!</definedName>
    <definedName name="vltram">#REF!</definedName>
    <definedName name="Vr">#REF!</definedName>
    <definedName name="vr3p">#REF!</definedName>
    <definedName name="Vs" localSheetId="0">'[3]KiemToan MC chu nhat-CT kep'!$I$297</definedName>
    <definedName name="Vs">#REF!</definedName>
    <definedName name="VT">#REF!</definedName>
    <definedName name="Vu">#REF!</definedName>
    <definedName name="Vu_">#REF!</definedName>
    <definedName name="vung2">#REF!</definedName>
    <definedName name="w" localSheetId="0">'[3]BANTCVN 11823'!$E$206</definedName>
    <definedName name="W">#REF!</definedName>
    <definedName name="w1_">#REF!</definedName>
    <definedName name="w2_">#REF!</definedName>
    <definedName name="w3_">#REF!</definedName>
    <definedName name="wat" localSheetId="0">'[3]BANTCVN 11823'!$F$171</definedName>
    <definedName name="wat">[15]BAN!$F$150</definedName>
    <definedName name="watin" localSheetId="0">'[3]BANTCVN 11823'!$F$172</definedName>
    <definedName name="watin">[15]BAN!$F$151</definedName>
    <definedName name="Wb" localSheetId="0">[1]banquado!#REF!</definedName>
    <definedName name="wb">#REF!</definedName>
    <definedName name="wbe" localSheetId="0">'[3]BANTCVN 11823'!$F$11</definedName>
    <definedName name="wbe">[15]BAN!$E$15</definedName>
    <definedName name="Wbo" localSheetId="0">[1]banquado!#REF!</definedName>
    <definedName name="Wbo">[15]BAN!$F$134</definedName>
    <definedName name="Wc" localSheetId="0">[1]banquado!#REF!</definedName>
    <definedName name="Wc">[15]BAN!#REF!</definedName>
    <definedName name="Wch">#REF!</definedName>
    <definedName name="wcip" localSheetId="0">[1]banquado!#REF!</definedName>
    <definedName name="wcip">[15]BAN!$F$152</definedName>
    <definedName name="wcipin" localSheetId="0">[1]banquado!#REF!</definedName>
    <definedName name="wcipin">[15]BAN!$F$153</definedName>
    <definedName name="Wcol">#REF!</definedName>
    <definedName name="wcurb" localSheetId="0">'[3]BANTCVN 11823'!$F$167</definedName>
    <definedName name="wcurb">[15]BAN!$F$146</definedName>
    <definedName name="Wdaymong">#REF!</definedName>
    <definedName name="wl">#REF!</definedName>
    <definedName name="WLd">#REF!</definedName>
    <definedName name="WLL">#REF!</definedName>
    <definedName name="Wp">#REF!</definedName>
    <definedName name="wpav" localSheetId="0">'[3]BANTCVN 11823'!$F$169</definedName>
    <definedName name="wpav">[15]BAN!$F$148</definedName>
    <definedName name="Wpavin" localSheetId="0">'[3]BANTCVN 11823'!$F$170</definedName>
    <definedName name="Wpavin">[15]BAN!$F$149</definedName>
    <definedName name="wrail" localSheetId="0">'[3]BANTCVN 11823'!$F$168</definedName>
    <definedName name="wrail">[15]BAN!$F$147</definedName>
    <definedName name="wrn.aaa." localSheetId="0" hidden="1">{#N/A,#N/A,FALSE,"Sheet1";#N/A,#N/A,FALSE,"Sheet1";#N/A,#N/A,FALSE,"Sheet1"}</definedName>
    <definedName name="wrn.aaa." hidden="1">{#N/A,#N/A,FALSE,"Sheet1";#N/A,#N/A,FALSE,"Sheet1";#N/A,#N/A,FALSE,"Sheet1"}</definedName>
    <definedName name="wrn.chi._.tiÆt." localSheetId="0" hidden="1">{#N/A,#N/A,FALSE,"Chi tiÆt"}</definedName>
    <definedName name="wrn.chi._.tiÆt." hidden="1">{#N/A,#N/A,FALSE,"Chi tiÆt"}</definedName>
    <definedName name="wrn.cong." localSheetId="0" hidden="1">{#N/A,#N/A,FALSE,"Sheet1"}</definedName>
    <definedName name="wrn.cong." hidden="1">{#N/A,#N/A,FALSE,"Sheet1"}</definedName>
    <definedName name="Ws">#REF!</definedName>
    <definedName name="wsel" localSheetId="0">'[3]BANTCVN 11823'!$F$165</definedName>
    <definedName name="wsel">[15]BAN!$F$144</definedName>
    <definedName name="wsel_ex">[28]PEDESB!$F$132</definedName>
    <definedName name="wsel_int">[28]PEDESB!$F$133</definedName>
    <definedName name="Wss">#REF!</definedName>
    <definedName name="Wst">#REF!</definedName>
    <definedName name="Wt" localSheetId="0">[1]banquado!#REF!</definedName>
    <definedName name="wt">#REF!</definedName>
    <definedName name="Wto" localSheetId="0">[1]banquado!#REF!</definedName>
    <definedName name="Wto">[15]BAN!$F$135</definedName>
    <definedName name="wup">#REF!</definedName>
    <definedName name="X">#REF!</definedName>
    <definedName name="x_list" localSheetId="0">[33]Section!$B$12:$B$42</definedName>
    <definedName name="x_list">#REF!</definedName>
    <definedName name="x1_">#REF!</definedName>
    <definedName name="x1pind">#REF!</definedName>
    <definedName name="x1ping">#REF!</definedName>
    <definedName name="x1pint">#REF!</definedName>
    <definedName name="x2_">#REF!</definedName>
    <definedName name="XB_80">#REF!</definedName>
    <definedName name="xc">#REF!</definedName>
    <definedName name="XCCT">0.5</definedName>
    <definedName name="xcp" localSheetId="0">[33]Section!$K$47:$K$51</definedName>
    <definedName name="xcp">#REF!</definedName>
    <definedName name="xd0.6">#REF!</definedName>
    <definedName name="xd1.3">#REF!</definedName>
    <definedName name="xd1.5">#REF!</definedName>
    <definedName name="xdd">#REF!</definedName>
    <definedName name="XDDHT">#REF!</definedName>
    <definedName name="xe">#REF!</definedName>
    <definedName name="xfco">#REF!</definedName>
    <definedName name="xfco3p">#REF!</definedName>
    <definedName name="xfcotnc">#REF!</definedName>
    <definedName name="xfcotvl">#REF!</definedName>
    <definedName name="xh">#REF!</definedName>
    <definedName name="xhn">#REF!</definedName>
    <definedName name="xig">#REF!</definedName>
    <definedName name="xig1">#REF!</definedName>
    <definedName name="xig1p">#REF!</definedName>
    <definedName name="xig3p">#REF!</definedName>
    <definedName name="xignc3p">#REF!</definedName>
    <definedName name="xigvl3p">#REF!</definedName>
    <definedName name="xin">#REF!</definedName>
    <definedName name="xin190">#REF!</definedName>
    <definedName name="xin1903p">#REF!</definedName>
    <definedName name="xin2903p">#REF!</definedName>
    <definedName name="xin290nc3p">#REF!</definedName>
    <definedName name="xin290vl3p">#REF!</definedName>
    <definedName name="xin3p">#REF!</definedName>
    <definedName name="xind">#REF!</definedName>
    <definedName name="xind1p">#REF!</definedName>
    <definedName name="xind3p">#REF!</definedName>
    <definedName name="xindnc1p">#REF!</definedName>
    <definedName name="xindvl1p">#REF!</definedName>
    <definedName name="xing1p">#REF!</definedName>
    <definedName name="xingnc1p">#REF!</definedName>
    <definedName name="xingvl1p">#REF!</definedName>
    <definedName name="xinnc3p">#REF!</definedName>
    <definedName name="xint1p">#REF!</definedName>
    <definedName name="xinvl3p">#REF!</definedName>
    <definedName name="xit">#REF!</definedName>
    <definedName name="xit1">#REF!</definedName>
    <definedName name="xit1p">#REF!</definedName>
    <definedName name="xit2nc3p">#REF!</definedName>
    <definedName name="xit2vl3p">#REF!</definedName>
    <definedName name="xit3p">#REF!</definedName>
    <definedName name="xitnc3p">#REF!</definedName>
    <definedName name="xitvl3p">#REF!</definedName>
    <definedName name="xk0.6">#REF!</definedName>
    <definedName name="xk1.3">#REF!</definedName>
    <definedName name="xk1.5">#REF!</definedName>
    <definedName name="xl">#REF!</definedName>
    <definedName name="xlc">#REF!</definedName>
    <definedName name="xld1.4">#REF!</definedName>
    <definedName name="xlk">#REF!</definedName>
    <definedName name="xlk1.4">#REF!</definedName>
    <definedName name="xlttbninh" localSheetId="0" hidden="1">{"'Sheet1'!$L$16"}</definedName>
    <definedName name="xlttbninh" hidden="1">{"'Sheet1'!$L$16"}</definedName>
    <definedName name="XM_kv1">#REF!</definedName>
    <definedName name="XM_kv2">#REF!</definedName>
    <definedName name="xmBim">#REF!</definedName>
    <definedName name="XMBT">#REF!</definedName>
    <definedName name="xmBut">#REF!</definedName>
    <definedName name="xn">#REF!</definedName>
    <definedName name="XP">#REF!</definedName>
    <definedName name="Xsi">#REF!</definedName>
    <definedName name="XXT">#REF!</definedName>
    <definedName name="y">#REF!</definedName>
    <definedName name="y_list" localSheetId="0">[33]Section!$C$12:$C$42</definedName>
    <definedName name="y_list">#REF!</definedName>
    <definedName name="Ybo">'[3]BANTCVN 11823'!$F$156</definedName>
    <definedName name="ycp">[33]Section!$L$47:$L$51</definedName>
    <definedName name="Yt" localSheetId="0">[1]banquado!#REF!</definedName>
    <definedName name="Yt">[1]banquado!#REF!</definedName>
    <definedName name="Z_1A80595C_F57A_11D2_88B2_88B0129CF4AF_.wvu.PrintArea" localSheetId="0" hidden="1">'so sanh PA'!$A$1:$K$53</definedName>
    <definedName name="Z_1A80595C_F57A_11D2_88B2_88B0129CF4AF_.wvu.PrintTitles" localSheetId="0" hidden="1">'so sanh PA'!#REF!</definedName>
    <definedName name="Z_1A80595C_F57A_11D2_88B2_88B0129CF4AF_.wvu.Rows" localSheetId="0" hidden="1">'so sanh PA'!#REF!,'so sanh PA'!#REF!,'so sanh PA'!#REF!,'so sanh PA'!#REF!</definedName>
  </definedNames>
  <calcPr calcId="124519" iterate="1" iterateCount="1000"/>
</workbook>
</file>

<file path=xl/calcChain.xml><?xml version="1.0" encoding="utf-8"?>
<calcChain xmlns="http://schemas.openxmlformats.org/spreadsheetml/2006/main">
  <c r="H62" i="1"/>
  <c r="G62"/>
  <c r="F62"/>
  <c r="P41"/>
  <c r="H60"/>
  <c r="P39"/>
  <c r="P40"/>
  <c r="L40"/>
  <c r="L39"/>
  <c r="M39"/>
  <c r="I40"/>
  <c r="H40"/>
  <c r="G40"/>
  <c r="M35"/>
  <c r="F27"/>
  <c r="F35"/>
  <c r="I11"/>
  <c r="I10"/>
  <c r="N3"/>
  <c r="F56"/>
  <c r="G34"/>
  <c r="G60" s="1"/>
  <c r="G58"/>
  <c r="F58"/>
  <c r="G59"/>
  <c r="F59"/>
  <c r="H32"/>
  <c r="O31" s="1"/>
  <c r="O32" s="1"/>
  <c r="F28"/>
  <c r="I38"/>
  <c r="H38"/>
  <c r="G38"/>
  <c r="F38"/>
  <c r="I35"/>
  <c r="P34" s="1"/>
  <c r="H35"/>
  <c r="G35"/>
  <c r="N34" s="1"/>
  <c r="M34"/>
  <c r="I13" s="1"/>
  <c r="I34"/>
  <c r="F34"/>
  <c r="F60" s="1"/>
  <c r="P31"/>
  <c r="P32" s="1"/>
  <c r="N31"/>
  <c r="N32" s="1"/>
  <c r="M31"/>
  <c r="M32" s="1"/>
  <c r="P29"/>
  <c r="P30" s="1"/>
  <c r="O29"/>
  <c r="O30" s="1"/>
  <c r="N29"/>
  <c r="N30" s="1"/>
  <c r="M29"/>
  <c r="M30" s="1"/>
  <c r="P28"/>
  <c r="O28"/>
  <c r="N28"/>
  <c r="M28"/>
  <c r="I29"/>
  <c r="H29"/>
  <c r="G29"/>
  <c r="F29"/>
  <c r="I28"/>
  <c r="H28"/>
  <c r="G28"/>
  <c r="I27"/>
  <c r="H27"/>
  <c r="G27"/>
  <c r="H24"/>
  <c r="K22"/>
  <c r="H42" s="1"/>
  <c r="M23" l="1"/>
  <c r="N2"/>
  <c r="H34"/>
  <c r="O34"/>
  <c r="H59"/>
  <c r="F42"/>
  <c r="I15"/>
  <c r="G24"/>
  <c r="I24"/>
  <c r="M33"/>
  <c r="O33"/>
  <c r="G42"/>
  <c r="I42"/>
  <c r="G47"/>
  <c r="I47"/>
  <c r="N33"/>
  <c r="P33"/>
  <c r="F47"/>
  <c r="F46" s="1"/>
  <c r="F45" s="1"/>
  <c r="H47"/>
  <c r="I12" l="1"/>
  <c r="G46"/>
  <c r="G45" s="1"/>
  <c r="O35"/>
  <c r="H46"/>
  <c r="H48" s="1"/>
  <c r="H49" s="1"/>
  <c r="N35"/>
  <c r="I46"/>
  <c r="I45" s="1"/>
  <c r="O36"/>
  <c r="H41" s="1"/>
  <c r="H50" s="1"/>
  <c r="H51" s="1"/>
  <c r="F48"/>
  <c r="F49" s="1"/>
  <c r="G48"/>
  <c r="G49" s="1"/>
  <c r="P35"/>
  <c r="P36" s="1"/>
  <c r="I14"/>
  <c r="F40" l="1"/>
  <c r="M36"/>
  <c r="F41" s="1"/>
  <c r="H45"/>
  <c r="N36"/>
  <c r="G41" s="1"/>
  <c r="G52" s="1"/>
  <c r="G53" s="1"/>
  <c r="I48"/>
  <c r="I49" s="1"/>
  <c r="H52"/>
  <c r="H53" s="1"/>
  <c r="H54" s="1"/>
  <c r="G50"/>
  <c r="G51" s="1"/>
  <c r="I41"/>
  <c r="L53" l="1"/>
  <c r="F52"/>
  <c r="F53" s="1"/>
  <c r="F50"/>
  <c r="F51" s="1"/>
  <c r="G61"/>
  <c r="G54"/>
  <c r="I16"/>
  <c r="I50"/>
  <c r="I51" s="1"/>
  <c r="I52"/>
  <c r="I53" s="1"/>
  <c r="I54" s="1"/>
  <c r="F54" l="1"/>
  <c r="F61"/>
  <c r="H61"/>
</calcChain>
</file>

<file path=xl/comments1.xml><?xml version="1.0" encoding="utf-8"?>
<comments xmlns="http://schemas.openxmlformats.org/spreadsheetml/2006/main">
  <authors>
    <author>bdc</author>
  </authors>
  <commentList>
    <comment ref="F28" authorId="0">
      <text>
        <r>
          <rPr>
            <sz val="9"/>
            <color indexed="81"/>
            <rFont val="Tahoma"/>
            <family val="2"/>
          </rPr>
          <t xml:space="preserve">k1=1
</t>
        </r>
      </text>
    </comment>
    <comment ref="F35" authorId="0">
      <text>
        <r>
          <rPr>
            <sz val="9"/>
            <color indexed="81"/>
            <rFont val="Tahoma"/>
            <family val="2"/>
          </rPr>
          <t xml:space="preserve">Khoảng trống (cự ly tĩnh ) lớp 1 &amp;2 =max(25mm, đường kính cốt thép )
</t>
        </r>
      </text>
    </comment>
    <comment ref="M35" authorId="0">
      <text>
        <r>
          <rPr>
            <sz val="10"/>
            <color indexed="39"/>
            <rFont val=".VnArial Narrow"/>
            <family val="2"/>
          </rPr>
          <t>L</t>
        </r>
        <r>
          <rPr>
            <sz val="10"/>
            <color indexed="39"/>
            <rFont val="Calibri"/>
            <family val="2"/>
            <scheme val="minor"/>
          </rPr>
          <t>ưu ý : Đây là khoảng cách từ trọng tâm</t>
        </r>
        <r>
          <rPr>
            <b/>
            <sz val="12"/>
            <color indexed="10"/>
            <rFont val="Calibri"/>
            <family val="2"/>
            <scheme val="minor"/>
          </rPr>
          <t xml:space="preserve"> đám cốt thép chịu kéo</t>
        </r>
        <r>
          <rPr>
            <sz val="10"/>
            <color indexed="39"/>
            <rFont val="Calibri"/>
            <family val="2"/>
            <scheme val="minor"/>
          </rPr>
          <t xml:space="preserve"> đến mép bê tông chịu kéo xa nhất , khi bố trí thép tại các mặt căt không giống nhau hoặc bố trí 2 lớp có đường kính khác nhau  thì giá trị này sẽ khác nhau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sz val="9"/>
            <color indexed="81"/>
            <rFont val="Tahoma"/>
            <family val="2"/>
          </rPr>
          <t xml:space="preserve">Giá trị c (Chiều cao vùng chịu nén BT) </t>
        </r>
        <r>
          <rPr>
            <b/>
            <sz val="9"/>
            <color indexed="14"/>
            <rFont val="Tahoma"/>
            <family val="2"/>
          </rPr>
          <t>giả định tính khi cốt thép chịu kéo, nén đã chảy .nên fs=fy, f's=f'y)
-Khi kiểm tra biến dạng (Ứng biến) thép chịu nén chưa chảy phải tính lại fs ,fy</t>
        </r>
      </text>
    </comment>
    <comment ref="B52" authorId="0">
      <text>
        <r>
          <rPr>
            <sz val="9"/>
            <color indexed="81"/>
            <rFont val="Tahoma"/>
            <family val="2"/>
          </rPr>
          <t>Có xét đến diện tích cốt thép chịu nén chiếm chỗ
(Sách BTCT theo TCVN11823-2017-Đại học Giao thông vận tải )</t>
        </r>
      </text>
    </comment>
  </commentList>
</comments>
</file>

<file path=xl/sharedStrings.xml><?xml version="1.0" encoding="utf-8"?>
<sst xmlns="http://schemas.openxmlformats.org/spreadsheetml/2006/main" count="121" uniqueCount="111">
  <si>
    <t>1.  Søc kh¸ng uèn</t>
  </si>
  <si>
    <t>h</t>
  </si>
  <si>
    <t>mm</t>
  </si>
  <si>
    <t>b</t>
  </si>
  <si>
    <t>Quy định lớp bảo vệ thép chủ</t>
  </si>
  <si>
    <r>
      <t>d</t>
    </r>
    <r>
      <rPr>
        <vertAlign val="subscript"/>
        <sz val="10"/>
        <rFont val="Arial"/>
        <family val="2"/>
      </rPr>
      <t>1</t>
    </r>
  </si>
  <si>
    <r>
      <t>h</t>
    </r>
    <r>
      <rPr>
        <vertAlign val="subscript"/>
        <sz val="9"/>
        <rFont val="Arial"/>
        <family val="2"/>
      </rPr>
      <t>min</t>
    </r>
    <r>
      <rPr>
        <sz val="9"/>
        <rFont val="Arial"/>
        <family val="2"/>
      </rPr>
      <t>=</t>
    </r>
  </si>
  <si>
    <t>25 +d1 =</t>
  </si>
  <si>
    <r>
      <t>d</t>
    </r>
    <r>
      <rPr>
        <vertAlign val="subscript"/>
        <sz val="10"/>
        <rFont val="Arial"/>
        <family val="2"/>
      </rPr>
      <t>2</t>
    </r>
  </si>
  <si>
    <t xml:space="preserve">d1 đường kính cốt đai </t>
  </si>
  <si>
    <r>
      <t>d</t>
    </r>
    <r>
      <rPr>
        <vertAlign val="subscript"/>
        <sz val="10"/>
        <rFont val="Arial"/>
        <family val="2"/>
      </rPr>
      <t>3</t>
    </r>
  </si>
  <si>
    <t>d2 đường kính cốt chủ</t>
  </si>
  <si>
    <r>
      <t>d'</t>
    </r>
    <r>
      <rPr>
        <vertAlign val="subscript"/>
        <sz val="10"/>
        <rFont val="Arial"/>
        <family val="2"/>
      </rPr>
      <t>s</t>
    </r>
  </si>
  <si>
    <r>
      <t>E</t>
    </r>
    <r>
      <rPr>
        <b/>
        <vertAlign val="subscript"/>
        <sz val="10"/>
        <color rgb="FFC00000"/>
        <rFont val=".VnArial"/>
        <family val="2"/>
      </rPr>
      <t xml:space="preserve">c </t>
    </r>
    <r>
      <rPr>
        <b/>
        <sz val="10"/>
        <color rgb="FFC00000"/>
        <rFont val=".VnArial"/>
        <family val="2"/>
      </rPr>
      <t>=  0.0017K</t>
    </r>
    <r>
      <rPr>
        <b/>
        <vertAlign val="subscript"/>
        <sz val="10"/>
        <color rgb="FFC00000"/>
        <rFont val=".VnArial"/>
        <family val="2"/>
      </rPr>
      <t>1</t>
    </r>
    <r>
      <rPr>
        <b/>
        <sz val="10"/>
        <color rgb="FFC00000"/>
        <rFont val=".VnArial"/>
        <family val="2"/>
      </rPr>
      <t>W</t>
    </r>
    <r>
      <rPr>
        <b/>
        <vertAlign val="subscript"/>
        <sz val="10"/>
        <color rgb="FFC00000"/>
        <rFont val=".VnArial"/>
        <family val="2"/>
      </rPr>
      <t>c</t>
    </r>
    <r>
      <rPr>
        <b/>
        <vertAlign val="superscript"/>
        <sz val="10"/>
        <color rgb="FFC00000"/>
        <rFont val=".VnArial"/>
        <family val="2"/>
      </rPr>
      <t>2</t>
    </r>
    <r>
      <rPr>
        <b/>
        <sz val="10"/>
        <color rgb="FFC00000"/>
        <rFont val=".VnArial"/>
        <family val="2"/>
      </rPr>
      <t>f'</t>
    </r>
    <r>
      <rPr>
        <b/>
        <vertAlign val="subscript"/>
        <sz val="10"/>
        <color rgb="FFC00000"/>
        <rFont val=".VnArial"/>
        <family val="2"/>
      </rPr>
      <t>c</t>
    </r>
    <r>
      <rPr>
        <b/>
        <vertAlign val="superscript"/>
        <sz val="10"/>
        <color rgb="FFC00000"/>
        <rFont val=".VnArial"/>
        <family val="2"/>
      </rPr>
      <t xml:space="preserve">0.33 </t>
    </r>
    <r>
      <rPr>
        <b/>
        <sz val="10"/>
        <color rgb="FFC00000"/>
        <rFont val=".VnArial"/>
        <family val="2"/>
      </rPr>
      <t xml:space="preserve"> </t>
    </r>
  </si>
  <si>
    <r>
      <t>d</t>
    </r>
    <r>
      <rPr>
        <vertAlign val="subscript"/>
        <sz val="10"/>
        <rFont val="Arial"/>
        <family val="2"/>
      </rPr>
      <t>e</t>
    </r>
    <r>
      <rPr>
        <sz val="10"/>
        <rFont val="Arial"/>
        <family val="2"/>
      </rPr>
      <t>=d</t>
    </r>
    <r>
      <rPr>
        <vertAlign val="subscript"/>
        <sz val="10"/>
        <rFont val="Arial"/>
        <family val="2"/>
      </rPr>
      <t>s</t>
    </r>
  </si>
  <si>
    <t>B¶ng th«ng sè mÆt c¸t, vËt liÖu bª t«ng, thÐp</t>
  </si>
  <si>
    <t xml:space="preserve">            Quy định lớp bảo vệ thép đai</t>
  </si>
  <si>
    <r>
      <t>h</t>
    </r>
    <r>
      <rPr>
        <b/>
        <vertAlign val="subscript"/>
        <sz val="9"/>
        <color rgb="FFC00000"/>
        <rFont val="Arial"/>
        <family val="2"/>
      </rPr>
      <t>bvđ</t>
    </r>
    <r>
      <rPr>
        <b/>
        <sz val="9"/>
        <color rgb="FFC00000"/>
        <rFont val="Arial"/>
        <family val="2"/>
      </rPr>
      <t>=</t>
    </r>
  </si>
  <si>
    <t>M« t¶</t>
  </si>
  <si>
    <t xml:space="preserve">ký hiÖu </t>
  </si>
  <si>
    <t>BÒ réng tiÕt diÖn b</t>
  </si>
  <si>
    <t>b(mm)</t>
  </si>
  <si>
    <t xml:space="preserve">ChiÒu cao tiÕt diÖn </t>
  </si>
  <si>
    <t>h (mm)</t>
  </si>
  <si>
    <t xml:space="preserve">C­êng ®é chÞu nÐn bª t«ng </t>
  </si>
  <si>
    <r>
      <t>f'</t>
    </r>
    <r>
      <rPr>
        <vertAlign val="subscript"/>
        <sz val="10"/>
        <rFont val=".VnArial"/>
        <family val="2"/>
      </rPr>
      <t>c</t>
    </r>
    <r>
      <rPr>
        <sz val="10"/>
        <rFont val=".VnArial"/>
        <family val="2"/>
      </rPr>
      <t xml:space="preserve"> (mPa)</t>
    </r>
  </si>
  <si>
    <t xml:space="preserve">C­êng ®é chÞu kÐo cèt thÐp däc </t>
  </si>
  <si>
    <r>
      <t>f</t>
    </r>
    <r>
      <rPr>
        <vertAlign val="subscript"/>
        <sz val="10"/>
        <rFont val=".VnArial"/>
        <family val="2"/>
      </rPr>
      <t>y</t>
    </r>
    <r>
      <rPr>
        <sz val="10"/>
        <rFont val=".VnArial"/>
        <family val="2"/>
      </rPr>
      <t xml:space="preserve">  (mPa)</t>
    </r>
  </si>
  <si>
    <t>M« ®un ®µn håi cña bª t«ng</t>
  </si>
  <si>
    <r>
      <t>E</t>
    </r>
    <r>
      <rPr>
        <vertAlign val="subscript"/>
        <sz val="10"/>
        <rFont val=".VnArial"/>
        <family val="2"/>
      </rPr>
      <t xml:space="preserve">c </t>
    </r>
    <r>
      <rPr>
        <sz val="10"/>
        <rFont val=".VnArial"/>
        <family val="2"/>
      </rPr>
      <t>(mPa)</t>
    </r>
  </si>
  <si>
    <t xml:space="preserve">M« ®un ®µn håi cña thÐp </t>
  </si>
  <si>
    <r>
      <t>E</t>
    </r>
    <r>
      <rPr>
        <vertAlign val="subscript"/>
        <sz val="10"/>
        <rFont val=".VnArial"/>
        <family val="2"/>
      </rPr>
      <t xml:space="preserve">s </t>
    </r>
    <r>
      <rPr>
        <sz val="10"/>
        <rFont val=".VnArial"/>
        <family val="2"/>
      </rPr>
      <t>(mPa)</t>
    </r>
  </si>
  <si>
    <r>
      <t xml:space="preserve">§­êng kÝnh thÐp chÞu kÐo lớp 1 </t>
    </r>
    <r>
      <rPr>
        <sz val="10"/>
        <rFont val="Symbol"/>
        <family val="1"/>
        <charset val="2"/>
      </rPr>
      <t xml:space="preserve"> </t>
    </r>
  </si>
  <si>
    <r>
      <rPr>
        <sz val="10"/>
        <rFont val="Symbol"/>
        <family val="1"/>
        <charset val="2"/>
      </rPr>
      <t>f</t>
    </r>
    <r>
      <rPr>
        <vertAlign val="subscript"/>
        <sz val="10"/>
        <rFont val=".VnArial"/>
        <family val="2"/>
      </rPr>
      <t xml:space="preserve">1 </t>
    </r>
    <r>
      <rPr>
        <sz val="10"/>
        <rFont val=".VnArial"/>
        <family val="2"/>
      </rPr>
      <t>(mm)</t>
    </r>
  </si>
  <si>
    <t xml:space="preserve">§­êng kÝnh thÐp chÞu kÐo lớp 2 </t>
  </si>
  <si>
    <r>
      <rPr>
        <sz val="10"/>
        <rFont val="Symbol"/>
        <family val="1"/>
        <charset val="2"/>
      </rPr>
      <t>f</t>
    </r>
    <r>
      <rPr>
        <vertAlign val="subscript"/>
        <sz val="10"/>
        <rFont val=".VnArial"/>
        <family val="2"/>
      </rPr>
      <t xml:space="preserve">2 </t>
    </r>
    <r>
      <rPr>
        <sz val="10"/>
        <rFont val=".VnArial"/>
        <family val="2"/>
      </rPr>
      <t>(mm)</t>
    </r>
  </si>
  <si>
    <r>
      <rPr>
        <b/>
        <sz val="10"/>
        <color rgb="FF0000FF"/>
        <rFont val="Symbol"/>
        <family val="1"/>
        <charset val="2"/>
      </rPr>
      <t>f</t>
    </r>
    <r>
      <rPr>
        <b/>
        <vertAlign val="subscript"/>
        <sz val="10"/>
        <color rgb="FF0000FF"/>
        <rFont val=".VnArial"/>
        <family val="2"/>
      </rPr>
      <t xml:space="preserve">1 </t>
    </r>
    <r>
      <rPr>
        <b/>
        <sz val="10"/>
        <color rgb="FF0000FF"/>
        <rFont val=".VnArial"/>
        <family val="2"/>
      </rPr>
      <t>(mm)</t>
    </r>
  </si>
  <si>
    <r>
      <t>Sè l­îng thanh chÞu kÐo d</t>
    </r>
    <r>
      <rPr>
        <vertAlign val="subscript"/>
        <sz val="10"/>
        <rFont val=".VnArial"/>
        <family val="2"/>
      </rPr>
      <t>1</t>
    </r>
  </si>
  <si>
    <r>
      <t>n</t>
    </r>
    <r>
      <rPr>
        <vertAlign val="subscript"/>
        <sz val="10"/>
        <rFont val=".VnArial"/>
        <family val="2"/>
      </rPr>
      <t>1</t>
    </r>
    <r>
      <rPr>
        <sz val="10"/>
        <rFont val=".VnArial"/>
        <family val="2"/>
      </rPr>
      <t xml:space="preserve"> (thanh)</t>
    </r>
  </si>
  <si>
    <r>
      <t>A</t>
    </r>
    <r>
      <rPr>
        <b/>
        <vertAlign val="subscript"/>
        <sz val="9"/>
        <color rgb="FF0000FF"/>
        <rFont val="Arial"/>
        <family val="2"/>
      </rPr>
      <t>s1</t>
    </r>
    <r>
      <rPr>
        <b/>
        <sz val="9"/>
        <color rgb="FF0000FF"/>
        <rFont val="Arial"/>
        <family val="2"/>
      </rPr>
      <t xml:space="preserve"> (mm2)</t>
    </r>
  </si>
  <si>
    <r>
      <t>Sè l­îng thanh chÞu kÐo d</t>
    </r>
    <r>
      <rPr>
        <vertAlign val="subscript"/>
        <sz val="10"/>
        <rFont val=".VnArial"/>
        <family val="2"/>
      </rPr>
      <t>2</t>
    </r>
  </si>
  <si>
    <r>
      <t>n</t>
    </r>
    <r>
      <rPr>
        <vertAlign val="subscript"/>
        <sz val="10"/>
        <rFont val=".VnArial"/>
        <family val="2"/>
      </rPr>
      <t>2</t>
    </r>
    <r>
      <rPr>
        <sz val="10"/>
        <rFont val=".VnArial"/>
        <family val="2"/>
      </rPr>
      <t xml:space="preserve"> (thanh)</t>
    </r>
  </si>
  <si>
    <r>
      <rPr>
        <b/>
        <sz val="10"/>
        <color rgb="FF0000FF"/>
        <rFont val="Symbol"/>
        <family val="1"/>
        <charset val="2"/>
      </rPr>
      <t>f</t>
    </r>
    <r>
      <rPr>
        <b/>
        <vertAlign val="subscript"/>
        <sz val="10"/>
        <color rgb="FF0000FF"/>
        <rFont val=".VnArial"/>
        <family val="2"/>
      </rPr>
      <t xml:space="preserve">2 </t>
    </r>
    <r>
      <rPr>
        <b/>
        <sz val="10"/>
        <color rgb="FF0000FF"/>
        <rFont val=".VnArial"/>
        <family val="2"/>
      </rPr>
      <t>(mm)</t>
    </r>
  </si>
  <si>
    <t>Tổng diÖn tÝch cèt thÐp chÞu kÐo lớp 1+2</t>
  </si>
  <si>
    <r>
      <t>A</t>
    </r>
    <r>
      <rPr>
        <vertAlign val="subscript"/>
        <sz val="10"/>
        <rFont val=".VnArial"/>
        <family val="2"/>
      </rPr>
      <t>s</t>
    </r>
    <r>
      <rPr>
        <sz val="10"/>
        <rFont val=".VnArial"/>
        <family val="2"/>
      </rPr>
      <t>(mm2)</t>
    </r>
  </si>
  <si>
    <r>
      <t>A</t>
    </r>
    <r>
      <rPr>
        <b/>
        <vertAlign val="subscript"/>
        <sz val="9"/>
        <color rgb="FF0000FF"/>
        <rFont val="Arial"/>
        <family val="2"/>
      </rPr>
      <t>s2</t>
    </r>
    <r>
      <rPr>
        <b/>
        <sz val="9"/>
        <color rgb="FF0000FF"/>
        <rFont val="Arial"/>
        <family val="2"/>
      </rPr>
      <t xml:space="preserve"> (mm2)</t>
    </r>
  </si>
  <si>
    <t>Cù ly tÞnh gi÷a líp thÐp chÞu kÐo 1 vµ 2</t>
  </si>
  <si>
    <r>
      <t>d</t>
    </r>
    <r>
      <rPr>
        <b/>
        <vertAlign val="subscript"/>
        <sz val="10"/>
        <color rgb="FF0000FF"/>
        <rFont val=".VnArial"/>
        <family val="2"/>
      </rPr>
      <t>1</t>
    </r>
    <r>
      <rPr>
        <b/>
        <sz val="10"/>
        <color rgb="FF0000FF"/>
        <rFont val=".VnArial"/>
        <family val="2"/>
      </rPr>
      <t xml:space="preserve"> (mm)</t>
    </r>
  </si>
  <si>
    <t>§­êng kÝnh thÐp chÞu nÐn</t>
  </si>
  <si>
    <r>
      <t>d'</t>
    </r>
    <r>
      <rPr>
        <vertAlign val="subscript"/>
        <sz val="10"/>
        <rFont val=".VnArial"/>
        <family val="2"/>
      </rPr>
      <t>1</t>
    </r>
    <r>
      <rPr>
        <sz val="10"/>
        <rFont val=".VnArial"/>
        <family val="2"/>
      </rPr>
      <t>(mm)</t>
    </r>
  </si>
  <si>
    <r>
      <t>d</t>
    </r>
    <r>
      <rPr>
        <b/>
        <vertAlign val="subscript"/>
        <sz val="10"/>
        <color rgb="FF0000FF"/>
        <rFont val=".VnArial"/>
        <family val="2"/>
      </rPr>
      <t>2</t>
    </r>
    <r>
      <rPr>
        <b/>
        <sz val="10"/>
        <color rgb="FF0000FF"/>
        <rFont val=".VnArial"/>
        <family val="2"/>
      </rPr>
      <t>(mm)</t>
    </r>
  </si>
  <si>
    <t>Sè l­îng thanh chÞu nÐn</t>
  </si>
  <si>
    <r>
      <t>n'</t>
    </r>
    <r>
      <rPr>
        <vertAlign val="subscript"/>
        <sz val="10"/>
        <rFont val=".VnArial"/>
        <family val="2"/>
      </rPr>
      <t>1</t>
    </r>
    <r>
      <rPr>
        <sz val="10"/>
        <rFont val=".VnArial"/>
        <family val="2"/>
      </rPr>
      <t xml:space="preserve"> (thanh)</t>
    </r>
  </si>
  <si>
    <r>
      <t>d</t>
    </r>
    <r>
      <rPr>
        <b/>
        <vertAlign val="subscript"/>
        <sz val="10"/>
        <color rgb="FF7030A0"/>
        <rFont val=".VnArial"/>
        <family val="2"/>
      </rPr>
      <t>sc</t>
    </r>
    <r>
      <rPr>
        <b/>
        <sz val="10"/>
        <color rgb="FF7030A0"/>
        <rFont val=".VnArial"/>
        <family val="2"/>
      </rPr>
      <t>(mm)</t>
    </r>
  </si>
  <si>
    <t>DiÖn tÝch cèt thÐp chÞu nÐn</t>
  </si>
  <si>
    <r>
      <t>A'</t>
    </r>
    <r>
      <rPr>
        <vertAlign val="subscript"/>
        <sz val="10"/>
        <rFont val=".VnArial"/>
        <family val="2"/>
      </rPr>
      <t xml:space="preserve">s </t>
    </r>
    <r>
      <rPr>
        <sz val="10"/>
        <rFont val=".VnArial"/>
        <family val="2"/>
      </rPr>
      <t>(mm2)</t>
    </r>
  </si>
  <si>
    <r>
      <t>d</t>
    </r>
    <r>
      <rPr>
        <b/>
        <vertAlign val="subscript"/>
        <sz val="10"/>
        <color rgb="FFFF0000"/>
        <rFont val=".VnArial"/>
        <family val="2"/>
      </rPr>
      <t>s</t>
    </r>
    <r>
      <rPr>
        <b/>
        <sz val="10"/>
        <color rgb="FFFF0000"/>
        <rFont val=".VnArial"/>
        <family val="2"/>
      </rPr>
      <t>(mm)</t>
    </r>
  </si>
  <si>
    <r>
      <t>d</t>
    </r>
    <r>
      <rPr>
        <vertAlign val="subscript"/>
        <sz val="10"/>
        <rFont val=".VnArial"/>
        <family val="2"/>
      </rPr>
      <t>®</t>
    </r>
    <r>
      <rPr>
        <sz val="10"/>
        <rFont val=".VnArial"/>
        <family val="2"/>
      </rPr>
      <t xml:space="preserve">  (mm)</t>
    </r>
  </si>
  <si>
    <r>
      <t xml:space="preserve">Tõ </t>
    </r>
    <r>
      <rPr>
        <i/>
        <u/>
        <sz val="10"/>
        <color rgb="FF0000FF"/>
        <rFont val=".VnArial"/>
        <family val="2"/>
      </rPr>
      <t xml:space="preserve">träng t©m ®¸m cèt thÐp </t>
    </r>
    <r>
      <rPr>
        <i/>
        <sz val="10"/>
        <color rgb="FF0000FF"/>
        <rFont val=".VnArial"/>
        <family val="2"/>
      </rPr>
      <t>chÞu kÐo</t>
    </r>
    <r>
      <rPr>
        <sz val="10"/>
        <rFont val=".VnArial"/>
        <family val="2"/>
      </rPr>
      <t xml:space="preserve"> ®Õn mÐp  (thí ) bª t«ng chÞu kÐo ngoµi cïng</t>
    </r>
  </si>
  <si>
    <r>
      <t>d</t>
    </r>
    <r>
      <rPr>
        <vertAlign val="subscript"/>
        <sz val="10"/>
        <rFont val=".VnArial"/>
        <family val="2"/>
      </rPr>
      <t>sc</t>
    </r>
    <r>
      <rPr>
        <sz val="10"/>
        <rFont val=".VnArial"/>
        <family val="2"/>
      </rPr>
      <t xml:space="preserve"> (mm)</t>
    </r>
  </si>
  <si>
    <r>
      <t>Tõ</t>
    </r>
    <r>
      <rPr>
        <sz val="10"/>
        <color rgb="FF0000FF"/>
        <rFont val=".VnArial"/>
        <family val="2"/>
      </rPr>
      <t xml:space="preserve"> </t>
    </r>
    <r>
      <rPr>
        <i/>
        <u/>
        <sz val="10"/>
        <color rgb="FF0000FF"/>
        <rFont val=".VnArial"/>
        <family val="2"/>
      </rPr>
      <t>träng t©m ®¸m cèt thÐp chÞu kÐo</t>
    </r>
    <r>
      <rPr>
        <u/>
        <sz val="10"/>
        <color rgb="FF0000FF"/>
        <rFont val=".VnArial"/>
        <family val="2"/>
      </rPr>
      <t xml:space="preserve"> </t>
    </r>
    <r>
      <rPr>
        <sz val="10"/>
        <rFont val=".VnArial"/>
        <family val="2"/>
      </rPr>
      <t>®Õn mÐp  (thí ) bª t«ng chÞu nÐn ngoµi cïng</t>
    </r>
  </si>
  <si>
    <r>
      <t>d</t>
    </r>
    <r>
      <rPr>
        <vertAlign val="subscript"/>
        <sz val="10"/>
        <rFont val=".VnArial"/>
        <family val="2"/>
      </rPr>
      <t>s</t>
    </r>
    <r>
      <rPr>
        <sz val="10"/>
        <rFont val=".VnArial"/>
        <family val="2"/>
      </rPr>
      <t xml:space="preserve"> (mm)</t>
    </r>
  </si>
  <si>
    <r>
      <t>Tõ</t>
    </r>
    <r>
      <rPr>
        <i/>
        <u/>
        <sz val="10"/>
        <color rgb="FF0000FF"/>
        <rFont val=".VnArial"/>
        <family val="2"/>
      </rPr>
      <t xml:space="preserve"> träng t©m ®¸m cèt thÐp chÞu nÐn</t>
    </r>
    <r>
      <rPr>
        <sz val="10"/>
        <rFont val=".VnArial"/>
        <family val="2"/>
      </rPr>
      <t xml:space="preserve"> ®Õn mÐp  (thí ) bª t«ng chÞu kÐo ngoµi cïng</t>
    </r>
  </si>
  <si>
    <r>
      <t>d'</t>
    </r>
    <r>
      <rPr>
        <vertAlign val="subscript"/>
        <sz val="10"/>
        <rFont val=".VnArial"/>
        <family val="2"/>
      </rPr>
      <t>s</t>
    </r>
    <r>
      <rPr>
        <sz val="10"/>
        <rFont val=".VnArial"/>
        <family val="2"/>
      </rPr>
      <t xml:space="preserve"> (mm)</t>
    </r>
  </si>
  <si>
    <r>
      <t xml:space="preserve">Giíi h¹n øng biÕn khèng chÕ chÞu nÐn </t>
    </r>
    <r>
      <rPr>
        <b/>
        <sz val="12"/>
        <color rgb="FFC00000"/>
        <rFont val="Symbol"/>
        <family val="1"/>
        <charset val="2"/>
      </rPr>
      <t>e</t>
    </r>
    <r>
      <rPr>
        <b/>
        <vertAlign val="subscript"/>
        <sz val="12"/>
        <color rgb="FFC00000"/>
        <rFont val="Cambria"/>
        <family val="1"/>
      </rPr>
      <t>c</t>
    </r>
    <r>
      <rPr>
        <b/>
        <i/>
        <vertAlign val="subscript"/>
        <sz val="12"/>
        <color rgb="FFC00000"/>
        <rFont val="Bienhoa"/>
      </rPr>
      <t>l</t>
    </r>
    <r>
      <rPr>
        <vertAlign val="subscript"/>
        <sz val="10"/>
        <color rgb="FFC00000"/>
        <rFont val=".VnArial"/>
        <family val="2"/>
      </rPr>
      <t xml:space="preserve"> </t>
    </r>
    <r>
      <rPr>
        <sz val="10"/>
        <color rgb="FFC00000"/>
        <rFont val=".VnArial"/>
        <family val="2"/>
      </rPr>
      <t>víi thÐp th­êng cã f</t>
    </r>
    <r>
      <rPr>
        <vertAlign val="subscript"/>
        <sz val="10"/>
        <color rgb="FFC00000"/>
        <rFont val=".VnArial"/>
        <family val="2"/>
      </rPr>
      <t>y</t>
    </r>
    <r>
      <rPr>
        <sz val="10"/>
        <color rgb="FFC00000"/>
        <rFont val=".VnArial"/>
        <family val="2"/>
      </rPr>
      <t xml:space="preserve">&lt;=420 mPa vµ  víi toµn bé thÐp DUL cã thÓ lÊy </t>
    </r>
    <r>
      <rPr>
        <b/>
        <sz val="10"/>
        <color rgb="FFC00000"/>
        <rFont val=".VnArial"/>
        <family val="2"/>
      </rPr>
      <t xml:space="preserve">=0.002 </t>
    </r>
  </si>
  <si>
    <r>
      <rPr>
        <sz val="12"/>
        <color rgb="FFC00000"/>
        <rFont val="Symbol"/>
        <family val="1"/>
        <charset val="2"/>
      </rPr>
      <t>e</t>
    </r>
    <r>
      <rPr>
        <vertAlign val="subscript"/>
        <sz val="12"/>
        <color rgb="FFC00000"/>
        <rFont val="Cambria"/>
        <family val="1"/>
      </rPr>
      <t>c</t>
    </r>
    <r>
      <rPr>
        <i/>
        <vertAlign val="subscript"/>
        <sz val="12"/>
        <color rgb="FFC00000"/>
        <rFont val="Bienhoa"/>
      </rPr>
      <t>l</t>
    </r>
  </si>
  <si>
    <r>
      <t xml:space="preserve">Giíi h¹n øng biÕn chÞu kÐo </t>
    </r>
    <r>
      <rPr>
        <b/>
        <sz val="12"/>
        <color rgb="FFC00000"/>
        <rFont val="Symbol"/>
        <family val="1"/>
        <charset val="2"/>
      </rPr>
      <t>e</t>
    </r>
    <r>
      <rPr>
        <b/>
        <vertAlign val="subscript"/>
        <sz val="12"/>
        <color rgb="FFC00000"/>
        <rFont val=".VnArial"/>
        <family val="2"/>
      </rPr>
      <t>t</t>
    </r>
    <r>
      <rPr>
        <b/>
        <i/>
        <vertAlign val="subscript"/>
        <sz val="12"/>
        <color rgb="FFC00000"/>
        <rFont val="Bienhoa"/>
      </rPr>
      <t>l</t>
    </r>
    <r>
      <rPr>
        <vertAlign val="subscript"/>
        <sz val="10"/>
        <color rgb="FFC00000"/>
        <rFont val=".VnArial"/>
        <family val="2"/>
      </rPr>
      <t xml:space="preserve"> </t>
    </r>
    <r>
      <rPr>
        <sz val="10"/>
        <color rgb="FFC00000"/>
        <rFont val=".VnArial"/>
        <family val="2"/>
      </rPr>
      <t>víi thÐp th­êng cã f</t>
    </r>
    <r>
      <rPr>
        <vertAlign val="subscript"/>
        <sz val="10"/>
        <color rgb="FFC00000"/>
        <rFont val=".VnArial"/>
        <family val="2"/>
      </rPr>
      <t>y</t>
    </r>
    <r>
      <rPr>
        <sz val="10"/>
        <color rgb="FFC00000"/>
        <rFont val=".VnArial"/>
        <family val="2"/>
      </rPr>
      <t xml:space="preserve">&lt;=520 mPa vµ  víi toµn bé thÐp DUL lÊy </t>
    </r>
    <r>
      <rPr>
        <b/>
        <sz val="10"/>
        <color rgb="FFC00000"/>
        <rFont val=".VnArial"/>
        <family val="2"/>
      </rPr>
      <t xml:space="preserve">=0.005 </t>
    </r>
  </si>
  <si>
    <r>
      <rPr>
        <sz val="12"/>
        <color rgb="FFC00000"/>
        <rFont val="Symbol"/>
        <family val="1"/>
        <charset val="2"/>
      </rPr>
      <t>e</t>
    </r>
    <r>
      <rPr>
        <vertAlign val="subscript"/>
        <sz val="12"/>
        <color rgb="FFC00000"/>
        <rFont val=".VnArial"/>
        <family val="2"/>
      </rPr>
      <t>t</t>
    </r>
    <r>
      <rPr>
        <i/>
        <vertAlign val="subscript"/>
        <sz val="12"/>
        <color rgb="FFC00000"/>
        <rFont val="Bienhoa"/>
      </rPr>
      <t>l</t>
    </r>
  </si>
  <si>
    <t>ChiÒu cao khèi øng suÊt t­¬ng ®­¬ng</t>
  </si>
  <si>
    <t>a (mm)</t>
  </si>
  <si>
    <t>ChiÒu cao vïng nÐn</t>
  </si>
  <si>
    <t>c (mm)</t>
  </si>
  <si>
    <t>Hệ số chuyển đổi biểu đồ ứng suất</t>
  </si>
  <si>
    <r>
      <rPr>
        <sz val="10"/>
        <rFont val="Symbol"/>
        <family val="1"/>
        <charset val="2"/>
      </rPr>
      <t>b</t>
    </r>
    <r>
      <rPr>
        <vertAlign val="subscript"/>
        <sz val="10"/>
        <rFont val=".VnArial"/>
        <family val="2"/>
      </rPr>
      <t>1</t>
    </r>
  </si>
  <si>
    <r>
      <t>ε'</t>
    </r>
    <r>
      <rPr>
        <vertAlign val="subscript"/>
        <sz val="10"/>
        <rFont val=".VnArial"/>
        <family val="2"/>
      </rPr>
      <t>s</t>
    </r>
    <r>
      <rPr>
        <sz val="10"/>
        <rFont val=".VnArial"/>
        <family val="2"/>
      </rPr>
      <t>=0.003(c-d'</t>
    </r>
    <r>
      <rPr>
        <vertAlign val="subscript"/>
        <sz val="10"/>
        <rFont val=".VnArial"/>
        <family val="2"/>
      </rPr>
      <t>s</t>
    </r>
    <r>
      <rPr>
        <sz val="10"/>
        <rFont val=".VnArial"/>
        <family val="2"/>
      </rPr>
      <t>)/c</t>
    </r>
  </si>
  <si>
    <r>
      <rPr>
        <sz val="11"/>
        <rFont val="Symbol"/>
        <family val="1"/>
        <charset val="2"/>
      </rPr>
      <t>e</t>
    </r>
    <r>
      <rPr>
        <vertAlign val="subscript"/>
        <sz val="11"/>
        <rFont val=".VnArial"/>
        <family val="2"/>
      </rPr>
      <t>'s</t>
    </r>
  </si>
  <si>
    <r>
      <t xml:space="preserve">KiÓm tra </t>
    </r>
    <r>
      <rPr>
        <sz val="10"/>
        <rFont val="Symbol"/>
        <family val="1"/>
        <charset val="2"/>
      </rPr>
      <t>e</t>
    </r>
    <r>
      <rPr>
        <sz val="10"/>
        <rFont val=".VnArial"/>
        <family val="2"/>
      </rPr>
      <t>'</t>
    </r>
    <r>
      <rPr>
        <vertAlign val="subscript"/>
        <sz val="10"/>
        <rFont val=".VnArial"/>
        <family val="2"/>
      </rPr>
      <t>s</t>
    </r>
    <r>
      <rPr>
        <sz val="10"/>
        <rFont val=".VnArial"/>
        <family val="2"/>
      </rPr>
      <t>&gt;</t>
    </r>
    <r>
      <rPr>
        <sz val="10"/>
        <rFont val="Symbol"/>
        <family val="1"/>
        <charset val="2"/>
      </rPr>
      <t>e</t>
    </r>
    <r>
      <rPr>
        <sz val="10"/>
        <rFont val=".VnArial"/>
        <family val="2"/>
      </rPr>
      <t>'</t>
    </r>
    <r>
      <rPr>
        <vertAlign val="subscript"/>
        <sz val="10"/>
        <rFont val=".VnArial"/>
        <family val="2"/>
      </rPr>
      <t>y</t>
    </r>
    <r>
      <rPr>
        <sz val="10"/>
        <rFont val=".VnArial"/>
        <family val="2"/>
      </rPr>
      <t>=f</t>
    </r>
    <r>
      <rPr>
        <vertAlign val="subscript"/>
        <sz val="10"/>
        <rFont val=".VnArial"/>
        <family val="2"/>
      </rPr>
      <t>y</t>
    </r>
    <r>
      <rPr>
        <sz val="10"/>
        <rFont val=".VnArial"/>
        <family val="2"/>
      </rPr>
      <t>/E</t>
    </r>
    <r>
      <rPr>
        <vertAlign val="subscript"/>
        <sz val="10"/>
        <rFont val=".VnArial"/>
        <family val="2"/>
      </rPr>
      <t>s</t>
    </r>
  </si>
  <si>
    <r>
      <rPr>
        <sz val="10"/>
        <rFont val="Calibri"/>
        <family val="2"/>
      </rPr>
      <t>ε</t>
    </r>
    <r>
      <rPr>
        <vertAlign val="subscript"/>
        <sz val="10"/>
        <rFont val="Times New Roman"/>
        <family val="1"/>
      </rPr>
      <t>s</t>
    </r>
    <r>
      <rPr>
        <sz val="10"/>
        <rFont val="Times New Roman"/>
        <family val="1"/>
      </rPr>
      <t>=0.003(ds-c)/c</t>
    </r>
  </si>
  <si>
    <r>
      <rPr>
        <sz val="11"/>
        <rFont val="Symbol"/>
        <family val="1"/>
        <charset val="2"/>
      </rPr>
      <t>e</t>
    </r>
    <r>
      <rPr>
        <vertAlign val="subscript"/>
        <sz val="11"/>
        <rFont val=".VnArial"/>
        <family val="2"/>
      </rPr>
      <t>s</t>
    </r>
  </si>
  <si>
    <r>
      <t xml:space="preserve">KiÓm tra </t>
    </r>
    <r>
      <rPr>
        <sz val="10"/>
        <rFont val="Symbol"/>
        <family val="1"/>
        <charset val="2"/>
      </rPr>
      <t>e</t>
    </r>
    <r>
      <rPr>
        <vertAlign val="subscript"/>
        <sz val="10"/>
        <rFont val=".VnArial"/>
        <family val="2"/>
      </rPr>
      <t>s</t>
    </r>
    <r>
      <rPr>
        <sz val="10"/>
        <rFont val=".VnArial"/>
        <family val="2"/>
      </rPr>
      <t>&gt;</t>
    </r>
    <r>
      <rPr>
        <sz val="10"/>
        <rFont val="Symbol"/>
        <family val="1"/>
        <charset val="2"/>
      </rPr>
      <t>e</t>
    </r>
    <r>
      <rPr>
        <vertAlign val="subscript"/>
        <sz val="10"/>
        <rFont val=".VnArial"/>
        <family val="2"/>
      </rPr>
      <t>y</t>
    </r>
    <r>
      <rPr>
        <sz val="10"/>
        <rFont val=".VnArial"/>
        <family val="2"/>
      </rPr>
      <t>=f</t>
    </r>
    <r>
      <rPr>
        <vertAlign val="subscript"/>
        <sz val="10"/>
        <rFont val=".VnArial"/>
        <family val="2"/>
      </rPr>
      <t>y</t>
    </r>
    <r>
      <rPr>
        <sz val="10"/>
        <rFont val=".VnArial"/>
        <family val="2"/>
      </rPr>
      <t>/E</t>
    </r>
    <r>
      <rPr>
        <vertAlign val="subscript"/>
        <sz val="10"/>
        <rFont val=".VnArial"/>
        <family val="2"/>
      </rPr>
      <t>s</t>
    </r>
  </si>
  <si>
    <t>Kiểm tra  lại tính Mn</t>
  </si>
  <si>
    <r>
      <t>M</t>
    </r>
    <r>
      <rPr>
        <b/>
        <vertAlign val="subscript"/>
        <sz val="9"/>
        <color rgb="FFFF0000"/>
        <rFont val="Arial"/>
        <family val="2"/>
      </rPr>
      <t>n</t>
    </r>
    <r>
      <rPr>
        <b/>
        <sz val="9"/>
        <color rgb="FFFF0000"/>
        <rFont val="Arial"/>
        <family val="2"/>
      </rPr>
      <t>=(A</t>
    </r>
    <r>
      <rPr>
        <b/>
        <vertAlign val="subscript"/>
        <sz val="9"/>
        <color rgb="FFFF0000"/>
        <rFont val="Arial"/>
        <family val="2"/>
      </rPr>
      <t>s</t>
    </r>
    <r>
      <rPr>
        <b/>
        <sz val="9"/>
        <color rgb="FFFF0000"/>
        <rFont val="Arial"/>
        <family val="2"/>
      </rPr>
      <t>-A'</t>
    </r>
    <r>
      <rPr>
        <b/>
        <vertAlign val="subscript"/>
        <sz val="9"/>
        <color rgb="FFFF0000"/>
        <rFont val="Arial"/>
        <family val="2"/>
      </rPr>
      <t>s</t>
    </r>
    <r>
      <rPr>
        <b/>
        <sz val="9"/>
        <color rgb="FFFF0000"/>
        <rFont val="Arial"/>
        <family val="2"/>
      </rPr>
      <t>)f</t>
    </r>
    <r>
      <rPr>
        <b/>
        <vertAlign val="subscript"/>
        <sz val="9"/>
        <color rgb="FFFF0000"/>
        <rFont val="Arial"/>
        <family val="2"/>
      </rPr>
      <t>y</t>
    </r>
    <r>
      <rPr>
        <b/>
        <sz val="9"/>
        <color rgb="FFFF0000"/>
        <rFont val="Arial"/>
        <family val="2"/>
      </rPr>
      <t>(d</t>
    </r>
    <r>
      <rPr>
        <b/>
        <vertAlign val="subscript"/>
        <sz val="9"/>
        <color rgb="FFFF0000"/>
        <rFont val="Arial"/>
        <family val="2"/>
      </rPr>
      <t>s</t>
    </r>
    <r>
      <rPr>
        <b/>
        <sz val="9"/>
        <color rgb="FFFF0000"/>
        <rFont val="Arial"/>
        <family val="2"/>
      </rPr>
      <t>-a/2)+A'</t>
    </r>
    <r>
      <rPr>
        <b/>
        <vertAlign val="subscript"/>
        <sz val="9"/>
        <color rgb="FFFF0000"/>
        <rFont val="Arial"/>
        <family val="2"/>
      </rPr>
      <t>s</t>
    </r>
    <r>
      <rPr>
        <b/>
        <sz val="9"/>
        <color rgb="FFFF0000"/>
        <rFont val="Arial"/>
        <family val="2"/>
      </rPr>
      <t>(f'</t>
    </r>
    <r>
      <rPr>
        <b/>
        <vertAlign val="subscript"/>
        <sz val="9"/>
        <color rgb="FFFF0000"/>
        <rFont val="Arial"/>
        <family val="2"/>
      </rPr>
      <t>y</t>
    </r>
    <r>
      <rPr>
        <b/>
        <sz val="9"/>
        <color rgb="FFFF0000"/>
        <rFont val="Arial"/>
        <family val="2"/>
      </rPr>
      <t>-0.85f'</t>
    </r>
    <r>
      <rPr>
        <b/>
        <vertAlign val="subscript"/>
        <sz val="9"/>
        <color rgb="FFFF0000"/>
        <rFont val="Arial"/>
        <family val="2"/>
      </rPr>
      <t>c</t>
    </r>
    <r>
      <rPr>
        <b/>
        <sz val="9"/>
        <color rgb="FFFF0000"/>
        <rFont val="Arial"/>
        <family val="2"/>
      </rPr>
      <t>)(d</t>
    </r>
    <r>
      <rPr>
        <b/>
        <vertAlign val="subscript"/>
        <sz val="9"/>
        <color rgb="FFFF0000"/>
        <rFont val="Arial"/>
        <family val="2"/>
      </rPr>
      <t>s</t>
    </r>
    <r>
      <rPr>
        <b/>
        <sz val="9"/>
        <color rgb="FFFF0000"/>
        <rFont val="Arial"/>
        <family val="2"/>
      </rPr>
      <t>-d'</t>
    </r>
    <r>
      <rPr>
        <b/>
        <vertAlign val="subscript"/>
        <sz val="9"/>
        <color rgb="FFFF0000"/>
        <rFont val="Arial"/>
        <family val="2"/>
      </rPr>
      <t>s</t>
    </r>
    <r>
      <rPr>
        <b/>
        <sz val="9"/>
        <color rgb="FFFF0000"/>
        <rFont val="Arial"/>
        <family val="2"/>
      </rPr>
      <t>)</t>
    </r>
  </si>
  <si>
    <r>
      <t>M</t>
    </r>
    <r>
      <rPr>
        <b/>
        <vertAlign val="subscript"/>
        <sz val="10"/>
        <color rgb="FF7030A0"/>
        <rFont val=".VnArial"/>
        <family val="2"/>
      </rPr>
      <t>n</t>
    </r>
    <r>
      <rPr>
        <b/>
        <sz val="10"/>
        <color rgb="FF7030A0"/>
        <rFont val=".VnArial"/>
        <family val="2"/>
      </rPr>
      <t>(kN.m)</t>
    </r>
  </si>
  <si>
    <t>Mặt cắt  giữa nhịp</t>
  </si>
  <si>
    <t xml:space="preserve">Xác định bề rộng đáy dầm </t>
  </si>
  <si>
    <t>b=</t>
  </si>
  <si>
    <t>§­êng kÝnh thÐp chÞu c¾t (ThÐp ®ai)</t>
  </si>
  <si>
    <r>
      <t>Ec=0.0017</t>
    </r>
    <r>
      <rPr>
        <b/>
        <i/>
        <sz val="10"/>
        <color rgb="FF0000CC"/>
        <rFont val=".VnArial"/>
        <family val="2"/>
      </rPr>
      <t>W</t>
    </r>
    <r>
      <rPr>
        <b/>
        <i/>
        <vertAlign val="superscript"/>
        <sz val="10"/>
        <color rgb="FF0000CC"/>
        <rFont val=".VnArial"/>
        <family val="2"/>
      </rPr>
      <t>2</t>
    </r>
    <r>
      <rPr>
        <b/>
        <i/>
        <vertAlign val="subscript"/>
        <sz val="10"/>
        <color rgb="FF0000CC"/>
        <rFont val=".VnArial"/>
        <family val="2"/>
      </rPr>
      <t>c</t>
    </r>
    <r>
      <rPr>
        <b/>
        <i/>
        <sz val="10"/>
        <color rgb="FF0000CC"/>
        <rFont val=".VnArial"/>
        <family val="2"/>
      </rPr>
      <t>f'</t>
    </r>
    <r>
      <rPr>
        <b/>
        <i/>
        <vertAlign val="subscript"/>
        <sz val="10"/>
        <color rgb="FF0000CC"/>
        <rFont val=".VnArial"/>
        <family val="2"/>
      </rPr>
      <t>c</t>
    </r>
    <r>
      <rPr>
        <b/>
        <i/>
        <vertAlign val="superscript"/>
        <sz val="10"/>
        <color rgb="FF0000CC"/>
        <rFont val=".VnArial"/>
        <family val="2"/>
      </rPr>
      <t>0.33</t>
    </r>
  </si>
  <si>
    <t>(Wc=2500kG/cm2)</t>
  </si>
  <si>
    <t>PA1</t>
  </si>
  <si>
    <t>PA2</t>
  </si>
  <si>
    <t>PA3</t>
  </si>
  <si>
    <t>PA4</t>
  </si>
  <si>
    <t>So sánh phương án 1 và 2</t>
  </si>
  <si>
    <t>Diện tịch thép (mm2)</t>
  </si>
  <si>
    <t>Tăng , Giảm</t>
  </si>
  <si>
    <t>Số thanh lớp 2 (thanh)</t>
  </si>
  <si>
    <t>Đường kính thanh lớp 2 (mm)</t>
  </si>
  <si>
    <t>Mr(kN.m)</t>
  </si>
  <si>
    <r>
      <t>M</t>
    </r>
    <r>
      <rPr>
        <b/>
        <vertAlign val="subscript"/>
        <sz val="9"/>
        <color rgb="FFFF0000"/>
        <rFont val="Arial"/>
        <family val="2"/>
      </rPr>
      <t>r</t>
    </r>
    <r>
      <rPr>
        <b/>
        <sz val="9"/>
        <color rgb="FFFF0000"/>
        <rFont val="Arial"/>
        <family val="2"/>
      </rPr>
      <t>=0.9*M</t>
    </r>
    <r>
      <rPr>
        <b/>
        <vertAlign val="subscript"/>
        <sz val="9"/>
        <color rgb="FFFF0000"/>
        <rFont val="Arial"/>
        <family val="2"/>
      </rPr>
      <t>n</t>
    </r>
  </si>
  <si>
    <t>Sức kháng tính toán Mr(kN,m)</t>
  </si>
  <si>
    <t>kN.m</t>
  </si>
  <si>
    <r>
      <t>M</t>
    </r>
    <r>
      <rPr>
        <b/>
        <i/>
        <vertAlign val="subscript"/>
        <sz val="10"/>
        <color rgb="FF7030A0"/>
        <rFont val="Arial Narrow"/>
        <family val="2"/>
      </rPr>
      <t>u</t>
    </r>
    <r>
      <rPr>
        <b/>
        <i/>
        <sz val="10"/>
        <color rgb="FF7030A0"/>
        <rFont val="Arial Narrow"/>
        <family val="2"/>
      </rPr>
      <t>=</t>
    </r>
  </si>
  <si>
    <t>Mô men tính toán TTGHCĐ1</t>
  </si>
  <si>
    <t xml:space="preserve">Kết luận : Bố trí thép theo PA2  sẽ kiệm hơn PA1 , dễ thi công , trong khi đó sức kháng tính toán của vật liệu của PA1 chỉ tăng so PA 2 là 2.88% </t>
  </si>
  <si>
    <r>
      <t>Kiểm tra M</t>
    </r>
    <r>
      <rPr>
        <b/>
        <vertAlign val="subscript"/>
        <sz val="9"/>
        <color rgb="FFFF0000"/>
        <rFont val="Arial"/>
        <family val="2"/>
      </rPr>
      <t>u</t>
    </r>
    <r>
      <rPr>
        <b/>
        <sz val="9"/>
        <color rgb="FFFF0000"/>
        <rFont val="Arial"/>
        <family val="2"/>
      </rPr>
      <t>&lt;=M</t>
    </r>
    <r>
      <rPr>
        <b/>
        <vertAlign val="subscript"/>
        <sz val="9"/>
        <color rgb="FFFF0000"/>
        <rFont val="Arial"/>
        <family val="2"/>
      </rPr>
      <t>r</t>
    </r>
  </si>
  <si>
    <r>
      <t>d</t>
    </r>
    <r>
      <rPr>
        <b/>
        <vertAlign val="subscript"/>
        <sz val="10"/>
        <color rgb="FFFF0000"/>
        <rFont val=".VnArial"/>
        <family val="2"/>
      </rPr>
      <t>1-2</t>
    </r>
    <r>
      <rPr>
        <b/>
        <sz val="10"/>
        <color rgb="FFFF0000"/>
        <rFont val=".VnArial"/>
        <family val="2"/>
      </rPr>
      <t>(mm)</t>
    </r>
  </si>
  <si>
    <t xml:space="preserve"> KiÓm to¸n kÕt cÊu btct  bè trÝ cèt thÐp theo TCVN11823-2017</t>
  </si>
  <si>
    <r>
      <t>cây(</t>
    </r>
    <r>
      <rPr>
        <sz val="9"/>
        <rFont val="Symbol"/>
        <family val="1"/>
        <charset val="2"/>
      </rPr>
      <t>f</t>
    </r>
    <r>
      <rPr>
        <sz val="8.1999999999999993"/>
        <rFont val="Arial"/>
        <family val="2"/>
      </rPr>
      <t>16)</t>
    </r>
  </si>
  <si>
    <r>
      <t>cây(</t>
    </r>
    <r>
      <rPr>
        <sz val="9"/>
        <rFont val="Symbol"/>
        <family val="1"/>
        <charset val="2"/>
      </rPr>
      <t>f</t>
    </r>
    <r>
      <rPr>
        <sz val="8.1999999999999993"/>
        <rFont val="Arial"/>
        <family val="2"/>
      </rPr>
      <t>14)</t>
    </r>
  </si>
  <si>
    <t>Giá thành ( VN,đồng)</t>
  </si>
</sst>
</file>

<file path=xl/styles.xml><?xml version="1.0" encoding="utf-8"?>
<styleSheet xmlns="http://schemas.openxmlformats.org/spreadsheetml/2006/main">
  <numFmts count="59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5" formatCode="&quot;= &quot;* 0;&quot;= &quot;* \-0;&quot;-&quot;"/>
    <numFmt numFmtId="166" formatCode="0&quot;mm&quot;"/>
    <numFmt numFmtId="167" formatCode="0.0000"/>
    <numFmt numFmtId="168" formatCode="0.000"/>
    <numFmt numFmtId="169" formatCode="0.00000"/>
    <numFmt numFmtId="170" formatCode="00.000"/>
    <numFmt numFmtId="171" formatCode="&quot;?&quot;#,##0;&quot;?&quot;\-#,##0"/>
    <numFmt numFmtId="172" formatCode="_-* #,##0_-;\-* #,##0_-;_-* &quot;-&quot;_-;_-@_-"/>
    <numFmt numFmtId="173" formatCode="_-* #,##0.00_-;\-* #,##0.00_-;_-* &quot;-&quot;??_-;_-@_-"/>
    <numFmt numFmtId="174" formatCode="&quot;Rp&quot;#,##0_);[Red]\(&quot;Rp&quot;#,##0\)"/>
    <numFmt numFmtId="175" formatCode="_-* #,##0\ _F_-;\-* #,##0\ _F_-;_-* &quot;-&quot;\ _F_-;_-@_-"/>
    <numFmt numFmtId="176" formatCode="_ &quot;\&quot;* #,##0_ ;_ &quot;\&quot;* \-#,##0_ ;_ &quot;\&quot;* &quot;-&quot;_ ;_ @_ "/>
    <numFmt numFmtId="177" formatCode="_ &quot;\&quot;* #,##0.00_ ;_ &quot;\&quot;* \-#,##0.00_ ;_ &quot;\&quot;* &quot;-&quot;??_ ;_ @_ "/>
    <numFmt numFmtId="178" formatCode="_ * #,##0_ ;_ * \-#,##0_ ;_ * &quot;-&quot;_ ;_ @_ "/>
    <numFmt numFmtId="179" formatCode="_ * #,##0.00_ ;_ * \-#,##0.00_ ;_ * &quot;-&quot;??_ ;_ @_ "/>
    <numFmt numFmtId="180" formatCode=";;"/>
    <numFmt numFmtId="181" formatCode="#,##0.0_);\(#,##0.0\)"/>
    <numFmt numFmtId="182" formatCode="_(* #,##0.0000_);_(* \(#,##0.0000\);_(* &quot;-&quot;??_);_(@_)"/>
    <numFmt numFmtId="183" formatCode="0.0%;[Red]\(0.0%\)"/>
    <numFmt numFmtId="184" formatCode="_ * #,##0.00_)&quot;£&quot;_ ;_ * \(#,##0.00\)&quot;£&quot;_ ;_ * &quot;-&quot;??_)&quot;£&quot;_ ;_ @_ "/>
    <numFmt numFmtId="185" formatCode="_-&quot;$&quot;* #,##0.00_-;\-&quot;$&quot;* #,##0.00_-;_-&quot;$&quot;* &quot;-&quot;??_-;_-@_-"/>
    <numFmt numFmtId="186" formatCode="0.0%;\(0.0%\)"/>
    <numFmt numFmtId="187" formatCode="_(* #,##0_);_(* \(#,##0\);_(* &quot;-&quot;??_);_(@_)"/>
    <numFmt numFmtId="188" formatCode="0.000_)"/>
    <numFmt numFmtId="189" formatCode="#,##0;\(#,##0\)"/>
    <numFmt numFmtId="190" formatCode="_ * #,##0_ ;_ * &quot;\&quot;&quot;\&quot;&quot;\&quot;&quot;\&quot;&quot;\&quot;&quot;\&quot;&quot;\&quot;\-#,##0_ ;_ * &quot;-&quot;_ ;_ @_ "/>
    <numFmt numFmtId="191" formatCode="\t0.00%"/>
    <numFmt numFmtId="192" formatCode="&quot;$&quot;\ \ \ \ #,##0_);\(&quot;$&quot;\ \ \ #,##0\)"/>
    <numFmt numFmtId="193" formatCode="&quot;$&quot;\ \ \ \ \ #,##0_);\(&quot;$&quot;\ \ \ \ \ #,##0\)"/>
    <numFmt numFmtId="194" formatCode="\t#\ ??/??"/>
    <numFmt numFmtId="195" formatCode="_-* #,##0\ _₫_-;\-* #,##0\ _₫_-;_-* &quot;-&quot;\ _₫_-;_-@_-"/>
    <numFmt numFmtId="196" formatCode="_-* #,##0.00\ _₫_-;\-* #,##0.00\ _₫_-;_-* &quot;-&quot;??\ _₫_-;_-@_-"/>
    <numFmt numFmtId="197" formatCode="_ * #,##0.00_)_d_ ;_ * \(#,##0.00\)_d_ ;_ * &quot;-&quot;??_)_d_ ;_ @_ "/>
    <numFmt numFmtId="198" formatCode="_-&quot;$&quot;* #,##0_-;\-&quot;$&quot;* #,##0_-;_-&quot;$&quot;* &quot;-&quot;_-;_-@_-"/>
    <numFmt numFmtId="199" formatCode="_-&quot;£&quot;* #,##0_-;\-&quot;£&quot;* #,##0_-;_-&quot;£&quot;* &quot;-&quot;_-;_-@_-"/>
    <numFmt numFmtId="200" formatCode="&quot;\&quot;#,##0;[Red]\-&quot;\&quot;#,##0"/>
    <numFmt numFmtId="201" formatCode="&quot;\&quot;#,##0.00;\-&quot;\&quot;#,##0.00"/>
    <numFmt numFmtId="202" formatCode="0.00_)"/>
    <numFmt numFmtId="203" formatCode="#,##0.000_);\(#,##0.000\)"/>
    <numFmt numFmtId="204" formatCode="#,##0.00\ &quot;F&quot;;[Red]\-#,##0.00\ &quot;F&quot;"/>
    <numFmt numFmtId="205" formatCode="_-* #,##0.0\ _F_-;\-* #,##0.0\ _F_-;_-* &quot;-&quot;??\ _F_-;_-@_-"/>
    <numFmt numFmtId="206" formatCode="###,0&quot;.&quot;00\ &quot;F&quot;;[Red]\-###,0&quot;.&quot;00\ &quot;F&quot;"/>
    <numFmt numFmtId="207" formatCode="#,##0\ &quot;F&quot;;\-#,##0\ &quot;F&quot;"/>
    <numFmt numFmtId="208" formatCode="#,##0\ &quot;F&quot;;[Red]\-#,##0\ &quot;F&quot;"/>
    <numFmt numFmtId="209" formatCode="_-* #,##0\ &quot;F&quot;_-;\-* #,##0\ &quot;F&quot;_-;_-* &quot;-&quot;\ &quot;F&quot;_-;_-@_-"/>
    <numFmt numFmtId="210" formatCode="0\ \ \ \ "/>
    <numFmt numFmtId="211" formatCode="#,##0.00\ &quot;F&quot;;\-#,##0.00\ &quot;F&quot;"/>
    <numFmt numFmtId="212" formatCode="&quot;$&quot;#,##0;\-&quot;$&quot;#,##0"/>
    <numFmt numFmtId="213" formatCode="&quot;\&quot;#,##0.00;[Red]&quot;\&quot;\-#,##0.00"/>
    <numFmt numFmtId="214" formatCode="&quot;\&quot;#,##0;[Red]&quot;\&quot;\-#,##0"/>
    <numFmt numFmtId="215" formatCode="0.00&quot; lần&quot;"/>
  </numFmts>
  <fonts count="20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.VnArial Narrow"/>
      <family val="2"/>
    </font>
    <font>
      <b/>
      <sz val="11"/>
      <color indexed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9"/>
      <color indexed="10"/>
      <name val=".VnArial"/>
      <family val="2"/>
    </font>
    <font>
      <sz val="9"/>
      <name val="Arial"/>
      <family val="2"/>
    </font>
    <font>
      <sz val="7.5"/>
      <name val="Arial Narrow"/>
      <family val="2"/>
    </font>
    <font>
      <b/>
      <sz val="12"/>
      <color rgb="FFC00000"/>
      <name val=".VnArialH"/>
      <family val="2"/>
    </font>
    <font>
      <b/>
      <sz val="9"/>
      <name val="Arial"/>
      <family val="2"/>
    </font>
    <font>
      <b/>
      <sz val="10"/>
      <name val=".VnArialH"/>
      <family val="2"/>
    </font>
    <font>
      <sz val="10"/>
      <name val=".VnArial"/>
      <family val="2"/>
    </font>
    <font>
      <b/>
      <sz val="10"/>
      <name val=".VnArial"/>
      <family val="2"/>
    </font>
    <font>
      <b/>
      <sz val="10"/>
      <color rgb="FF0000FF"/>
      <name val=".VnArial"/>
      <family val="2"/>
    </font>
    <font>
      <b/>
      <i/>
      <sz val="10"/>
      <color rgb="FF0000FF"/>
      <name val=".VnArial"/>
      <family val="2"/>
    </font>
    <font>
      <b/>
      <sz val="10"/>
      <name val="Arial"/>
      <family val="2"/>
    </font>
    <font>
      <sz val="10"/>
      <name val="Symbol"/>
      <family val="1"/>
      <charset val="2"/>
    </font>
    <font>
      <b/>
      <i/>
      <u/>
      <sz val="10"/>
      <color rgb="FF0000FF"/>
      <name val=".VnArial"/>
      <family val="2"/>
    </font>
    <font>
      <i/>
      <u/>
      <sz val="10"/>
      <color rgb="FF0000FF"/>
      <name val=".VnArial"/>
      <family val="2"/>
    </font>
    <font>
      <b/>
      <sz val="9"/>
      <color indexed="61"/>
      <name val="Arial"/>
      <family val="2"/>
    </font>
    <font>
      <sz val="10"/>
      <color rgb="FF0000FF"/>
      <name val="Arial"/>
      <family val="2"/>
    </font>
    <font>
      <vertAlign val="subscript"/>
      <sz val="10"/>
      <name val="Arial"/>
      <family val="2"/>
    </font>
    <font>
      <vertAlign val="subscript"/>
      <sz val="9"/>
      <name val="Arial"/>
      <family val="2"/>
    </font>
    <font>
      <b/>
      <sz val="7.5"/>
      <name val="Arial Narrow"/>
      <family val="2"/>
    </font>
    <font>
      <b/>
      <sz val="10"/>
      <color rgb="FFC00000"/>
      <name val=".VnArial"/>
      <family val="2"/>
    </font>
    <font>
      <b/>
      <vertAlign val="subscript"/>
      <sz val="10"/>
      <color rgb="FFC00000"/>
      <name val=".VnArial"/>
      <family val="2"/>
    </font>
    <font>
      <b/>
      <vertAlign val="superscript"/>
      <sz val="10"/>
      <color rgb="FFC00000"/>
      <name val=".VnArial"/>
      <family val="2"/>
    </font>
    <font>
      <b/>
      <sz val="9"/>
      <color rgb="FFFF0000"/>
      <name val="Arial"/>
      <family val="2"/>
    </font>
    <font>
      <b/>
      <sz val="10"/>
      <color rgb="FF002060"/>
      <name val=".VnArialH"/>
      <family val="2"/>
    </font>
    <font>
      <b/>
      <sz val="9"/>
      <color rgb="FFC00000"/>
      <name val="Arial"/>
      <family val="2"/>
    </font>
    <font>
      <b/>
      <vertAlign val="subscript"/>
      <sz val="9"/>
      <color rgb="FFC00000"/>
      <name val="Arial"/>
      <family val="2"/>
    </font>
    <font>
      <b/>
      <i/>
      <sz val="10"/>
      <color rgb="FF002060"/>
      <name val=".VnArial"/>
      <family val="2"/>
    </font>
    <font>
      <sz val="10"/>
      <color rgb="FF0000FF"/>
      <name val=".VnArial"/>
      <family val="2"/>
    </font>
    <font>
      <vertAlign val="subscript"/>
      <sz val="10"/>
      <name val=".VnArial"/>
      <family val="2"/>
    </font>
    <font>
      <b/>
      <sz val="10"/>
      <color rgb="FF0000FF"/>
      <name val="Symbol"/>
      <family val="1"/>
      <charset val="2"/>
    </font>
    <font>
      <b/>
      <vertAlign val="subscript"/>
      <sz val="10"/>
      <color rgb="FF0000FF"/>
      <name val=".VnArial"/>
      <family val="2"/>
    </font>
    <font>
      <b/>
      <sz val="9"/>
      <color rgb="FF0000FF"/>
      <name val="Arial"/>
      <family val="2"/>
    </font>
    <font>
      <b/>
      <vertAlign val="subscript"/>
      <sz val="9"/>
      <color rgb="FF0000FF"/>
      <name val="Arial"/>
      <family val="2"/>
    </font>
    <font>
      <i/>
      <u/>
      <sz val="10"/>
      <color rgb="FFC00000"/>
      <name val=".VnArial"/>
      <family val="2"/>
    </font>
    <font>
      <b/>
      <sz val="10"/>
      <color rgb="FFFF0000"/>
      <name val=".VnArial"/>
      <family val="2"/>
    </font>
    <font>
      <b/>
      <vertAlign val="subscript"/>
      <sz val="10"/>
      <color rgb="FFFF0000"/>
      <name val=".VnArial"/>
      <family val="2"/>
    </font>
    <font>
      <b/>
      <sz val="10"/>
      <color rgb="FF7030A0"/>
      <name val=".VnArial"/>
      <family val="2"/>
    </font>
    <font>
      <b/>
      <vertAlign val="subscript"/>
      <sz val="10"/>
      <color rgb="FF7030A0"/>
      <name val=".VnArial"/>
      <family val="2"/>
    </font>
    <font>
      <i/>
      <sz val="10"/>
      <color rgb="FF0000FF"/>
      <name val=".VnArial"/>
      <family val="2"/>
    </font>
    <font>
      <u/>
      <sz val="10"/>
      <color rgb="FF0000FF"/>
      <name val=".VnArial"/>
      <family val="2"/>
    </font>
    <font>
      <sz val="10"/>
      <color rgb="FFC00000"/>
      <name val=".VnArial"/>
      <family val="2"/>
    </font>
    <font>
      <b/>
      <sz val="12"/>
      <color rgb="FFC00000"/>
      <name val="Symbol"/>
      <family val="1"/>
      <charset val="2"/>
    </font>
    <font>
      <b/>
      <vertAlign val="subscript"/>
      <sz val="12"/>
      <color rgb="FFC00000"/>
      <name val="Cambria"/>
      <family val="1"/>
    </font>
    <font>
      <b/>
      <i/>
      <vertAlign val="subscript"/>
      <sz val="12"/>
      <color rgb="FFC00000"/>
      <name val="Bienhoa"/>
    </font>
    <font>
      <vertAlign val="subscript"/>
      <sz val="10"/>
      <color rgb="FFC00000"/>
      <name val=".VnArial"/>
      <family val="2"/>
    </font>
    <font>
      <sz val="12"/>
      <color rgb="FFC00000"/>
      <name val=".VnArial"/>
      <family val="2"/>
    </font>
    <font>
      <sz val="12"/>
      <color rgb="FFC00000"/>
      <name val="Symbol"/>
      <family val="1"/>
      <charset val="2"/>
    </font>
    <font>
      <vertAlign val="subscript"/>
      <sz val="12"/>
      <color rgb="FFC00000"/>
      <name val="Cambria"/>
      <family val="1"/>
    </font>
    <font>
      <i/>
      <vertAlign val="subscript"/>
      <sz val="12"/>
      <color rgb="FFC00000"/>
      <name val="Bienhoa"/>
    </font>
    <font>
      <b/>
      <i/>
      <sz val="10"/>
      <color rgb="FFC00000"/>
      <name val=".VnArial"/>
      <family val="2"/>
    </font>
    <font>
      <b/>
      <vertAlign val="subscript"/>
      <sz val="12"/>
      <color rgb="FFC00000"/>
      <name val=".VnArial"/>
      <family val="2"/>
    </font>
    <font>
      <vertAlign val="subscript"/>
      <sz val="12"/>
      <color rgb="FFC00000"/>
      <name val=".VnArial"/>
      <family val="2"/>
    </font>
    <font>
      <b/>
      <sz val="10"/>
      <color rgb="FF002060"/>
      <name val=".VnArial"/>
      <family val="2"/>
    </font>
    <font>
      <sz val="12"/>
      <name val="Times New Roman"/>
      <family val="1"/>
    </font>
    <font>
      <sz val="10"/>
      <color indexed="12"/>
      <name val=".VnArialH"/>
      <family val="2"/>
    </font>
    <font>
      <sz val="11"/>
      <name val=".VnArial"/>
      <family val="2"/>
    </font>
    <font>
      <sz val="11"/>
      <name val="Symbol"/>
      <family val="1"/>
      <charset val="2"/>
    </font>
    <font>
      <vertAlign val="subscript"/>
      <sz val="11"/>
      <name val=".VnArial"/>
      <family val="2"/>
    </font>
    <font>
      <b/>
      <i/>
      <sz val="10"/>
      <color rgb="FFFF0000"/>
      <name val=".VnArial"/>
      <family val="2"/>
    </font>
    <font>
      <sz val="10"/>
      <name val="Calibri"/>
      <family val="2"/>
    </font>
    <font>
      <vertAlign val="subscript"/>
      <sz val="10"/>
      <name val="Times New Roman"/>
      <family val="1"/>
    </font>
    <font>
      <sz val="10"/>
      <name val="Times New Roman"/>
      <family val="1"/>
    </font>
    <font>
      <b/>
      <sz val="9"/>
      <color rgb="FF7030A0"/>
      <name val="Arial"/>
      <family val="2"/>
    </font>
    <font>
      <b/>
      <vertAlign val="subscript"/>
      <sz val="9"/>
      <color rgb="FFFF0000"/>
      <name val="Arial"/>
      <family val="2"/>
    </font>
    <font>
      <b/>
      <sz val="10"/>
      <color rgb="FFFF0000"/>
      <name val=".VnArialH"/>
      <family val="2"/>
    </font>
    <font>
      <sz val="9"/>
      <name val=".VnArial"/>
      <family val="2"/>
    </font>
    <font>
      <sz val="9"/>
      <color indexed="81"/>
      <name val="Tahoma"/>
      <family val="2"/>
    </font>
    <font>
      <sz val="10"/>
      <color indexed="39"/>
      <name val=".VnArial Narrow"/>
      <family val="2"/>
    </font>
    <font>
      <sz val="10"/>
      <color indexed="39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9"/>
      <color indexed="81"/>
      <name val="Tahoma"/>
      <family val="2"/>
    </font>
    <font>
      <b/>
      <sz val="9"/>
      <color indexed="14"/>
      <name val="Tahoma"/>
      <family val="2"/>
    </font>
    <font>
      <sz val="12"/>
      <name val=".VnTime"/>
      <family val="2"/>
    </font>
    <font>
      <sz val="11"/>
      <name val="??"/>
      <family val="3"/>
    </font>
    <font>
      <sz val="10"/>
      <name val="?? ??"/>
      <family val="1"/>
      <charset val="136"/>
    </font>
    <font>
      <sz val="14"/>
      <name val="??"/>
      <family val="3"/>
    </font>
    <font>
      <sz val="12"/>
      <name val="????"/>
      <family val="1"/>
      <charset val="136"/>
    </font>
    <font>
      <sz val="12"/>
      <name val="Courier"/>
      <family val="3"/>
    </font>
    <font>
      <sz val="12"/>
      <name val="|??¢¥¢¬¨Ï"/>
      <family val="1"/>
      <charset val="129"/>
    </font>
    <font>
      <sz val="12"/>
      <name val="???"/>
    </font>
    <font>
      <sz val="11"/>
      <name val="–¾’©"/>
      <family val="1"/>
      <charset val="128"/>
    </font>
    <font>
      <sz val="14"/>
      <name val="VNTime"/>
    </font>
    <font>
      <b/>
      <u/>
      <sz val="14"/>
      <color indexed="8"/>
      <name val=".VnBook-AntiquaH"/>
      <family val="2"/>
    </font>
    <font>
      <sz val="11"/>
      <name val=".VnTime"/>
      <family val="2"/>
    </font>
    <font>
      <sz val="12"/>
      <name val="¹ÙÅÁÃ¼"/>
      <family val="1"/>
    </font>
    <font>
      <i/>
      <sz val="12"/>
      <color indexed="8"/>
      <name val=".VnBook-AntiquaH"/>
      <family val="2"/>
    </font>
    <font>
      <sz val="13"/>
      <color indexed="8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3"/>
      <color indexed="9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name val="Arial"/>
      <family val="2"/>
    </font>
    <font>
      <sz val="13"/>
      <color indexed="20"/>
      <name val=".VnTime"/>
      <family val="2"/>
    </font>
    <font>
      <sz val="12"/>
      <name val="Tms Rmn"/>
    </font>
    <font>
      <b/>
      <sz val="10"/>
      <name val=".VnTime"/>
      <family val="2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MS Sans Serif"/>
      <family val="2"/>
    </font>
    <font>
      <sz val="10"/>
      <name val="Helv"/>
    </font>
    <font>
      <b/>
      <sz val="13"/>
      <color indexed="52"/>
      <name val=".VnTime"/>
      <family val="2"/>
    </font>
    <font>
      <b/>
      <sz val="10"/>
      <name val="Helv"/>
      <family val="2"/>
    </font>
    <font>
      <b/>
      <sz val="13"/>
      <color indexed="9"/>
      <name val=".VnTime"/>
      <family val="2"/>
    </font>
    <font>
      <sz val="11"/>
      <name val="Tms Rmn"/>
    </font>
    <font>
      <sz val="10"/>
      <name val="MS Serif"/>
      <family val="1"/>
    </font>
    <font>
      <sz val="10"/>
      <color indexed="8"/>
      <name val="Arial"/>
      <family val="2"/>
    </font>
    <font>
      <sz val="10"/>
      <name val="Arial CE"/>
      <charset val="238"/>
    </font>
    <font>
      <sz val="10"/>
      <color indexed="16"/>
      <name val="MS Serif"/>
      <family val="1"/>
    </font>
    <font>
      <i/>
      <sz val="13"/>
      <color indexed="23"/>
      <name val=".VnTime"/>
      <family val="2"/>
    </font>
    <font>
      <b/>
      <sz val="16"/>
      <color indexed="16"/>
      <name val="VNbritannic"/>
      <family val="2"/>
    </font>
    <font>
      <b/>
      <sz val="18"/>
      <color indexed="12"/>
      <name val="VNbritannic"/>
      <family val="2"/>
    </font>
    <font>
      <b/>
      <sz val="18"/>
      <name val="VNnew Century Cond"/>
      <family val="2"/>
    </font>
    <font>
      <b/>
      <sz val="20"/>
      <color indexed="12"/>
      <name val="VNnew Century Cond"/>
      <family val="2"/>
    </font>
    <font>
      <b/>
      <sz val="16"/>
      <name val="VNlucida sans"/>
      <family val="2"/>
    </font>
    <font>
      <b/>
      <sz val="18"/>
      <color indexed="10"/>
      <name val="VNnew Century Cond"/>
      <family val="2"/>
    </font>
    <font>
      <b/>
      <sz val="14"/>
      <color indexed="14"/>
      <name val="VNottawa"/>
      <family val="2"/>
    </font>
    <font>
      <b/>
      <sz val="16"/>
      <color indexed="14"/>
      <name val="VNottawa"/>
      <family val="2"/>
    </font>
    <font>
      <sz val="13"/>
      <name val=".VnTime"/>
      <family val="2"/>
    </font>
    <font>
      <sz val="13"/>
      <color indexed="17"/>
      <name val=".VnTime"/>
      <family val="2"/>
    </font>
    <font>
      <sz val="8"/>
      <name val="Arial"/>
      <family val="2"/>
    </font>
    <font>
      <sz val="10"/>
      <name val=".VnArialH"/>
      <family val="2"/>
    </font>
    <font>
      <b/>
      <sz val="12"/>
      <name val=".VnBook-AntiquaH"/>
      <family val="2"/>
    </font>
    <font>
      <b/>
      <sz val="12"/>
      <color indexed="9"/>
      <name val="Tms Rmn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.VnTime"/>
      <family val="2"/>
    </font>
    <font>
      <b/>
      <sz val="8"/>
      <name val="MS Sans Serif"/>
      <family val="2"/>
    </font>
    <font>
      <b/>
      <sz val="14"/>
      <name val=".VnTimeH"/>
      <family val="2"/>
    </font>
    <font>
      <sz val="8"/>
      <color indexed="12"/>
      <name val="Helv"/>
      <family val="2"/>
    </font>
    <font>
      <sz val="13"/>
      <color indexed="52"/>
      <name val=".VnTime"/>
      <family val="2"/>
    </font>
    <font>
      <sz val="8"/>
      <name val="VNarial"/>
      <family val="2"/>
    </font>
    <font>
      <b/>
      <sz val="11"/>
      <name val="Helv"/>
      <family val="2"/>
    </font>
    <font>
      <sz val="12"/>
      <name val="Arial"/>
      <family val="2"/>
    </font>
    <font>
      <sz val="13"/>
      <color indexed="60"/>
      <name val=".VnTime"/>
      <family val="2"/>
    </font>
    <font>
      <sz val="7"/>
      <name val="Small Fonts"/>
      <family val="3"/>
      <charset val="128"/>
    </font>
    <font>
      <b/>
      <i/>
      <sz val="16"/>
      <name val="Helv"/>
    </font>
    <font>
      <sz val="12"/>
      <name val="바탕체"/>
      <family val="1"/>
      <charset val="129"/>
    </font>
    <font>
      <sz val="10"/>
      <name val="VNI-Helve-Condense"/>
    </font>
    <font>
      <sz val="10"/>
      <name val=".VnAvant"/>
      <family val="2"/>
    </font>
    <font>
      <sz val="11"/>
      <name val="VNtimes new roman"/>
      <family val="2"/>
    </font>
    <font>
      <sz val="12"/>
      <name val=".VnArial"/>
      <family val="2"/>
    </font>
    <font>
      <b/>
      <sz val="11"/>
      <name val="Arial"/>
      <family val="2"/>
    </font>
    <font>
      <b/>
      <sz val="13"/>
      <color indexed="63"/>
      <name val=".VnTime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8"/>
      <name val="MS Sans Serif"/>
      <family val="2"/>
    </font>
    <font>
      <b/>
      <sz val="10.5"/>
      <name val=".VnAvantH"/>
      <family val="2"/>
    </font>
    <font>
      <b/>
      <sz val="8"/>
      <color indexed="8"/>
      <name val="Helv"/>
    </font>
    <font>
      <sz val="12"/>
      <name val="VNTime"/>
    </font>
    <font>
      <sz val="11"/>
      <name val=".VnAvant"/>
      <family val="2"/>
    </font>
    <font>
      <sz val="9.5"/>
      <name val=".VnBlackH"/>
      <family val="2"/>
    </font>
    <font>
      <b/>
      <sz val="10"/>
      <name val=".VnBahamasBH"/>
      <family val="2"/>
    </font>
    <font>
      <b/>
      <sz val="11"/>
      <name val=".VnArialH"/>
      <family val="2"/>
    </font>
    <font>
      <b/>
      <sz val="18"/>
      <color indexed="56"/>
      <name val="Cambria"/>
      <family val="2"/>
    </font>
    <font>
      <sz val="14"/>
      <name val="VnTime"/>
      <family val="2"/>
    </font>
    <font>
      <b/>
      <sz val="8"/>
      <name val="VN Helvetica"/>
    </font>
    <font>
      <b/>
      <sz val="12"/>
      <name val=".VnTime"/>
      <family val="2"/>
    </font>
    <font>
      <b/>
      <sz val="10"/>
      <name val="VN AvantGBook"/>
    </font>
    <font>
      <b/>
      <sz val="10"/>
      <name val="VN Helvetica"/>
    </font>
    <font>
      <b/>
      <sz val="16"/>
      <name val=".VnTime"/>
      <family val="2"/>
    </font>
    <font>
      <sz val="10"/>
      <name val="VN Helvetica"/>
    </font>
    <font>
      <sz val="9"/>
      <name val=".VnTime"/>
      <family val="2"/>
    </font>
    <font>
      <sz val="13"/>
      <color indexed="10"/>
      <name val=".VnTime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10"/>
      <name val=" "/>
      <family val="1"/>
      <charset val="136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돋움체"/>
      <family val="3"/>
      <charset val="129"/>
    </font>
    <font>
      <sz val="10"/>
      <name val="Helv"/>
      <family val="2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1"/>
      <name val="ＭＳ 明朝"/>
      <family val="1"/>
      <charset val="128"/>
    </font>
    <font>
      <b/>
      <i/>
      <sz val="9"/>
      <color rgb="FFC00000"/>
      <name val="Arial"/>
      <family val="2"/>
    </font>
    <font>
      <i/>
      <sz val="9"/>
      <color rgb="FFC00000"/>
      <name val="Arial"/>
      <family val="2"/>
    </font>
    <font>
      <b/>
      <i/>
      <sz val="10"/>
      <color rgb="FF0000CC"/>
      <name val="Calibri"/>
      <family val="2"/>
      <scheme val="minor"/>
    </font>
    <font>
      <b/>
      <i/>
      <vertAlign val="subscript"/>
      <sz val="10"/>
      <color rgb="FF0000CC"/>
      <name val=".VnArial"/>
      <family val="2"/>
    </font>
    <font>
      <b/>
      <i/>
      <sz val="10"/>
      <color rgb="FF0000CC"/>
      <name val=".VnArial"/>
      <family val="2"/>
    </font>
    <font>
      <b/>
      <i/>
      <vertAlign val="superscript"/>
      <sz val="10"/>
      <color rgb="FF0000CC"/>
      <name val=".VnArial"/>
      <family val="2"/>
    </font>
    <font>
      <b/>
      <sz val="10"/>
      <color rgb="FF0070C0"/>
      <name val=".VnArial"/>
      <family val="2"/>
    </font>
    <font>
      <b/>
      <sz val="10"/>
      <color rgb="FF0070C0"/>
      <name val="Arial Narrow"/>
      <family val="2"/>
    </font>
    <font>
      <b/>
      <sz val="10"/>
      <color rgb="FF7030A0"/>
      <name val="Arial Narrow"/>
      <family val="2"/>
    </font>
    <font>
      <b/>
      <i/>
      <sz val="10"/>
      <color rgb="FF7030A0"/>
      <name val="Arial Narrow"/>
      <family val="2"/>
    </font>
    <font>
      <b/>
      <i/>
      <vertAlign val="subscript"/>
      <sz val="10"/>
      <color rgb="FF7030A0"/>
      <name val="Arial Narrow"/>
      <family val="2"/>
    </font>
    <font>
      <b/>
      <sz val="10"/>
      <color rgb="FFC00000"/>
      <name val="Arial Narrow"/>
      <family val="2"/>
    </font>
    <font>
      <sz val="9"/>
      <name val="Symbol"/>
      <family val="1"/>
      <charset val="2"/>
    </font>
    <font>
      <sz val="8.1999999999999993"/>
      <name val="Arial"/>
      <family val="2"/>
    </font>
  </fonts>
  <fills count="5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7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dashed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double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</borders>
  <cellStyleXfs count="515">
    <xf numFmtId="0" fontId="0" fillId="0" borderId="0"/>
    <xf numFmtId="0" fontId="2" fillId="0" borderId="0"/>
    <xf numFmtId="0" fontId="2" fillId="0" borderId="0"/>
    <xf numFmtId="0" fontId="5" fillId="0" borderId="0">
      <alignment vertical="center"/>
    </xf>
    <xf numFmtId="0" fontId="5" fillId="0" borderId="0">
      <alignment vertical="center"/>
    </xf>
    <xf numFmtId="0" fontId="59" fillId="0" borderId="0"/>
    <xf numFmtId="0" fontId="5" fillId="0" borderId="0"/>
    <xf numFmtId="0" fontId="71" fillId="0" borderId="0"/>
    <xf numFmtId="0" fontId="78" fillId="0" borderId="0" applyNumberFormat="0" applyFill="0" applyBorder="0" applyAlignment="0" applyProtection="0"/>
    <xf numFmtId="17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171" fontId="79" fillId="0" borderId="0" applyFont="0" applyFill="0" applyBorder="0" applyAlignment="0" applyProtection="0"/>
    <xf numFmtId="0" fontId="5" fillId="0" borderId="0" applyNumberFormat="0" applyFill="0" applyBorder="0" applyAlignment="0" applyProtection="0"/>
    <xf numFmtId="40" fontId="81" fillId="0" borderId="0" applyFont="0" applyFill="0" applyBorder="0" applyAlignment="0" applyProtection="0"/>
    <xf numFmtId="41" fontId="5" fillId="0" borderId="0" applyFont="0" applyFill="0" applyBorder="0" applyAlignment="0" applyProtection="0"/>
    <xf numFmtId="172" fontId="82" fillId="0" borderId="0" applyFont="0" applyFill="0" applyBorder="0" applyAlignment="0" applyProtection="0"/>
    <xf numFmtId="173" fontId="82" fillId="0" borderId="0" applyFont="0" applyFill="0" applyBorder="0" applyAlignment="0" applyProtection="0"/>
    <xf numFmtId="174" fontId="83" fillId="0" borderId="0" applyFont="0" applyFill="0" applyBorder="0" applyAlignment="0" applyProtection="0"/>
    <xf numFmtId="0" fontId="59" fillId="0" borderId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4" fillId="0" borderId="0"/>
    <xf numFmtId="0" fontId="5" fillId="0" borderId="0" applyNumberFormat="0" applyFill="0" applyBorder="0" applyAlignment="0" applyProtection="0"/>
    <xf numFmtId="175" fontId="78" fillId="0" borderId="0" applyFont="0" applyFill="0" applyBorder="0" applyAlignment="0" applyProtection="0"/>
    <xf numFmtId="176" fontId="85" fillId="0" borderId="0" applyFont="0" applyFill="0" applyBorder="0" applyAlignment="0" applyProtection="0"/>
    <xf numFmtId="0" fontId="86" fillId="0" borderId="0"/>
    <xf numFmtId="0" fontId="86" fillId="0" borderId="0"/>
    <xf numFmtId="1" fontId="87" fillId="0" borderId="28" applyBorder="0" applyAlignment="0">
      <alignment horizontal="center"/>
    </xf>
    <xf numFmtId="0" fontId="88" fillId="6" borderId="0"/>
    <xf numFmtId="0" fontId="89" fillId="6" borderId="0"/>
    <xf numFmtId="9" fontId="90" fillId="0" borderId="0" applyFont="0" applyFill="0" applyBorder="0" applyAlignment="0" applyProtection="0"/>
    <xf numFmtId="0" fontId="91" fillId="6" borderId="0"/>
    <xf numFmtId="0" fontId="89" fillId="6" borderId="0"/>
    <xf numFmtId="0" fontId="92" fillId="7" borderId="0" applyNumberFormat="0" applyBorder="0" applyAlignment="0" applyProtection="0"/>
    <xf numFmtId="0" fontId="92" fillId="7" borderId="0" applyNumberFormat="0" applyBorder="0" applyAlignment="0" applyProtection="0"/>
    <xf numFmtId="0" fontId="92" fillId="7" borderId="0" applyNumberFormat="0" applyBorder="0" applyAlignment="0" applyProtection="0"/>
    <xf numFmtId="0" fontId="92" fillId="8" borderId="0" applyNumberFormat="0" applyBorder="0" applyAlignment="0" applyProtection="0"/>
    <xf numFmtId="0" fontId="92" fillId="8" borderId="0" applyNumberFormat="0" applyBorder="0" applyAlignment="0" applyProtection="0"/>
    <xf numFmtId="0" fontId="92" fillId="8" borderId="0" applyNumberFormat="0" applyBorder="0" applyAlignment="0" applyProtection="0"/>
    <xf numFmtId="0" fontId="92" fillId="9" borderId="0" applyNumberFormat="0" applyBorder="0" applyAlignment="0" applyProtection="0"/>
    <xf numFmtId="0" fontId="92" fillId="9" borderId="0" applyNumberFormat="0" applyBorder="0" applyAlignment="0" applyProtection="0"/>
    <xf numFmtId="0" fontId="92" fillId="9" borderId="0" applyNumberFormat="0" applyBorder="0" applyAlignment="0" applyProtection="0"/>
    <xf numFmtId="0" fontId="92" fillId="10" borderId="0" applyNumberFormat="0" applyBorder="0" applyAlignment="0" applyProtection="0"/>
    <xf numFmtId="0" fontId="92" fillId="10" borderId="0" applyNumberFormat="0" applyBorder="0" applyAlignment="0" applyProtection="0"/>
    <xf numFmtId="0" fontId="92" fillId="10" borderId="0" applyNumberFormat="0" applyBorder="0" applyAlignment="0" applyProtection="0"/>
    <xf numFmtId="0" fontId="92" fillId="11" borderId="0" applyNumberFormat="0" applyBorder="0" applyAlignment="0" applyProtection="0"/>
    <xf numFmtId="0" fontId="92" fillId="11" borderId="0" applyNumberFormat="0" applyBorder="0" applyAlignment="0" applyProtection="0"/>
    <xf numFmtId="0" fontId="92" fillId="11" borderId="0" applyNumberFormat="0" applyBorder="0" applyAlignment="0" applyProtection="0"/>
    <xf numFmtId="0" fontId="92" fillId="12" borderId="0" applyNumberFormat="0" applyBorder="0" applyAlignment="0" applyProtection="0"/>
    <xf numFmtId="0" fontId="92" fillId="12" borderId="0" applyNumberFormat="0" applyBorder="0" applyAlignment="0" applyProtection="0"/>
    <xf numFmtId="0" fontId="92" fillId="12" borderId="0" applyNumberFormat="0" applyBorder="0" applyAlignment="0" applyProtection="0"/>
    <xf numFmtId="0" fontId="93" fillId="6" borderId="0"/>
    <xf numFmtId="0" fontId="89" fillId="6" borderId="0"/>
    <xf numFmtId="0" fontId="94" fillId="0" borderId="0">
      <alignment wrapText="1"/>
    </xf>
    <xf numFmtId="0" fontId="89" fillId="0" borderId="0">
      <alignment wrapText="1"/>
    </xf>
    <xf numFmtId="0" fontId="92" fillId="13" borderId="0" applyNumberFormat="0" applyBorder="0" applyAlignment="0" applyProtection="0"/>
    <xf numFmtId="0" fontId="92" fillId="13" borderId="0" applyNumberFormat="0" applyBorder="0" applyAlignment="0" applyProtection="0"/>
    <xf numFmtId="0" fontId="92" fillId="13" borderId="0" applyNumberFormat="0" applyBorder="0" applyAlignment="0" applyProtection="0"/>
    <xf numFmtId="0" fontId="92" fillId="14" borderId="0" applyNumberFormat="0" applyBorder="0" applyAlignment="0" applyProtection="0"/>
    <xf numFmtId="0" fontId="92" fillId="14" borderId="0" applyNumberFormat="0" applyBorder="0" applyAlignment="0" applyProtection="0"/>
    <xf numFmtId="0" fontId="92" fillId="14" borderId="0" applyNumberFormat="0" applyBorder="0" applyAlignment="0" applyProtection="0"/>
    <xf numFmtId="0" fontId="92" fillId="15" borderId="0" applyNumberFormat="0" applyBorder="0" applyAlignment="0" applyProtection="0"/>
    <xf numFmtId="0" fontId="92" fillId="15" borderId="0" applyNumberFormat="0" applyBorder="0" applyAlignment="0" applyProtection="0"/>
    <xf numFmtId="0" fontId="92" fillId="15" borderId="0" applyNumberFormat="0" applyBorder="0" applyAlignment="0" applyProtection="0"/>
    <xf numFmtId="0" fontId="92" fillId="10" borderId="0" applyNumberFormat="0" applyBorder="0" applyAlignment="0" applyProtection="0"/>
    <xf numFmtId="0" fontId="92" fillId="10" borderId="0" applyNumberFormat="0" applyBorder="0" applyAlignment="0" applyProtection="0"/>
    <xf numFmtId="0" fontId="92" fillId="10" borderId="0" applyNumberFormat="0" applyBorder="0" applyAlignment="0" applyProtection="0"/>
    <xf numFmtId="0" fontId="92" fillId="13" borderId="0" applyNumberFormat="0" applyBorder="0" applyAlignment="0" applyProtection="0"/>
    <xf numFmtId="0" fontId="92" fillId="13" borderId="0" applyNumberFormat="0" applyBorder="0" applyAlignment="0" applyProtection="0"/>
    <xf numFmtId="0" fontId="92" fillId="13" borderId="0" applyNumberFormat="0" applyBorder="0" applyAlignment="0" applyProtection="0"/>
    <xf numFmtId="0" fontId="92" fillId="16" borderId="0" applyNumberFormat="0" applyBorder="0" applyAlignment="0" applyProtection="0"/>
    <xf numFmtId="0" fontId="92" fillId="16" borderId="0" applyNumberFormat="0" applyBorder="0" applyAlignment="0" applyProtection="0"/>
    <xf numFmtId="0" fontId="92" fillId="16" borderId="0" applyNumberFormat="0" applyBorder="0" applyAlignment="0" applyProtection="0"/>
    <xf numFmtId="0" fontId="95" fillId="0" borderId="0"/>
    <xf numFmtId="0" fontId="96" fillId="17" borderId="0" applyNumberFormat="0" applyBorder="0" applyAlignment="0" applyProtection="0"/>
    <xf numFmtId="0" fontId="96" fillId="17" borderId="0" applyNumberFormat="0" applyBorder="0" applyAlignment="0" applyProtection="0"/>
    <xf numFmtId="0" fontId="96" fillId="17" borderId="0" applyNumberFormat="0" applyBorder="0" applyAlignment="0" applyProtection="0"/>
    <xf numFmtId="0" fontId="96" fillId="14" borderId="0" applyNumberFormat="0" applyBorder="0" applyAlignment="0" applyProtection="0"/>
    <xf numFmtId="0" fontId="96" fillId="14" borderId="0" applyNumberFormat="0" applyBorder="0" applyAlignment="0" applyProtection="0"/>
    <xf numFmtId="0" fontId="96" fillId="14" borderId="0" applyNumberFormat="0" applyBorder="0" applyAlignment="0" applyProtection="0"/>
    <xf numFmtId="0" fontId="96" fillId="15" borderId="0" applyNumberFormat="0" applyBorder="0" applyAlignment="0" applyProtection="0"/>
    <xf numFmtId="0" fontId="96" fillId="15" borderId="0" applyNumberFormat="0" applyBorder="0" applyAlignment="0" applyProtection="0"/>
    <xf numFmtId="0" fontId="96" fillId="15" borderId="0" applyNumberFormat="0" applyBorder="0" applyAlignment="0" applyProtection="0"/>
    <xf numFmtId="0" fontId="96" fillId="18" borderId="0" applyNumberFormat="0" applyBorder="0" applyAlignment="0" applyProtection="0"/>
    <xf numFmtId="0" fontId="96" fillId="18" borderId="0" applyNumberFormat="0" applyBorder="0" applyAlignment="0" applyProtection="0"/>
    <xf numFmtId="0" fontId="96" fillId="18" borderId="0" applyNumberFormat="0" applyBorder="0" applyAlignment="0" applyProtection="0"/>
    <xf numFmtId="0" fontId="96" fillId="19" borderId="0" applyNumberFormat="0" applyBorder="0" applyAlignment="0" applyProtection="0"/>
    <xf numFmtId="0" fontId="96" fillId="19" borderId="0" applyNumberFormat="0" applyBorder="0" applyAlignment="0" applyProtection="0"/>
    <xf numFmtId="0" fontId="96" fillId="19" borderId="0" applyNumberFormat="0" applyBorder="0" applyAlignment="0" applyProtection="0"/>
    <xf numFmtId="0" fontId="96" fillId="20" borderId="0" applyNumberFormat="0" applyBorder="0" applyAlignment="0" applyProtection="0"/>
    <xf numFmtId="0" fontId="96" fillId="20" borderId="0" applyNumberFormat="0" applyBorder="0" applyAlignment="0" applyProtection="0"/>
    <xf numFmtId="0" fontId="96" fillId="20" borderId="0" applyNumberFormat="0" applyBorder="0" applyAlignment="0" applyProtection="0"/>
    <xf numFmtId="0" fontId="96" fillId="21" borderId="0" applyNumberFormat="0" applyBorder="0" applyAlignment="0" applyProtection="0"/>
    <xf numFmtId="0" fontId="96" fillId="21" borderId="0" applyNumberFormat="0" applyBorder="0" applyAlignment="0" applyProtection="0"/>
    <xf numFmtId="0" fontId="96" fillId="21" borderId="0" applyNumberFormat="0" applyBorder="0" applyAlignment="0" applyProtection="0"/>
    <xf numFmtId="0" fontId="96" fillId="22" borderId="0" applyNumberFormat="0" applyBorder="0" applyAlignment="0" applyProtection="0"/>
    <xf numFmtId="0" fontId="96" fillId="22" borderId="0" applyNumberFormat="0" applyBorder="0" applyAlignment="0" applyProtection="0"/>
    <xf numFmtId="0" fontId="96" fillId="22" borderId="0" applyNumberFormat="0" applyBorder="0" applyAlignment="0" applyProtection="0"/>
    <xf numFmtId="0" fontId="96" fillId="23" borderId="0" applyNumberFormat="0" applyBorder="0" applyAlignment="0" applyProtection="0"/>
    <xf numFmtId="0" fontId="96" fillId="23" borderId="0" applyNumberFormat="0" applyBorder="0" applyAlignment="0" applyProtection="0"/>
    <xf numFmtId="0" fontId="96" fillId="23" borderId="0" applyNumberFormat="0" applyBorder="0" applyAlignment="0" applyProtection="0"/>
    <xf numFmtId="0" fontId="96" fillId="18" borderId="0" applyNumberFormat="0" applyBorder="0" applyAlignment="0" applyProtection="0"/>
    <xf numFmtId="0" fontId="96" fillId="18" borderId="0" applyNumberFormat="0" applyBorder="0" applyAlignment="0" applyProtection="0"/>
    <xf numFmtId="0" fontId="96" fillId="18" borderId="0" applyNumberFormat="0" applyBorder="0" applyAlignment="0" applyProtection="0"/>
    <xf numFmtId="0" fontId="96" fillId="19" borderId="0" applyNumberFormat="0" applyBorder="0" applyAlignment="0" applyProtection="0"/>
    <xf numFmtId="0" fontId="96" fillId="19" borderId="0" applyNumberFormat="0" applyBorder="0" applyAlignment="0" applyProtection="0"/>
    <xf numFmtId="0" fontId="96" fillId="19" borderId="0" applyNumberFormat="0" applyBorder="0" applyAlignment="0" applyProtection="0"/>
    <xf numFmtId="0" fontId="96" fillId="24" borderId="0" applyNumberFormat="0" applyBorder="0" applyAlignment="0" applyProtection="0"/>
    <xf numFmtId="0" fontId="96" fillId="24" borderId="0" applyNumberFormat="0" applyBorder="0" applyAlignment="0" applyProtection="0"/>
    <xf numFmtId="0" fontId="96" fillId="24" borderId="0" applyNumberFormat="0" applyBorder="0" applyAlignment="0" applyProtection="0"/>
    <xf numFmtId="176" fontId="97" fillId="0" borderId="0" applyFont="0" applyFill="0" applyBorder="0" applyAlignment="0" applyProtection="0"/>
    <xf numFmtId="0" fontId="98" fillId="0" borderId="0" applyFont="0" applyFill="0" applyBorder="0" applyAlignment="0" applyProtection="0"/>
    <xf numFmtId="176" fontId="99" fillId="0" borderId="0" applyFont="0" applyFill="0" applyBorder="0" applyAlignment="0" applyProtection="0"/>
    <xf numFmtId="177" fontId="97" fillId="0" borderId="0" applyFont="0" applyFill="0" applyBorder="0" applyAlignment="0" applyProtection="0"/>
    <xf numFmtId="0" fontId="98" fillId="0" borderId="0" applyFont="0" applyFill="0" applyBorder="0" applyAlignment="0" applyProtection="0"/>
    <xf numFmtId="177" fontId="99" fillId="0" borderId="0" applyFont="0" applyFill="0" applyBorder="0" applyAlignment="0" applyProtection="0"/>
    <xf numFmtId="0" fontId="100" fillId="0" borderId="0">
      <alignment horizontal="center" wrapText="1"/>
      <protection locked="0"/>
    </xf>
    <xf numFmtId="0" fontId="101" fillId="0" borderId="0" applyFont="0"/>
    <xf numFmtId="0" fontId="101" fillId="0" borderId="0" applyFont="0"/>
    <xf numFmtId="178" fontId="97" fillId="0" borderId="0" applyFont="0" applyFill="0" applyBorder="0" applyAlignment="0" applyProtection="0"/>
    <xf numFmtId="0" fontId="98" fillId="0" borderId="0" applyFont="0" applyFill="0" applyBorder="0" applyAlignment="0" applyProtection="0"/>
    <xf numFmtId="178" fontId="99" fillId="0" borderId="0" applyFont="0" applyFill="0" applyBorder="0" applyAlignment="0" applyProtection="0"/>
    <xf numFmtId="179" fontId="97" fillId="0" borderId="0" applyFont="0" applyFill="0" applyBorder="0" applyAlignment="0" applyProtection="0"/>
    <xf numFmtId="0" fontId="98" fillId="0" borderId="0" applyFont="0" applyFill="0" applyBorder="0" applyAlignment="0" applyProtection="0"/>
    <xf numFmtId="179" fontId="99" fillId="0" borderId="0" applyFont="0" applyFill="0" applyBorder="0" applyAlignment="0" applyProtection="0"/>
    <xf numFmtId="0" fontId="102" fillId="8" borderId="0" applyNumberFormat="0" applyBorder="0" applyAlignment="0" applyProtection="0"/>
    <xf numFmtId="0" fontId="102" fillId="8" borderId="0" applyNumberFormat="0" applyBorder="0" applyAlignment="0" applyProtection="0"/>
    <xf numFmtId="0" fontId="102" fillId="8" borderId="0" applyNumberFormat="0" applyBorder="0" applyAlignment="0" applyProtection="0"/>
    <xf numFmtId="0" fontId="103" fillId="0" borderId="0" applyNumberFormat="0" applyFill="0" applyBorder="0" applyAlignment="0" applyProtection="0"/>
    <xf numFmtId="0" fontId="104" fillId="0" borderId="0">
      <alignment horizontal="center"/>
    </xf>
    <xf numFmtId="0" fontId="98" fillId="0" borderId="0"/>
    <xf numFmtId="0" fontId="105" fillId="0" borderId="0"/>
    <xf numFmtId="0" fontId="98" fillId="0" borderId="0"/>
    <xf numFmtId="0" fontId="105" fillId="0" borderId="0"/>
    <xf numFmtId="0" fontId="106" fillId="0" borderId="0"/>
    <xf numFmtId="180" fontId="107" fillId="0" borderId="0" applyFill="0" applyBorder="0" applyAlignment="0"/>
    <xf numFmtId="181" fontId="108" fillId="0" borderId="0" applyFill="0" applyBorder="0" applyAlignment="0"/>
    <xf numFmtId="182" fontId="108" fillId="0" borderId="0" applyFill="0" applyBorder="0" applyAlignment="0"/>
    <xf numFmtId="183" fontId="108" fillId="0" borderId="0" applyFill="0" applyBorder="0" applyAlignment="0"/>
    <xf numFmtId="184" fontId="5" fillId="0" borderId="0" applyFill="0" applyBorder="0" applyAlignment="0"/>
    <xf numFmtId="184" fontId="5" fillId="0" borderId="0" applyFill="0" applyBorder="0" applyAlignment="0"/>
    <xf numFmtId="185" fontId="108" fillId="0" borderId="0" applyFill="0" applyBorder="0" applyAlignment="0"/>
    <xf numFmtId="186" fontId="108" fillId="0" borderId="0" applyFill="0" applyBorder="0" applyAlignment="0"/>
    <xf numFmtId="181" fontId="108" fillId="0" borderId="0" applyFill="0" applyBorder="0" applyAlignment="0"/>
    <xf numFmtId="0" fontId="109" fillId="25" borderId="33" applyNumberFormat="0" applyAlignment="0" applyProtection="0"/>
    <xf numFmtId="0" fontId="109" fillId="25" borderId="33" applyNumberFormat="0" applyAlignment="0" applyProtection="0"/>
    <xf numFmtId="0" fontId="109" fillId="25" borderId="33" applyNumberFormat="0" applyAlignment="0" applyProtection="0"/>
    <xf numFmtId="0" fontId="110" fillId="0" borderId="0"/>
    <xf numFmtId="0" fontId="111" fillId="26" borderId="34" applyNumberFormat="0" applyAlignment="0" applyProtection="0"/>
    <xf numFmtId="0" fontId="111" fillId="26" borderId="34" applyNumberFormat="0" applyAlignment="0" applyProtection="0"/>
    <xf numFmtId="0" fontId="111" fillId="26" borderId="34" applyNumberFormat="0" applyAlignment="0" applyProtection="0"/>
    <xf numFmtId="187" fontId="12" fillId="0" borderId="0" applyFont="0" applyFill="0" applyBorder="0" applyAlignment="0" applyProtection="0"/>
    <xf numFmtId="188" fontId="112" fillId="0" borderId="0"/>
    <xf numFmtId="188" fontId="112" fillId="0" borderId="0"/>
    <xf numFmtId="188" fontId="112" fillId="0" borderId="0"/>
    <xf numFmtId="188" fontId="112" fillId="0" borderId="0"/>
    <xf numFmtId="188" fontId="112" fillId="0" borderId="0"/>
    <xf numFmtId="188" fontId="112" fillId="0" borderId="0"/>
    <xf numFmtId="188" fontId="112" fillId="0" borderId="0"/>
    <xf numFmtId="188" fontId="112" fillId="0" borderId="0"/>
    <xf numFmtId="185" fontId="10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9" fontId="67" fillId="0" borderId="0"/>
    <xf numFmtId="3" fontId="5" fillId="0" borderId="0" applyFont="0" applyFill="0" applyBorder="0" applyAlignment="0" applyProtection="0"/>
    <xf numFmtId="0" fontId="113" fillId="0" borderId="0" applyNumberFormat="0" applyAlignment="0">
      <alignment horizontal="left"/>
    </xf>
    <xf numFmtId="181" fontId="108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1" fontId="5" fillId="0" borderId="0"/>
    <xf numFmtId="168" fontId="78" fillId="0" borderId="35"/>
    <xf numFmtId="0" fontId="5" fillId="0" borderId="0" applyFont="0" applyFill="0" applyBorder="0" applyAlignment="0" applyProtection="0"/>
    <xf numFmtId="14" fontId="114" fillId="0" borderId="0" applyFill="0" applyBorder="0" applyAlignment="0"/>
    <xf numFmtId="192" fontId="107" fillId="0" borderId="0" applyFont="0" applyFill="0" applyBorder="0" applyAlignment="0" applyProtection="0"/>
    <xf numFmtId="193" fontId="107" fillId="0" borderId="0" applyFont="0" applyFill="0" applyBorder="0" applyAlignment="0" applyProtection="0"/>
    <xf numFmtId="194" fontId="5" fillId="0" borderId="0"/>
    <xf numFmtId="172" fontId="115" fillId="0" borderId="0" applyFont="0" applyFill="0" applyBorder="0" applyAlignment="0" applyProtection="0"/>
    <xf numFmtId="173" fontId="115" fillId="0" borderId="0" applyFont="0" applyFill="0" applyBorder="0" applyAlignment="0" applyProtection="0"/>
    <xf numFmtId="172" fontId="115" fillId="0" borderId="0" applyFont="0" applyFill="0" applyBorder="0" applyAlignment="0" applyProtection="0"/>
    <xf numFmtId="172" fontId="115" fillId="0" borderId="0" applyFont="0" applyFill="0" applyBorder="0" applyAlignment="0" applyProtection="0"/>
    <xf numFmtId="172" fontId="115" fillId="0" borderId="0" applyFont="0" applyFill="0" applyBorder="0" applyAlignment="0" applyProtection="0"/>
    <xf numFmtId="172" fontId="115" fillId="0" borderId="0" applyFont="0" applyFill="0" applyBorder="0" applyAlignment="0" applyProtection="0"/>
    <xf numFmtId="41" fontId="115" fillId="0" borderId="0" applyFont="0" applyFill="0" applyBorder="0" applyAlignment="0" applyProtection="0"/>
    <xf numFmtId="41" fontId="115" fillId="0" borderId="0" applyFont="0" applyFill="0" applyBorder="0" applyAlignment="0" applyProtection="0"/>
    <xf numFmtId="41" fontId="115" fillId="0" borderId="0" applyFont="0" applyFill="0" applyBorder="0" applyAlignment="0" applyProtection="0"/>
    <xf numFmtId="41" fontId="115" fillId="0" borderId="0" applyFont="0" applyFill="0" applyBorder="0" applyAlignment="0" applyProtection="0"/>
    <xf numFmtId="41" fontId="115" fillId="0" borderId="0" applyFont="0" applyFill="0" applyBorder="0" applyAlignment="0" applyProtection="0"/>
    <xf numFmtId="172" fontId="115" fillId="0" borderId="0" applyFont="0" applyFill="0" applyBorder="0" applyAlignment="0" applyProtection="0"/>
    <xf numFmtId="172" fontId="115" fillId="0" borderId="0" applyFont="0" applyFill="0" applyBorder="0" applyAlignment="0" applyProtection="0"/>
    <xf numFmtId="172" fontId="115" fillId="0" borderId="0" applyFont="0" applyFill="0" applyBorder="0" applyAlignment="0" applyProtection="0"/>
    <xf numFmtId="41" fontId="115" fillId="0" borderId="0" applyFont="0" applyFill="0" applyBorder="0" applyAlignment="0" applyProtection="0"/>
    <xf numFmtId="41" fontId="115" fillId="0" borderId="0" applyFont="0" applyFill="0" applyBorder="0" applyAlignment="0" applyProtection="0"/>
    <xf numFmtId="195" fontId="115" fillId="0" borderId="0" applyFont="0" applyFill="0" applyBorder="0" applyAlignment="0" applyProtection="0"/>
    <xf numFmtId="195" fontId="115" fillId="0" borderId="0" applyFont="0" applyFill="0" applyBorder="0" applyAlignment="0" applyProtection="0"/>
    <xf numFmtId="41" fontId="115" fillId="0" borderId="0" applyFont="0" applyFill="0" applyBorder="0" applyAlignment="0" applyProtection="0"/>
    <xf numFmtId="173" fontId="115" fillId="0" borderId="0" applyFont="0" applyFill="0" applyBorder="0" applyAlignment="0" applyProtection="0"/>
    <xf numFmtId="173" fontId="115" fillId="0" borderId="0" applyFont="0" applyFill="0" applyBorder="0" applyAlignment="0" applyProtection="0"/>
    <xf numFmtId="173" fontId="115" fillId="0" borderId="0" applyFont="0" applyFill="0" applyBorder="0" applyAlignment="0" applyProtection="0"/>
    <xf numFmtId="173" fontId="115" fillId="0" borderId="0" applyFont="0" applyFill="0" applyBorder="0" applyAlignment="0" applyProtection="0"/>
    <xf numFmtId="43" fontId="115" fillId="0" borderId="0" applyFont="0" applyFill="0" applyBorder="0" applyAlignment="0" applyProtection="0"/>
    <xf numFmtId="43" fontId="115" fillId="0" borderId="0" applyFont="0" applyFill="0" applyBorder="0" applyAlignment="0" applyProtection="0"/>
    <xf numFmtId="43" fontId="115" fillId="0" borderId="0" applyFont="0" applyFill="0" applyBorder="0" applyAlignment="0" applyProtection="0"/>
    <xf numFmtId="43" fontId="115" fillId="0" borderId="0" applyFont="0" applyFill="0" applyBorder="0" applyAlignment="0" applyProtection="0"/>
    <xf numFmtId="43" fontId="115" fillId="0" borderId="0" applyFont="0" applyFill="0" applyBorder="0" applyAlignment="0" applyProtection="0"/>
    <xf numFmtId="173" fontId="115" fillId="0" borderId="0" applyFont="0" applyFill="0" applyBorder="0" applyAlignment="0" applyProtection="0"/>
    <xf numFmtId="173" fontId="115" fillId="0" borderId="0" applyFont="0" applyFill="0" applyBorder="0" applyAlignment="0" applyProtection="0"/>
    <xf numFmtId="173" fontId="115" fillId="0" borderId="0" applyFont="0" applyFill="0" applyBorder="0" applyAlignment="0" applyProtection="0"/>
    <xf numFmtId="43" fontId="115" fillId="0" borderId="0" applyFont="0" applyFill="0" applyBorder="0" applyAlignment="0" applyProtection="0"/>
    <xf numFmtId="43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43" fontId="115" fillId="0" borderId="0" applyFont="0" applyFill="0" applyBorder="0" applyAlignment="0" applyProtection="0"/>
    <xf numFmtId="185" fontId="108" fillId="0" borderId="0" applyFill="0" applyBorder="0" applyAlignment="0"/>
    <xf numFmtId="181" fontId="108" fillId="0" borderId="0" applyFill="0" applyBorder="0" applyAlignment="0"/>
    <xf numFmtId="185" fontId="108" fillId="0" borderId="0" applyFill="0" applyBorder="0" applyAlignment="0"/>
    <xf numFmtId="186" fontId="108" fillId="0" borderId="0" applyFill="0" applyBorder="0" applyAlignment="0"/>
    <xf numFmtId="181" fontId="108" fillId="0" borderId="0" applyFill="0" applyBorder="0" applyAlignment="0"/>
    <xf numFmtId="0" fontId="116" fillId="0" borderId="0" applyNumberFormat="0" applyAlignment="0">
      <alignment horizontal="left"/>
    </xf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2" fontId="5" fillId="0" borderId="0" applyFon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Protection="0">
      <alignment vertical="center"/>
    </xf>
    <xf numFmtId="0" fontId="120" fillId="0" borderId="0" applyNumberFormat="0" applyFill="0" applyBorder="0" applyAlignment="0" applyProtection="0"/>
    <xf numFmtId="0" fontId="121" fillId="0" borderId="0" applyNumberFormat="0" applyFill="0" applyBorder="0" applyProtection="0">
      <alignment vertical="center"/>
    </xf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197" fontId="124" fillId="0" borderId="36" applyNumberFormat="0" applyFill="0" applyBorder="0" applyAlignment="0" applyProtection="0"/>
    <xf numFmtId="0" fontId="125" fillId="0" borderId="0" applyNumberFormat="0" applyFill="0" applyBorder="0" applyAlignment="0" applyProtection="0"/>
    <xf numFmtId="198" fontId="126" fillId="0" borderId="19">
      <alignment horizontal="center" vertical="center"/>
    </xf>
    <xf numFmtId="0" fontId="127" fillId="9" borderId="0" applyNumberFormat="0" applyBorder="0" applyAlignment="0" applyProtection="0"/>
    <xf numFmtId="0" fontId="127" fillId="9" borderId="0" applyNumberFormat="0" applyBorder="0" applyAlignment="0" applyProtection="0"/>
    <xf numFmtId="0" fontId="127" fillId="9" borderId="0" applyNumberFormat="0" applyBorder="0" applyAlignment="0" applyProtection="0"/>
    <xf numFmtId="38" fontId="128" fillId="6" borderId="0" applyNumberFormat="0" applyBorder="0" applyAlignment="0" applyProtection="0"/>
    <xf numFmtId="0" fontId="129" fillId="0" borderId="37" applyNumberFormat="0" applyFill="0" applyBorder="0" applyAlignment="0" applyProtection="0">
      <alignment horizontal="center" vertical="center"/>
    </xf>
    <xf numFmtId="0" fontId="130" fillId="0" borderId="0" applyNumberFormat="0" applyFont="0" applyBorder="0" applyAlignment="0">
      <alignment horizontal="left" vertical="center"/>
    </xf>
    <xf numFmtId="0" fontId="131" fillId="27" borderId="0"/>
    <xf numFmtId="0" fontId="132" fillId="0" borderId="0">
      <alignment horizontal="left"/>
    </xf>
    <xf numFmtId="0" fontId="133" fillId="0" borderId="38" applyNumberFormat="0" applyAlignment="0" applyProtection="0">
      <alignment horizontal="left" vertical="center"/>
    </xf>
    <xf numFmtId="0" fontId="133" fillId="0" borderId="39">
      <alignment horizontal="left" vertical="center"/>
    </xf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5" fillId="0" borderId="40" applyNumberFormat="0" applyFill="0" applyAlignment="0" applyProtection="0"/>
    <xf numFmtId="0" fontId="135" fillId="0" borderId="40" applyNumberFormat="0" applyFill="0" applyAlignment="0" applyProtection="0"/>
    <xf numFmtId="0" fontId="135" fillId="0" borderId="40" applyNumberFormat="0" applyFill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4" fillId="0" borderId="0" applyProtection="0"/>
    <xf numFmtId="0" fontId="133" fillId="0" borderId="0" applyProtection="0"/>
    <xf numFmtId="0" fontId="136" fillId="0" borderId="41">
      <alignment horizontal="center"/>
    </xf>
    <xf numFmtId="0" fontId="136" fillId="0" borderId="0">
      <alignment horizontal="center"/>
    </xf>
    <xf numFmtId="5" fontId="104" fillId="28" borderId="28" applyNumberFormat="0" applyAlignment="0">
      <alignment horizontal="left" vertical="top"/>
    </xf>
    <xf numFmtId="49" fontId="137" fillId="0" borderId="28">
      <alignment vertical="center"/>
    </xf>
    <xf numFmtId="10" fontId="128" fillId="29" borderId="28" applyNumberFormat="0" applyBorder="0" applyAlignment="0" applyProtection="0"/>
    <xf numFmtId="0" fontId="138" fillId="0" borderId="0"/>
    <xf numFmtId="0" fontId="138" fillId="0" borderId="0"/>
    <xf numFmtId="0" fontId="138" fillId="0" borderId="0"/>
    <xf numFmtId="0" fontId="78" fillId="0" borderId="0"/>
    <xf numFmtId="0" fontId="78" fillId="0" borderId="0"/>
    <xf numFmtId="185" fontId="108" fillId="0" borderId="0" applyFill="0" applyBorder="0" applyAlignment="0"/>
    <xf numFmtId="181" fontId="108" fillId="0" borderId="0" applyFill="0" applyBorder="0" applyAlignment="0"/>
    <xf numFmtId="185" fontId="108" fillId="0" borderId="0" applyFill="0" applyBorder="0" applyAlignment="0"/>
    <xf numFmtId="186" fontId="108" fillId="0" borderId="0" applyFill="0" applyBorder="0" applyAlignment="0"/>
    <xf numFmtId="181" fontId="108" fillId="0" borderId="0" applyFill="0" applyBorder="0" applyAlignment="0"/>
    <xf numFmtId="0" fontId="139" fillId="0" borderId="42" applyNumberFormat="0" applyFill="0" applyAlignment="0" applyProtection="0"/>
    <xf numFmtId="0" fontId="139" fillId="0" borderId="42" applyNumberFormat="0" applyFill="0" applyAlignment="0" applyProtection="0"/>
    <xf numFmtId="0" fontId="139" fillId="0" borderId="42" applyNumberFormat="0" applyFill="0" applyAlignment="0" applyProtection="0"/>
    <xf numFmtId="168" fontId="140" fillId="0" borderId="43" applyNumberFormat="0" applyFont="0" applyFill="0" applyBorder="0">
      <alignment horizontal="center"/>
    </xf>
    <xf numFmtId="38" fontId="107" fillId="0" borderId="0" applyFont="0" applyFill="0" applyBorder="0" applyAlignment="0" applyProtection="0"/>
    <xf numFmtId="40" fontId="107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141" fillId="0" borderId="41"/>
    <xf numFmtId="199" fontId="5" fillId="0" borderId="43"/>
    <xf numFmtId="199" fontId="5" fillId="0" borderId="43"/>
    <xf numFmtId="6" fontId="107" fillId="0" borderId="0" applyFont="0" applyFill="0" applyBorder="0" applyAlignment="0" applyProtection="0"/>
    <xf numFmtId="8" fontId="107" fillId="0" borderId="0" applyFont="0" applyFill="0" applyBorder="0" applyAlignment="0" applyProtection="0"/>
    <xf numFmtId="200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0" fontId="142" fillId="0" borderId="0" applyNumberFormat="0" applyFont="0" applyFill="0" applyAlignment="0"/>
    <xf numFmtId="0" fontId="143" fillId="30" borderId="0" applyNumberFormat="0" applyBorder="0" applyAlignment="0" applyProtection="0"/>
    <xf numFmtId="0" fontId="143" fillId="30" borderId="0" applyNumberFormat="0" applyBorder="0" applyAlignment="0" applyProtection="0"/>
    <xf numFmtId="0" fontId="143" fillId="30" borderId="0" applyNumberFormat="0" applyBorder="0" applyAlignment="0" applyProtection="0"/>
    <xf numFmtId="0" fontId="143" fillId="30" borderId="0" applyNumberFormat="0" applyBorder="0" applyAlignment="0" applyProtection="0"/>
    <xf numFmtId="0" fontId="126" fillId="0" borderId="28"/>
    <xf numFmtId="0" fontId="126" fillId="0" borderId="28"/>
    <xf numFmtId="0" fontId="67" fillId="0" borderId="0"/>
    <xf numFmtId="37" fontId="144" fillId="0" borderId="0"/>
    <xf numFmtId="202" fontId="145" fillId="0" borderId="0"/>
    <xf numFmtId="0" fontId="146" fillId="0" borderId="0"/>
    <xf numFmtId="0" fontId="2" fillId="0" borderId="0"/>
    <xf numFmtId="0" fontId="5" fillId="0" borderId="0"/>
    <xf numFmtId="0" fontId="2" fillId="0" borderId="0"/>
    <xf numFmtId="0" fontId="147" fillId="0" borderId="0"/>
    <xf numFmtId="0" fontId="2" fillId="0" borderId="0"/>
    <xf numFmtId="0" fontId="12" fillId="0" borderId="0"/>
    <xf numFmtId="0" fontId="1" fillId="0" borderId="0"/>
    <xf numFmtId="0" fontId="5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59" fillId="0" borderId="0"/>
    <xf numFmtId="0" fontId="71" fillId="0" borderId="0"/>
    <xf numFmtId="0" fontId="12" fillId="0" borderId="0"/>
    <xf numFmtId="0" fontId="71" fillId="0" borderId="0"/>
    <xf numFmtId="0" fontId="71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9" fillId="0" borderId="0"/>
    <xf numFmtId="0" fontId="59" fillId="0" borderId="0"/>
    <xf numFmtId="0" fontId="148" fillId="0" borderId="0"/>
    <xf numFmtId="0" fontId="2" fillId="0" borderId="0"/>
    <xf numFmtId="0" fontId="148" fillId="0" borderId="0"/>
    <xf numFmtId="0" fontId="5" fillId="0" borderId="0"/>
    <xf numFmtId="0" fontId="148" fillId="0" borderId="0"/>
    <xf numFmtId="0" fontId="2" fillId="0" borderId="0"/>
    <xf numFmtId="0" fontId="148" fillId="0" borderId="0"/>
    <xf numFmtId="0" fontId="148" fillId="0" borderId="0"/>
    <xf numFmtId="0" fontId="148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149" fillId="0" borderId="0"/>
    <xf numFmtId="0" fontId="148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9" fillId="0" borderId="0"/>
    <xf numFmtId="0" fontId="1" fillId="0" borderId="0"/>
    <xf numFmtId="0" fontId="12" fillId="0" borderId="0"/>
    <xf numFmtId="0" fontId="5" fillId="0" borderId="0"/>
    <xf numFmtId="0" fontId="5" fillId="0" borderId="0"/>
    <xf numFmtId="0" fontId="59" fillId="0" borderId="0"/>
    <xf numFmtId="0" fontId="95" fillId="0" borderId="0"/>
    <xf numFmtId="0" fontId="5" fillId="0" borderId="0"/>
    <xf numFmtId="0" fontId="150" fillId="0" borderId="0"/>
    <xf numFmtId="0" fontId="59" fillId="0" borderId="0"/>
    <xf numFmtId="0" fontId="71" fillId="0" borderId="0"/>
    <xf numFmtId="0" fontId="5" fillId="0" borderId="0"/>
    <xf numFmtId="0" fontId="1" fillId="0" borderId="0"/>
    <xf numFmtId="0" fontId="1" fillId="0" borderId="0"/>
    <xf numFmtId="0" fontId="78" fillId="0" borderId="0"/>
    <xf numFmtId="0" fontId="78" fillId="0" borderId="0"/>
    <xf numFmtId="0" fontId="115" fillId="0" borderId="0"/>
    <xf numFmtId="0" fontId="78" fillId="31" borderId="44" applyNumberFormat="0" applyFont="0" applyAlignment="0" applyProtection="0"/>
    <xf numFmtId="0" fontId="78" fillId="31" borderId="44" applyNumberFormat="0" applyFont="0" applyAlignment="0" applyProtection="0"/>
    <xf numFmtId="0" fontId="78" fillId="31" borderId="44" applyNumberFormat="0" applyFont="0" applyAlignment="0" applyProtection="0"/>
    <xf numFmtId="0" fontId="151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52" fillId="25" borderId="45" applyNumberFormat="0" applyAlignment="0" applyProtection="0"/>
    <xf numFmtId="0" fontId="152" fillId="25" borderId="45" applyNumberFormat="0" applyAlignment="0" applyProtection="0"/>
    <xf numFmtId="0" fontId="152" fillId="25" borderId="45" applyNumberFormat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00" fillId="0" borderId="0">
      <alignment horizontal="center" wrapText="1"/>
      <protection locked="0"/>
    </xf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203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7" fillId="0" borderId="46" applyNumberFormat="0" applyBorder="0"/>
    <xf numFmtId="185" fontId="108" fillId="0" borderId="0" applyFill="0" applyBorder="0" applyAlignment="0"/>
    <xf numFmtId="181" fontId="108" fillId="0" borderId="0" applyFill="0" applyBorder="0" applyAlignment="0"/>
    <xf numFmtId="185" fontId="108" fillId="0" borderId="0" applyFill="0" applyBorder="0" applyAlignment="0"/>
    <xf numFmtId="186" fontId="108" fillId="0" borderId="0" applyFill="0" applyBorder="0" applyAlignment="0"/>
    <xf numFmtId="181" fontId="108" fillId="0" borderId="0" applyFill="0" applyBorder="0" applyAlignment="0"/>
    <xf numFmtId="0" fontId="153" fillId="0" borderId="0"/>
    <xf numFmtId="0" fontId="107" fillId="0" borderId="0" applyNumberFormat="0" applyFont="0" applyFill="0" applyBorder="0" applyAlignment="0" applyProtection="0">
      <alignment horizontal="left"/>
    </xf>
    <xf numFmtId="0" fontId="107" fillId="0" borderId="0" applyNumberFormat="0" applyFont="0" applyFill="0" applyBorder="0" applyAlignment="0" applyProtection="0">
      <alignment horizontal="left"/>
    </xf>
    <xf numFmtId="0" fontId="154" fillId="0" borderId="41">
      <alignment horizontal="center"/>
    </xf>
    <xf numFmtId="0" fontId="155" fillId="32" borderId="0" applyNumberFormat="0" applyFont="0" applyBorder="0" applyAlignment="0">
      <alignment horizontal="center"/>
    </xf>
    <xf numFmtId="0" fontId="95" fillId="0" borderId="0">
      <alignment horizontal="center"/>
    </xf>
    <xf numFmtId="14" fontId="156" fillId="0" borderId="0" applyNumberFormat="0" applyFill="0" applyBorder="0" applyAlignment="0" applyProtection="0">
      <alignment horizontal="left"/>
    </xf>
    <xf numFmtId="0" fontId="78" fillId="0" borderId="0" applyNumberFormat="0" applyFill="0" applyBorder="0" applyAlignment="0" applyProtection="0"/>
    <xf numFmtId="4" fontId="157" fillId="33" borderId="47" applyNumberFormat="0" applyProtection="0">
      <alignment vertical="center"/>
    </xf>
    <xf numFmtId="4" fontId="158" fillId="33" borderId="47" applyNumberFormat="0" applyProtection="0">
      <alignment vertical="center"/>
    </xf>
    <xf numFmtId="4" fontId="159" fillId="33" borderId="47" applyNumberFormat="0" applyProtection="0">
      <alignment horizontal="left" vertical="center" indent="1"/>
    </xf>
    <xf numFmtId="4" fontId="159" fillId="34" borderId="0" applyNumberFormat="0" applyProtection="0">
      <alignment horizontal="left" vertical="center" indent="1"/>
    </xf>
    <xf numFmtId="4" fontId="159" fillId="35" borderId="47" applyNumberFormat="0" applyProtection="0">
      <alignment horizontal="right" vertical="center"/>
    </xf>
    <xf numFmtId="4" fontId="159" fillId="36" borderId="47" applyNumberFormat="0" applyProtection="0">
      <alignment horizontal="right" vertical="center"/>
    </xf>
    <xf numFmtId="4" fontId="159" fillId="37" borderId="47" applyNumberFormat="0" applyProtection="0">
      <alignment horizontal="right" vertical="center"/>
    </xf>
    <xf numFmtId="4" fontId="159" fillId="38" borderId="47" applyNumberFormat="0" applyProtection="0">
      <alignment horizontal="right" vertical="center"/>
    </xf>
    <xf numFmtId="4" fontId="159" fillId="39" borderId="47" applyNumberFormat="0" applyProtection="0">
      <alignment horizontal="right" vertical="center"/>
    </xf>
    <xf numFmtId="4" fontId="159" fillId="40" borderId="47" applyNumberFormat="0" applyProtection="0">
      <alignment horizontal="right" vertical="center"/>
    </xf>
    <xf numFmtId="4" fontId="159" fillId="41" borderId="47" applyNumberFormat="0" applyProtection="0">
      <alignment horizontal="right" vertical="center"/>
    </xf>
    <xf numFmtId="4" fontId="159" fillId="42" borderId="47" applyNumberFormat="0" applyProtection="0">
      <alignment horizontal="right" vertical="center"/>
    </xf>
    <xf numFmtId="4" fontId="159" fillId="43" borderId="47" applyNumberFormat="0" applyProtection="0">
      <alignment horizontal="right" vertical="center"/>
    </xf>
    <xf numFmtId="4" fontId="157" fillId="44" borderId="48" applyNumberFormat="0" applyProtection="0">
      <alignment horizontal="left" vertical="center" indent="1"/>
    </xf>
    <xf numFmtId="4" fontId="157" fillId="45" borderId="0" applyNumberFormat="0" applyProtection="0">
      <alignment horizontal="left" vertical="center" indent="1"/>
    </xf>
    <xf numFmtId="4" fontId="157" fillId="34" borderId="0" applyNumberFormat="0" applyProtection="0">
      <alignment horizontal="left" vertical="center" indent="1"/>
    </xf>
    <xf numFmtId="4" fontId="159" fillId="45" borderId="47" applyNumberFormat="0" applyProtection="0">
      <alignment horizontal="right" vertical="center"/>
    </xf>
    <xf numFmtId="4" fontId="114" fillId="45" borderId="0" applyNumberFormat="0" applyProtection="0">
      <alignment horizontal="left" vertical="center" indent="1"/>
    </xf>
    <xf numFmtId="4" fontId="114" fillId="45" borderId="0" applyNumberFormat="0" applyProtection="0">
      <alignment horizontal="left" vertical="center" indent="1"/>
    </xf>
    <xf numFmtId="4" fontId="114" fillId="34" borderId="0" applyNumberFormat="0" applyProtection="0">
      <alignment horizontal="left" vertical="center" indent="1"/>
    </xf>
    <xf numFmtId="4" fontId="114" fillId="34" borderId="0" applyNumberFormat="0" applyProtection="0">
      <alignment horizontal="left" vertical="center" indent="1"/>
    </xf>
    <xf numFmtId="4" fontId="159" fillId="46" borderId="47" applyNumberFormat="0" applyProtection="0">
      <alignment vertical="center"/>
    </xf>
    <xf numFmtId="4" fontId="160" fillId="46" borderId="47" applyNumberFormat="0" applyProtection="0">
      <alignment vertical="center"/>
    </xf>
    <xf numFmtId="4" fontId="157" fillId="45" borderId="49" applyNumberFormat="0" applyProtection="0">
      <alignment horizontal="left" vertical="center" indent="1"/>
    </xf>
    <xf numFmtId="4" fontId="159" fillId="46" borderId="47" applyNumberFormat="0" applyProtection="0">
      <alignment horizontal="right" vertical="center"/>
    </xf>
    <xf numFmtId="4" fontId="160" fillId="46" borderId="47" applyNumberFormat="0" applyProtection="0">
      <alignment horizontal="right" vertical="center"/>
    </xf>
    <xf numFmtId="4" fontId="157" fillId="45" borderId="47" applyNumberFormat="0" applyProtection="0">
      <alignment horizontal="left" vertical="center" indent="1"/>
    </xf>
    <xf numFmtId="4" fontId="161" fillId="28" borderId="49" applyNumberFormat="0" applyProtection="0">
      <alignment horizontal="left" vertical="center" indent="1"/>
    </xf>
    <xf numFmtId="4" fontId="162" fillId="46" borderId="47" applyNumberFormat="0" applyProtection="0">
      <alignment horizontal="right" vertical="center"/>
    </xf>
    <xf numFmtId="0" fontId="155" fillId="1" borderId="39" applyNumberFormat="0" applyFont="0" applyAlignment="0">
      <alignment horizontal="center"/>
    </xf>
    <xf numFmtId="0" fontId="163" fillId="0" borderId="0" applyNumberFormat="0" applyFill="0" applyBorder="0" applyAlignment="0">
      <alignment horizontal="center"/>
    </xf>
    <xf numFmtId="0" fontId="5" fillId="0" borderId="0"/>
    <xf numFmtId="187" fontId="164" fillId="0" borderId="0" applyNumberFormat="0" applyBorder="0" applyAlignment="0">
      <alignment horizontal="centerContinuous"/>
    </xf>
    <xf numFmtId="0" fontId="95" fillId="0" borderId="0" applyNumberFormat="0" applyFill="0" applyBorder="0" applyAlignment="0" applyProtection="0"/>
    <xf numFmtId="187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0" fontId="141" fillId="0" borderId="0"/>
    <xf numFmtId="40" fontId="165" fillId="0" borderId="0" applyBorder="0">
      <alignment horizontal="right"/>
    </xf>
    <xf numFmtId="204" fontId="126" fillId="0" borderId="50">
      <alignment horizontal="right" vertical="center"/>
    </xf>
    <xf numFmtId="205" fontId="78" fillId="0" borderId="50">
      <alignment horizontal="right" vertical="center"/>
    </xf>
    <xf numFmtId="206" fontId="126" fillId="0" borderId="50">
      <alignment horizontal="right" vertical="center"/>
    </xf>
    <xf numFmtId="204" fontId="126" fillId="0" borderId="50">
      <alignment horizontal="right" vertical="center"/>
    </xf>
    <xf numFmtId="204" fontId="126" fillId="0" borderId="50">
      <alignment horizontal="right" vertical="center"/>
    </xf>
    <xf numFmtId="49" fontId="114" fillId="0" borderId="0" applyFill="0" applyBorder="0" applyAlignment="0"/>
    <xf numFmtId="207" fontId="5" fillId="0" borderId="0" applyFill="0" applyBorder="0" applyAlignment="0"/>
    <xf numFmtId="207" fontId="5" fillId="0" borderId="0" applyFill="0" applyBorder="0" applyAlignment="0"/>
    <xf numFmtId="208" fontId="5" fillId="0" borderId="0" applyFill="0" applyBorder="0" applyAlignment="0"/>
    <xf numFmtId="208" fontId="5" fillId="0" borderId="0" applyFill="0" applyBorder="0" applyAlignment="0"/>
    <xf numFmtId="209" fontId="126" fillId="0" borderId="50">
      <alignment horizontal="center"/>
    </xf>
    <xf numFmtId="0" fontId="166" fillId="0" borderId="51"/>
    <xf numFmtId="0" fontId="126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2" fillId="0" borderId="19" applyNumberFormat="0" applyBorder="0" applyAlignment="0"/>
    <xf numFmtId="0" fontId="167" fillId="0" borderId="43" applyNumberFormat="0" applyBorder="0" applyAlignment="0">
      <alignment horizontal="center"/>
    </xf>
    <xf numFmtId="3" fontId="168" fillId="0" borderId="0" applyNumberFormat="0" applyFill="0" applyBorder="0" applyAlignment="0" applyProtection="0">
      <alignment horizontal="center" wrapText="1"/>
    </xf>
    <xf numFmtId="0" fontId="169" fillId="0" borderId="52" applyBorder="0" applyAlignment="0">
      <alignment horizontal="center" vertical="center"/>
    </xf>
    <xf numFmtId="0" fontId="170" fillId="0" borderId="0" applyNumberFormat="0" applyFill="0" applyBorder="0" applyAlignment="0" applyProtection="0">
      <alignment horizontal="centerContinuous"/>
    </xf>
    <xf numFmtId="0" fontId="129" fillId="0" borderId="53" applyNumberFormat="0" applyFill="0" applyBorder="0" applyAlignment="0" applyProtection="0">
      <alignment horizontal="center" vertical="center" wrapText="1"/>
    </xf>
    <xf numFmtId="0" fontId="171" fillId="0" borderId="0" applyNumberFormat="0" applyFill="0" applyBorder="0" applyAlignment="0" applyProtection="0"/>
    <xf numFmtId="0" fontId="171" fillId="0" borderId="0" applyNumberFormat="0" applyFill="0" applyBorder="0" applyAlignment="0" applyProtection="0"/>
    <xf numFmtId="0" fontId="171" fillId="0" borderId="0" applyNumberFormat="0" applyFill="0" applyBorder="0" applyAlignment="0" applyProtection="0"/>
    <xf numFmtId="0" fontId="11" fillId="0" borderId="54" applyNumberFormat="0" applyBorder="0" applyAlignment="0">
      <alignment vertical="center"/>
    </xf>
    <xf numFmtId="0" fontId="5" fillId="0" borderId="55" applyNumberFormat="0" applyFont="0" applyFill="0" applyAlignment="0" applyProtection="0"/>
    <xf numFmtId="0" fontId="5" fillId="0" borderId="55" applyNumberFormat="0" applyFont="0" applyFill="0" applyAlignment="0" applyProtection="0"/>
    <xf numFmtId="0" fontId="5" fillId="0" borderId="55" applyNumberFormat="0" applyFont="0" applyFill="0" applyAlignment="0" applyProtection="0"/>
    <xf numFmtId="0" fontId="133" fillId="0" borderId="56">
      <alignment horizontal="center"/>
    </xf>
    <xf numFmtId="210" fontId="147" fillId="0" borderId="0"/>
    <xf numFmtId="211" fontId="126" fillId="0" borderId="28"/>
    <xf numFmtId="3" fontId="126" fillId="0" borderId="0" applyNumberFormat="0" applyBorder="0" applyAlignment="0" applyProtection="0">
      <alignment horizontal="centerContinuous"/>
      <protection locked="0"/>
    </xf>
    <xf numFmtId="3" fontId="126" fillId="0" borderId="0" applyNumberFormat="0" applyBorder="0" applyAlignment="0" applyProtection="0">
      <alignment horizontal="centerContinuous"/>
      <protection locked="0"/>
    </xf>
    <xf numFmtId="3" fontId="172" fillId="0" borderId="0">
      <protection locked="0"/>
    </xf>
    <xf numFmtId="5" fontId="173" fillId="47" borderId="52">
      <alignment vertical="top"/>
    </xf>
    <xf numFmtId="0" fontId="174" fillId="48" borderId="28">
      <alignment horizontal="left" vertical="center"/>
    </xf>
    <xf numFmtId="6" fontId="175" fillId="49" borderId="52"/>
    <xf numFmtId="212" fontId="176" fillId="0" borderId="52">
      <alignment horizontal="left" vertical="top"/>
    </xf>
    <xf numFmtId="0" fontId="177" fillId="50" borderId="0">
      <alignment horizontal="left" vertical="center"/>
    </xf>
    <xf numFmtId="212" fontId="178" fillId="0" borderId="57">
      <alignment horizontal="left" vertical="top"/>
    </xf>
    <xf numFmtId="0" fontId="179" fillId="0" borderId="57">
      <alignment horizontal="left" vertical="center"/>
    </xf>
    <xf numFmtId="0" fontId="179" fillId="0" borderId="57">
      <alignment horizontal="left" vertical="center"/>
    </xf>
    <xf numFmtId="42" fontId="115" fillId="0" borderId="0" applyFont="0" applyFill="0" applyBorder="0" applyAlignment="0" applyProtection="0"/>
    <xf numFmtId="44" fontId="115" fillId="0" borderId="0" applyFont="0" applyFill="0" applyBorder="0" applyAlignment="0" applyProtection="0"/>
    <xf numFmtId="0" fontId="180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81" fillId="0" borderId="58" applyNumberFormat="0" applyFont="0" applyAlignment="0">
      <alignment horizontal="center"/>
    </xf>
    <xf numFmtId="0" fontId="182" fillId="0" borderId="0" applyNumberForma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59" fillId="0" borderId="0">
      <alignment vertical="center"/>
    </xf>
    <xf numFmtId="40" fontId="184" fillId="0" borderId="0" applyFont="0" applyFill="0" applyBorder="0" applyAlignment="0" applyProtection="0"/>
    <xf numFmtId="38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9" fontId="185" fillId="0" borderId="0" applyFont="0" applyFill="0" applyBorder="0" applyAlignment="0" applyProtection="0"/>
    <xf numFmtId="0" fontId="186" fillId="0" borderId="0"/>
    <xf numFmtId="179" fontId="187" fillId="0" borderId="0" applyFont="0" applyFill="0" applyBorder="0" applyAlignment="0" applyProtection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0" fontId="188" fillId="0" borderId="0"/>
    <xf numFmtId="172" fontId="189" fillId="0" borderId="0" applyFont="0" applyFill="0" applyBorder="0" applyAlignment="0" applyProtection="0"/>
    <xf numFmtId="173" fontId="189" fillId="0" borderId="0" applyFont="0" applyFill="0" applyBorder="0" applyAlignment="0" applyProtection="0"/>
    <xf numFmtId="213" fontId="146" fillId="0" borderId="0" applyFont="0" applyFill="0" applyBorder="0" applyAlignment="0" applyProtection="0"/>
    <xf numFmtId="214" fontId="146" fillId="0" borderId="0" applyFont="0" applyFill="0" applyBorder="0" applyAlignment="0" applyProtection="0"/>
    <xf numFmtId="0" fontId="146" fillId="0" borderId="0"/>
    <xf numFmtId="0" fontId="190" fillId="0" borderId="0"/>
    <xf numFmtId="0" fontId="142" fillId="0" borderId="0"/>
    <xf numFmtId="172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91" fillId="0" borderId="0"/>
    <xf numFmtId="185" fontId="7" fillId="0" borderId="0" applyFont="0" applyFill="0" applyBorder="0" applyAlignment="0" applyProtection="0"/>
    <xf numFmtId="198" fontId="7" fillId="0" borderId="0" applyFont="0" applyFill="0" applyBorder="0" applyAlignment="0" applyProtection="0"/>
    <xf numFmtId="6" fontId="83" fillId="0" borderId="0" applyFont="0" applyFill="0" applyBorder="0" applyAlignment="0" applyProtection="0"/>
    <xf numFmtId="185" fontId="7" fillId="0" borderId="0" applyFont="0" applyFill="0" applyBorder="0" applyAlignment="0" applyProtection="0"/>
  </cellStyleXfs>
  <cellXfs count="198">
    <xf numFmtId="0" fontId="0" fillId="0" borderId="0" xfId="0"/>
    <xf numFmtId="0" fontId="3" fillId="2" borderId="0" xfId="1" applyFont="1" applyFill="1" applyAlignment="1">
      <alignment horizontal="left" vertical="center" indent="1"/>
    </xf>
    <xf numFmtId="0" fontId="3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5" fillId="2" borderId="0" xfId="1" applyFont="1" applyFill="1" applyAlignment="1">
      <alignment horizontal="left" vertical="center"/>
    </xf>
    <xf numFmtId="0" fontId="6" fillId="2" borderId="0" xfId="1" applyFont="1" applyFill="1"/>
    <xf numFmtId="0" fontId="5" fillId="2" borderId="0" xfId="1" applyFont="1" applyFill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7" fillId="3" borderId="0" xfId="1" applyFont="1" applyFill="1" applyAlignment="1">
      <alignment vertical="center"/>
    </xf>
    <xf numFmtId="0" fontId="9" fillId="3" borderId="0" xfId="2" applyFont="1" applyFill="1"/>
    <xf numFmtId="0" fontId="5" fillId="3" borderId="0" xfId="3" applyFont="1" applyFill="1" applyProtection="1">
      <alignment vertical="center"/>
    </xf>
    <xf numFmtId="0" fontId="5" fillId="3" borderId="0" xfId="3" applyFont="1" applyFill="1" applyBorder="1" applyProtection="1">
      <alignment vertical="center"/>
    </xf>
    <xf numFmtId="0" fontId="2" fillId="3" borderId="0" xfId="2" applyFill="1"/>
    <xf numFmtId="0" fontId="10" fillId="0" borderId="0" xfId="1" applyFont="1" applyBorder="1" applyAlignment="1">
      <alignment horizontal="center" vertical="center"/>
    </xf>
    <xf numFmtId="164" fontId="7" fillId="0" borderId="0" xfId="4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Fill="1" applyBorder="1" applyAlignment="1">
      <alignment vertical="center"/>
    </xf>
    <xf numFmtId="0" fontId="11" fillId="0" borderId="0" xfId="2" applyFont="1" applyFill="1"/>
    <xf numFmtId="0" fontId="12" fillId="0" borderId="0" xfId="3" applyFont="1" applyFill="1" applyProtection="1">
      <alignment vertical="center"/>
    </xf>
    <xf numFmtId="0" fontId="12" fillId="0" borderId="0" xfId="3" applyFont="1" applyFill="1" applyBorder="1" applyProtection="1">
      <alignment vertical="center"/>
    </xf>
    <xf numFmtId="0" fontId="5" fillId="0" borderId="0" xfId="3" applyFont="1" applyFill="1" applyBorder="1" applyProtection="1">
      <alignment vertical="center"/>
    </xf>
    <xf numFmtId="0" fontId="5" fillId="0" borderId="0" xfId="3" applyFont="1" applyFill="1" applyProtection="1">
      <alignment vertical="center"/>
    </xf>
    <xf numFmtId="0" fontId="2" fillId="0" borderId="0" xfId="2"/>
    <xf numFmtId="0" fontId="12" fillId="0" borderId="0" xfId="2" applyFont="1" applyFill="1" applyAlignment="1">
      <alignment horizontal="left"/>
    </xf>
    <xf numFmtId="0" fontId="13" fillId="0" borderId="0" xfId="3" applyFont="1" applyFill="1" applyBorder="1" applyAlignment="1" applyProtection="1">
      <alignment horizontal="center" vertical="center"/>
    </xf>
    <xf numFmtId="0" fontId="12" fillId="0" borderId="0" xfId="2" applyFont="1" applyFill="1"/>
    <xf numFmtId="0" fontId="12" fillId="0" borderId="0" xfId="3" applyFont="1" applyFill="1" applyAlignment="1" applyProtection="1">
      <alignment horizontal="center" vertical="center"/>
    </xf>
    <xf numFmtId="0" fontId="14" fillId="0" borderId="0" xfId="3" applyFont="1" applyFill="1" applyBorder="1" applyAlignment="1" applyProtection="1">
      <alignment horizontal="center" vertical="center"/>
    </xf>
    <xf numFmtId="0" fontId="7" fillId="0" borderId="0" xfId="1" applyFont="1" applyFill="1" applyAlignment="1">
      <alignment vertical="center"/>
    </xf>
    <xf numFmtId="0" fontId="15" fillId="0" borderId="0" xfId="3" applyFont="1" applyFill="1" applyProtection="1">
      <alignment vertical="center"/>
    </xf>
    <xf numFmtId="0" fontId="12" fillId="0" borderId="0" xfId="2" applyNumberFormat="1" applyFont="1" applyFill="1" applyAlignment="1" applyProtection="1">
      <alignment vertical="center"/>
    </xf>
    <xf numFmtId="0" fontId="16" fillId="0" borderId="0" xfId="2" applyNumberFormat="1" applyFont="1" applyFill="1" applyAlignment="1" applyProtection="1">
      <alignment vertical="center"/>
    </xf>
    <xf numFmtId="0" fontId="13" fillId="0" borderId="0" xfId="2" applyNumberFormat="1" applyFont="1" applyFill="1" applyAlignment="1" applyProtection="1">
      <alignment vertical="center"/>
    </xf>
    <xf numFmtId="0" fontId="12" fillId="0" borderId="0" xfId="2" applyNumberFormat="1" applyFont="1" applyFill="1" applyAlignment="1" applyProtection="1">
      <alignment horizontal="center" vertical="center"/>
    </xf>
    <xf numFmtId="165" fontId="12" fillId="0" borderId="0" xfId="2" applyNumberFormat="1" applyFont="1" applyFill="1" applyAlignment="1" applyProtection="1">
      <alignment vertical="center"/>
    </xf>
    <xf numFmtId="0" fontId="17" fillId="0" borderId="0" xfId="2" applyNumberFormat="1" applyFont="1" applyFill="1" applyAlignment="1" applyProtection="1">
      <alignment vertical="center"/>
    </xf>
    <xf numFmtId="0" fontId="2" fillId="0" borderId="0" xfId="2" applyFont="1" applyFill="1"/>
    <xf numFmtId="0" fontId="4" fillId="0" borderId="0" xfId="2" applyFont="1" applyFill="1"/>
    <xf numFmtId="0" fontId="13" fillId="0" borderId="0" xfId="2" applyFont="1" applyFill="1"/>
    <xf numFmtId="0" fontId="12" fillId="0" borderId="0" xfId="2" applyFont="1"/>
    <xf numFmtId="0" fontId="18" fillId="0" borderId="0" xfId="2" applyFont="1" applyFill="1"/>
    <xf numFmtId="0" fontId="20" fillId="0" borderId="0" xfId="1" applyFont="1" applyBorder="1" applyAlignment="1">
      <alignment vertical="center"/>
    </xf>
    <xf numFmtId="0" fontId="4" fillId="0" borderId="0" xfId="1" applyFont="1"/>
    <xf numFmtId="0" fontId="5" fillId="0" borderId="4" xfId="1" applyFont="1" applyBorder="1" applyAlignment="1">
      <alignment horizontal="center" vertical="center"/>
    </xf>
    <xf numFmtId="164" fontId="21" fillId="0" borderId="5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horizontal="center" vertical="center"/>
    </xf>
    <xf numFmtId="164" fontId="21" fillId="0" borderId="8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vertical="center"/>
    </xf>
    <xf numFmtId="0" fontId="20" fillId="0" borderId="0" xfId="1" applyFont="1" applyAlignment="1">
      <alignment vertical="center"/>
    </xf>
    <xf numFmtId="0" fontId="5" fillId="4" borderId="7" xfId="1" applyFont="1" applyFill="1" applyBorder="1" applyAlignment="1">
      <alignment horizontal="center" vertical="center"/>
    </xf>
    <xf numFmtId="0" fontId="5" fillId="4" borderId="9" xfId="1" applyFont="1" applyFill="1" applyBorder="1" applyAlignment="1">
      <alignment vertical="center"/>
    </xf>
    <xf numFmtId="1" fontId="7" fillId="0" borderId="0" xfId="1" applyNumberFormat="1" applyFont="1" applyAlignment="1">
      <alignment horizontal="left" vertical="center"/>
    </xf>
    <xf numFmtId="166" fontId="10" fillId="0" borderId="0" xfId="1" applyNumberFormat="1" applyFont="1" applyAlignment="1">
      <alignment horizontal="left" vertical="center"/>
    </xf>
    <xf numFmtId="166" fontId="7" fillId="0" borderId="0" xfId="1" applyNumberFormat="1" applyFont="1" applyAlignment="1">
      <alignment horizontal="left" vertical="center"/>
    </xf>
    <xf numFmtId="0" fontId="7" fillId="0" borderId="0" xfId="1" applyFont="1" applyBorder="1" applyAlignment="1">
      <alignment vertical="center"/>
    </xf>
    <xf numFmtId="0" fontId="24" fillId="0" borderId="0" xfId="1" applyFont="1" applyBorder="1" applyAlignment="1">
      <alignment horizontal="center" vertical="center"/>
    </xf>
    <xf numFmtId="164" fontId="5" fillId="0" borderId="8" xfId="1" applyNumberFormat="1" applyFont="1" applyBorder="1" applyAlignment="1">
      <alignment horizontal="center" vertical="center"/>
    </xf>
    <xf numFmtId="0" fontId="25" fillId="3" borderId="0" xfId="1" applyFont="1" applyFill="1"/>
    <xf numFmtId="0" fontId="4" fillId="3" borderId="0" xfId="1" applyFont="1" applyFill="1"/>
    <xf numFmtId="0" fontId="8" fillId="0" borderId="0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164" fontId="5" fillId="0" borderId="11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29" fillId="0" borderId="0" xfId="3" applyFont="1" applyFill="1" applyBorder="1" applyProtection="1">
      <alignment vertical="center"/>
    </xf>
    <xf numFmtId="0" fontId="13" fillId="0" borderId="0" xfId="3" applyFont="1" applyFill="1" applyBorder="1" applyProtection="1">
      <alignment vertical="center"/>
    </xf>
    <xf numFmtId="0" fontId="30" fillId="3" borderId="0" xfId="1" applyFont="1" applyFill="1" applyAlignment="1">
      <alignment vertical="center"/>
    </xf>
    <xf numFmtId="166" fontId="30" fillId="3" borderId="0" xfId="1" applyNumberFormat="1" applyFont="1" applyFill="1" applyAlignment="1">
      <alignment horizontal="left" vertical="center"/>
    </xf>
    <xf numFmtId="0" fontId="32" fillId="0" borderId="14" xfId="3" applyFont="1" applyFill="1" applyBorder="1" applyAlignment="1" applyProtection="1">
      <alignment horizontal="center" vertical="center"/>
    </xf>
    <xf numFmtId="0" fontId="32" fillId="0" borderId="15" xfId="3" applyFont="1" applyFill="1" applyBorder="1" applyAlignment="1" applyProtection="1">
      <alignment horizontal="center" vertical="center"/>
    </xf>
    <xf numFmtId="0" fontId="12" fillId="0" borderId="16" xfId="2" applyFont="1" applyFill="1" applyBorder="1"/>
    <xf numFmtId="0" fontId="12" fillId="0" borderId="17" xfId="3" applyFont="1" applyFill="1" applyBorder="1" applyProtection="1">
      <alignment vertical="center"/>
    </xf>
    <xf numFmtId="0" fontId="12" fillId="0" borderId="18" xfId="3" applyFont="1" applyFill="1" applyBorder="1" applyProtection="1">
      <alignment vertical="center"/>
    </xf>
    <xf numFmtId="0" fontId="12" fillId="0" borderId="19" xfId="3" applyFont="1" applyFill="1" applyBorder="1" applyProtection="1">
      <alignment vertical="center"/>
    </xf>
    <xf numFmtId="0" fontId="12" fillId="0" borderId="21" xfId="2" applyFont="1" applyFill="1" applyBorder="1"/>
    <xf numFmtId="0" fontId="12" fillId="0" borderId="22" xfId="3" applyFont="1" applyFill="1" applyBorder="1" applyProtection="1">
      <alignment vertical="center"/>
    </xf>
    <xf numFmtId="0" fontId="12" fillId="0" borderId="23" xfId="3" applyFont="1" applyFill="1" applyBorder="1" applyProtection="1">
      <alignment vertical="center"/>
    </xf>
    <xf numFmtId="0" fontId="12" fillId="0" borderId="0" xfId="2" applyFont="1" applyBorder="1"/>
    <xf numFmtId="0" fontId="18" fillId="0" borderId="0" xfId="2" applyFont="1" applyFill="1" applyBorder="1"/>
    <xf numFmtId="1" fontId="12" fillId="0" borderId="19" xfId="3" applyNumberFormat="1" applyFont="1" applyFill="1" applyBorder="1" applyProtection="1">
      <alignment vertical="center"/>
    </xf>
    <xf numFmtId="1" fontId="12" fillId="0" borderId="20" xfId="3" applyNumberFormat="1" applyFont="1" applyFill="1" applyBorder="1" applyProtection="1">
      <alignment vertical="center"/>
    </xf>
    <xf numFmtId="0" fontId="32" fillId="0" borderId="24" xfId="3" applyFont="1" applyFill="1" applyBorder="1" applyAlignment="1" applyProtection="1">
      <alignment horizontal="center" vertical="center"/>
    </xf>
    <xf numFmtId="0" fontId="32" fillId="0" borderId="2" xfId="3" applyFont="1" applyFill="1" applyBorder="1" applyAlignment="1" applyProtection="1">
      <alignment horizontal="center" vertical="center"/>
    </xf>
    <xf numFmtId="0" fontId="32" fillId="0" borderId="25" xfId="3" applyFont="1" applyFill="1" applyBorder="1" applyAlignment="1" applyProtection="1">
      <alignment horizontal="center" vertical="center"/>
    </xf>
    <xf numFmtId="0" fontId="32" fillId="0" borderId="26" xfId="3" applyFont="1" applyFill="1" applyBorder="1" applyAlignment="1" applyProtection="1">
      <alignment horizontal="center" vertical="center"/>
    </xf>
    <xf numFmtId="0" fontId="14" fillId="0" borderId="27" xfId="3" applyFont="1" applyFill="1" applyBorder="1" applyProtection="1">
      <alignment vertical="center"/>
    </xf>
    <xf numFmtId="0" fontId="10" fillId="0" borderId="28" xfId="1" applyFont="1" applyBorder="1" applyAlignment="1">
      <alignment vertical="center"/>
    </xf>
    <xf numFmtId="0" fontId="10" fillId="0" borderId="29" xfId="1" applyFont="1" applyBorder="1" applyAlignment="1">
      <alignment vertical="center"/>
    </xf>
    <xf numFmtId="0" fontId="37" fillId="0" borderId="27" xfId="1" applyFont="1" applyBorder="1" applyAlignment="1">
      <alignment vertical="center"/>
    </xf>
    <xf numFmtId="0" fontId="12" fillId="0" borderId="20" xfId="3" applyFont="1" applyFill="1" applyBorder="1" applyProtection="1">
      <alignment vertical="center"/>
    </xf>
    <xf numFmtId="2" fontId="7" fillId="0" borderId="0" xfId="4" applyNumberFormat="1" applyFont="1" applyFill="1" applyBorder="1" applyAlignment="1" applyProtection="1">
      <alignment horizontal="center" vertical="center"/>
      <protection locked="0"/>
    </xf>
    <xf numFmtId="0" fontId="39" fillId="0" borderId="16" xfId="2" applyFont="1" applyFill="1" applyBorder="1"/>
    <xf numFmtId="0" fontId="39" fillId="0" borderId="17" xfId="3" applyFont="1" applyFill="1" applyBorder="1" applyProtection="1">
      <alignment vertical="center"/>
    </xf>
    <xf numFmtId="0" fontId="39" fillId="0" borderId="18" xfId="3" applyFont="1" applyFill="1" applyBorder="1" applyProtection="1">
      <alignment vertical="center"/>
    </xf>
    <xf numFmtId="0" fontId="40" fillId="0" borderId="19" xfId="3" applyFont="1" applyFill="1" applyBorder="1" applyProtection="1">
      <alignment vertical="center"/>
    </xf>
    <xf numFmtId="0" fontId="13" fillId="5" borderId="28" xfId="3" applyFont="1" applyFill="1" applyBorder="1" applyProtection="1">
      <alignment vertical="center"/>
    </xf>
    <xf numFmtId="0" fontId="13" fillId="5" borderId="29" xfId="3" applyFont="1" applyFill="1" applyBorder="1" applyProtection="1">
      <alignment vertical="center"/>
    </xf>
    <xf numFmtId="0" fontId="42" fillId="0" borderId="30" xfId="3" applyFont="1" applyFill="1" applyBorder="1" applyProtection="1">
      <alignment vertical="center"/>
    </xf>
    <xf numFmtId="0" fontId="42" fillId="5" borderId="31" xfId="3" applyFont="1" applyFill="1" applyBorder="1" applyProtection="1">
      <alignment vertical="center"/>
    </xf>
    <xf numFmtId="0" fontId="42" fillId="5" borderId="32" xfId="3" applyFont="1" applyFill="1" applyBorder="1" applyProtection="1">
      <alignment vertical="center"/>
    </xf>
    <xf numFmtId="0" fontId="40" fillId="0" borderId="30" xfId="3" applyFont="1" applyFill="1" applyBorder="1" applyProtection="1">
      <alignment vertical="center"/>
    </xf>
    <xf numFmtId="164" fontId="40" fillId="5" borderId="31" xfId="3" applyNumberFormat="1" applyFont="1" applyFill="1" applyBorder="1" applyProtection="1">
      <alignment vertical="center"/>
    </xf>
    <xf numFmtId="164" fontId="12" fillId="0" borderId="19" xfId="3" applyNumberFormat="1" applyFont="1" applyFill="1" applyBorder="1" applyProtection="1">
      <alignment vertical="center"/>
    </xf>
    <xf numFmtId="164" fontId="12" fillId="0" borderId="20" xfId="3" applyNumberFormat="1" applyFont="1" applyFill="1" applyBorder="1" applyProtection="1">
      <alignment vertical="center"/>
    </xf>
    <xf numFmtId="2" fontId="12" fillId="0" borderId="19" xfId="3" applyNumberFormat="1" applyFont="1" applyFill="1" applyBorder="1" applyProtection="1">
      <alignment vertical="center"/>
    </xf>
    <xf numFmtId="2" fontId="12" fillId="0" borderId="20" xfId="3" applyNumberFormat="1" applyFont="1" applyFill="1" applyBorder="1" applyProtection="1">
      <alignment vertical="center"/>
    </xf>
    <xf numFmtId="168" fontId="12" fillId="0" borderId="19" xfId="3" applyNumberFormat="1" applyFont="1" applyFill="1" applyBorder="1" applyProtection="1">
      <alignment vertical="center"/>
    </xf>
    <xf numFmtId="168" fontId="12" fillId="0" borderId="20" xfId="3" applyNumberFormat="1" applyFont="1" applyFill="1" applyBorder="1" applyProtection="1">
      <alignment vertical="center"/>
    </xf>
    <xf numFmtId="0" fontId="12" fillId="0" borderId="21" xfId="5" applyFont="1" applyFill="1" applyBorder="1"/>
    <xf numFmtId="2" fontId="60" fillId="0" borderId="22" xfId="6" applyNumberFormat="1" applyFont="1" applyFill="1" applyBorder="1" applyAlignment="1">
      <alignment horizontal="left" vertical="center"/>
    </xf>
    <xf numFmtId="0" fontId="12" fillId="0" borderId="23" xfId="2" applyFont="1" applyFill="1" applyBorder="1" applyAlignment="1">
      <alignment wrapText="1"/>
    </xf>
    <xf numFmtId="0" fontId="61" fillId="0" borderId="19" xfId="3" applyFont="1" applyFill="1" applyBorder="1" applyProtection="1">
      <alignment vertical="center"/>
    </xf>
    <xf numFmtId="169" fontId="12" fillId="0" borderId="19" xfId="3" applyNumberFormat="1" applyFont="1" applyFill="1" applyBorder="1" applyProtection="1">
      <alignment vertical="center"/>
    </xf>
    <xf numFmtId="169" fontId="12" fillId="0" borderId="20" xfId="3" applyNumberFormat="1" applyFont="1" applyFill="1" applyBorder="1" applyProtection="1">
      <alignment vertical="center"/>
    </xf>
    <xf numFmtId="0" fontId="14" fillId="0" borderId="0" xfId="3" applyFont="1" applyFill="1" applyBorder="1" applyProtection="1">
      <alignment vertical="center"/>
    </xf>
    <xf numFmtId="0" fontId="25" fillId="5" borderId="0" xfId="3" applyFont="1" applyFill="1" applyBorder="1" applyProtection="1">
      <alignment vertical="center"/>
    </xf>
    <xf numFmtId="0" fontId="58" fillId="5" borderId="0" xfId="3" applyFont="1" applyFill="1" applyBorder="1" applyProtection="1">
      <alignment vertical="center"/>
    </xf>
    <xf numFmtId="0" fontId="68" fillId="0" borderId="0" xfId="1" applyFont="1" applyAlignment="1">
      <alignment vertical="center"/>
    </xf>
    <xf numFmtId="2" fontId="37" fillId="0" borderId="0" xfId="1" applyNumberFormat="1" applyFont="1" applyAlignment="1">
      <alignment vertical="center"/>
    </xf>
    <xf numFmtId="0" fontId="2" fillId="0" borderId="0" xfId="1" applyFont="1"/>
    <xf numFmtId="0" fontId="10" fillId="0" borderId="0" xfId="1" applyFont="1" applyBorder="1" applyAlignment="1">
      <alignment vertical="center"/>
    </xf>
    <xf numFmtId="0" fontId="37" fillId="0" borderId="0" xfId="1" applyFont="1" applyBorder="1" applyAlignment="1">
      <alignment vertical="center"/>
    </xf>
    <xf numFmtId="0" fontId="13" fillId="5" borderId="0" xfId="3" applyFont="1" applyFill="1" applyBorder="1" applyProtection="1">
      <alignment vertical="center"/>
    </xf>
    <xf numFmtId="0" fontId="14" fillId="5" borderId="0" xfId="3" applyFont="1" applyFill="1" applyBorder="1" applyProtection="1">
      <alignment vertical="center"/>
    </xf>
    <xf numFmtId="0" fontId="192" fillId="0" borderId="0" xfId="1" applyFont="1" applyBorder="1" applyAlignment="1">
      <alignment horizontal="left" vertical="center"/>
    </xf>
    <xf numFmtId="164" fontId="193" fillId="0" borderId="0" xfId="4" applyNumberFormat="1" applyFont="1" applyFill="1" applyBorder="1" applyAlignment="1" applyProtection="1">
      <alignment horizontal="center" vertical="center"/>
      <protection locked="0"/>
    </xf>
    <xf numFmtId="0" fontId="12" fillId="5" borderId="19" xfId="3" applyFont="1" applyFill="1" applyBorder="1" applyProtection="1">
      <alignment vertical="center"/>
    </xf>
    <xf numFmtId="0" fontId="194" fillId="51" borderId="0" xfId="0" applyFont="1" applyFill="1"/>
    <xf numFmtId="0" fontId="42" fillId="52" borderId="19" xfId="3" applyFont="1" applyFill="1" applyBorder="1" applyProtection="1">
      <alignment vertical="center"/>
    </xf>
    <xf numFmtId="0" fontId="33" fillId="54" borderId="19" xfId="3" applyFont="1" applyFill="1" applyBorder="1" applyProtection="1">
      <alignment vertical="center"/>
    </xf>
    <xf numFmtId="0" fontId="33" fillId="54" borderId="20" xfId="3" applyFont="1" applyFill="1" applyBorder="1" applyProtection="1">
      <alignment vertical="center"/>
    </xf>
    <xf numFmtId="0" fontId="12" fillId="5" borderId="20" xfId="3" applyFont="1" applyFill="1" applyBorder="1" applyProtection="1">
      <alignment vertical="center"/>
    </xf>
    <xf numFmtId="0" fontId="198" fillId="5" borderId="19" xfId="3" applyFont="1" applyFill="1" applyBorder="1" applyProtection="1">
      <alignment vertical="center"/>
    </xf>
    <xf numFmtId="0" fontId="33" fillId="0" borderId="19" xfId="3" applyFont="1" applyFill="1" applyBorder="1" applyProtection="1">
      <alignment vertical="center"/>
    </xf>
    <xf numFmtId="0" fontId="42" fillId="0" borderId="19" xfId="3" applyFont="1" applyFill="1" applyBorder="1" applyProtection="1">
      <alignment vertical="center"/>
    </xf>
    <xf numFmtId="0" fontId="32" fillId="0" borderId="59" xfId="3" applyFont="1" applyFill="1" applyBorder="1" applyAlignment="1" applyProtection="1">
      <alignment horizontal="center" vertical="center"/>
    </xf>
    <xf numFmtId="0" fontId="42" fillId="52" borderId="20" xfId="3" applyFont="1" applyFill="1" applyBorder="1" applyProtection="1">
      <alignment vertical="center"/>
    </xf>
    <xf numFmtId="0" fontId="33" fillId="0" borderId="20" xfId="3" applyFont="1" applyFill="1" applyBorder="1" applyProtection="1">
      <alignment vertical="center"/>
    </xf>
    <xf numFmtId="0" fontId="42" fillId="0" borderId="20" xfId="3" applyFont="1" applyFill="1" applyBorder="1" applyProtection="1">
      <alignment vertical="center"/>
    </xf>
    <xf numFmtId="0" fontId="198" fillId="5" borderId="20" xfId="3" applyFont="1" applyFill="1" applyBorder="1" applyProtection="1">
      <alignment vertical="center"/>
    </xf>
    <xf numFmtId="0" fontId="12" fillId="0" borderId="61" xfId="5" applyFont="1" applyFill="1" applyBorder="1"/>
    <xf numFmtId="2" fontId="60" fillId="0" borderId="62" xfId="6" applyNumberFormat="1" applyFont="1" applyFill="1" applyBorder="1" applyAlignment="1">
      <alignment horizontal="left" vertical="center"/>
    </xf>
    <xf numFmtId="0" fontId="12" fillId="0" borderId="63" xfId="2" applyFont="1" applyFill="1" applyBorder="1" applyAlignment="1">
      <alignment wrapText="1"/>
    </xf>
    <xf numFmtId="0" fontId="61" fillId="0" borderId="64" xfId="3" applyFont="1" applyFill="1" applyBorder="1" applyProtection="1">
      <alignment vertical="center"/>
    </xf>
    <xf numFmtId="169" fontId="14" fillId="0" borderId="64" xfId="3" applyNumberFormat="1" applyFont="1" applyFill="1" applyBorder="1" applyAlignment="1" applyProtection="1">
      <alignment horizontal="center" vertical="center"/>
    </xf>
    <xf numFmtId="169" fontId="14" fillId="0" borderId="65" xfId="3" applyNumberFormat="1" applyFont="1" applyFill="1" applyBorder="1" applyAlignment="1" applyProtection="1">
      <alignment horizontal="center" vertical="center"/>
    </xf>
    <xf numFmtId="0" fontId="199" fillId="0" borderId="0" xfId="1" applyFont="1"/>
    <xf numFmtId="2" fontId="4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10" fontId="4" fillId="0" borderId="0" xfId="1" applyNumberFormat="1" applyFont="1" applyAlignment="1">
      <alignment horizontal="center"/>
    </xf>
    <xf numFmtId="0" fontId="200" fillId="0" borderId="0" xfId="1" applyFont="1" applyAlignment="1">
      <alignment horizontal="center"/>
    </xf>
    <xf numFmtId="215" fontId="4" fillId="0" borderId="0" xfId="1" applyNumberFormat="1" applyFont="1" applyAlignment="1">
      <alignment horizontal="center"/>
    </xf>
    <xf numFmtId="0" fontId="28" fillId="0" borderId="61" xfId="1" applyFont="1" applyBorder="1" applyAlignment="1">
      <alignment vertical="center"/>
    </xf>
    <xf numFmtId="2" fontId="70" fillId="0" borderId="62" xfId="6" applyNumberFormat="1" applyFont="1" applyFill="1" applyBorder="1" applyAlignment="1">
      <alignment horizontal="left" vertical="center"/>
    </xf>
    <xf numFmtId="0" fontId="40" fillId="0" borderId="63" xfId="2" applyFont="1" applyFill="1" applyBorder="1" applyAlignment="1">
      <alignment wrapText="1"/>
    </xf>
    <xf numFmtId="0" fontId="42" fillId="0" borderId="64" xfId="3" applyFont="1" applyFill="1" applyBorder="1" applyProtection="1">
      <alignment vertical="center"/>
    </xf>
    <xf numFmtId="164" fontId="42" fillId="0" borderId="64" xfId="3" applyNumberFormat="1" applyFont="1" applyFill="1" applyBorder="1" applyProtection="1">
      <alignment vertical="center"/>
    </xf>
    <xf numFmtId="2" fontId="42" fillId="0" borderId="64" xfId="3" applyNumberFormat="1" applyFont="1" applyFill="1" applyBorder="1" applyProtection="1">
      <alignment vertical="center"/>
    </xf>
    <xf numFmtId="2" fontId="42" fillId="0" borderId="65" xfId="3" applyNumberFormat="1" applyFont="1" applyFill="1" applyBorder="1" applyProtection="1">
      <alignment vertical="center"/>
    </xf>
    <xf numFmtId="0" fontId="201" fillId="53" borderId="0" xfId="1" applyFont="1" applyFill="1"/>
    <xf numFmtId="0" fontId="201" fillId="53" borderId="0" xfId="1" applyFont="1" applyFill="1" applyAlignment="1">
      <alignment horizontal="right"/>
    </xf>
    <xf numFmtId="0" fontId="4" fillId="53" borderId="0" xfId="1" applyFont="1" applyFill="1"/>
    <xf numFmtId="169" fontId="64" fillId="0" borderId="64" xfId="3" applyNumberFormat="1" applyFont="1" applyFill="1" applyBorder="1" applyAlignment="1" applyProtection="1">
      <alignment horizontal="center" vertical="center"/>
    </xf>
    <xf numFmtId="169" fontId="64" fillId="0" borderId="65" xfId="3" applyNumberFormat="1" applyFont="1" applyFill="1" applyBorder="1" applyAlignment="1" applyProtection="1">
      <alignment horizontal="center" vertical="center"/>
    </xf>
    <xf numFmtId="169" fontId="12" fillId="0" borderId="64" xfId="3" applyNumberFormat="1" applyFont="1" applyFill="1" applyBorder="1" applyAlignment="1" applyProtection="1">
      <alignment horizontal="center" vertical="center"/>
    </xf>
    <xf numFmtId="169" fontId="12" fillId="0" borderId="65" xfId="3" applyNumberFormat="1" applyFont="1" applyFill="1" applyBorder="1" applyAlignment="1" applyProtection="1">
      <alignment horizontal="center" vertical="center"/>
    </xf>
    <xf numFmtId="0" fontId="203" fillId="0" borderId="0" xfId="1" applyFont="1" applyAlignment="1">
      <alignment horizontal="center"/>
    </xf>
    <xf numFmtId="164" fontId="42" fillId="0" borderId="65" xfId="3" applyNumberFormat="1" applyFont="1" applyFill="1" applyBorder="1" applyProtection="1">
      <alignment vertical="center"/>
    </xf>
    <xf numFmtId="0" fontId="42" fillId="0" borderId="67" xfId="3" applyFont="1" applyFill="1" applyBorder="1" applyProtection="1">
      <alignment vertical="center"/>
    </xf>
    <xf numFmtId="2" fontId="70" fillId="0" borderId="69" xfId="6" applyNumberFormat="1" applyFont="1" applyFill="1" applyBorder="1" applyAlignment="1">
      <alignment horizontal="center" vertical="center"/>
    </xf>
    <xf numFmtId="0" fontId="40" fillId="0" borderId="70" xfId="2" applyFont="1" applyFill="1" applyBorder="1" applyAlignment="1">
      <alignment horizontal="center" wrapText="1"/>
    </xf>
    <xf numFmtId="0" fontId="28" fillId="0" borderId="66" xfId="1" applyFont="1" applyBorder="1" applyAlignment="1">
      <alignment horizontal="left" vertical="center"/>
    </xf>
    <xf numFmtId="164" fontId="25" fillId="0" borderId="67" xfId="3" applyNumberFormat="1" applyFont="1" applyFill="1" applyBorder="1" applyAlignment="1" applyProtection="1">
      <alignment horizontal="center" vertical="center"/>
    </xf>
    <xf numFmtId="164" fontId="25" fillId="53" borderId="67" xfId="3" applyNumberFormat="1" applyFont="1" applyFill="1" applyBorder="1" applyAlignment="1" applyProtection="1">
      <alignment horizontal="center" vertical="center"/>
    </xf>
    <xf numFmtId="164" fontId="25" fillId="0" borderId="68" xfId="3" applyNumberFormat="1" applyFont="1" applyFill="1" applyBorder="1" applyAlignment="1" applyProtection="1">
      <alignment horizontal="center" vertical="center"/>
    </xf>
    <xf numFmtId="1" fontId="33" fillId="0" borderId="19" xfId="3" applyNumberFormat="1" applyFont="1" applyFill="1" applyBorder="1" applyProtection="1">
      <alignment vertical="center"/>
    </xf>
    <xf numFmtId="1" fontId="33" fillId="0" borderId="20" xfId="3" applyNumberFormat="1" applyFont="1" applyFill="1" applyBorder="1" applyProtection="1">
      <alignment vertical="center"/>
    </xf>
    <xf numFmtId="2" fontId="33" fillId="0" borderId="19" xfId="3" applyNumberFormat="1" applyFont="1" applyFill="1" applyBorder="1" applyProtection="1">
      <alignment vertical="center"/>
    </xf>
    <xf numFmtId="2" fontId="33" fillId="0" borderId="20" xfId="3" applyNumberFormat="1" applyFont="1" applyFill="1" applyBorder="1" applyProtection="1">
      <alignment vertical="center"/>
    </xf>
    <xf numFmtId="0" fontId="25" fillId="0" borderId="19" xfId="3" applyFont="1" applyFill="1" applyBorder="1" applyProtection="1">
      <alignment vertical="center"/>
    </xf>
    <xf numFmtId="0" fontId="25" fillId="0" borderId="20" xfId="3" applyFont="1" applyFill="1" applyBorder="1" applyProtection="1">
      <alignment vertical="center"/>
    </xf>
    <xf numFmtId="0" fontId="51" fillId="0" borderId="19" xfId="3" applyFont="1" applyFill="1" applyBorder="1" applyProtection="1">
      <alignment vertical="center"/>
    </xf>
    <xf numFmtId="167" fontId="55" fillId="0" borderId="19" xfId="3" applyNumberFormat="1" applyFont="1" applyFill="1" applyBorder="1" applyProtection="1">
      <alignment vertical="center"/>
    </xf>
    <xf numFmtId="167" fontId="55" fillId="0" borderId="20" xfId="3" applyNumberFormat="1" applyFont="1" applyFill="1" applyBorder="1" applyProtection="1">
      <alignment vertical="center"/>
    </xf>
    <xf numFmtId="0" fontId="12" fillId="0" borderId="21" xfId="2" applyFont="1" applyFill="1" applyBorder="1" applyAlignment="1">
      <alignment horizontal="center" vertical="center" wrapText="1"/>
    </xf>
    <xf numFmtId="0" fontId="12" fillId="0" borderId="22" xfId="2" applyFont="1" applyFill="1" applyBorder="1" applyAlignment="1">
      <alignment horizontal="center" vertical="center" wrapText="1"/>
    </xf>
    <xf numFmtId="0" fontId="12" fillId="0" borderId="23" xfId="2" applyFont="1" applyFill="1" applyBorder="1" applyAlignment="1">
      <alignment horizontal="center" vertical="center" wrapText="1"/>
    </xf>
    <xf numFmtId="0" fontId="46" fillId="0" borderId="21" xfId="2" applyFont="1" applyFill="1" applyBorder="1" applyAlignment="1">
      <alignment horizontal="center" wrapText="1"/>
    </xf>
    <xf numFmtId="0" fontId="46" fillId="0" borderId="22" xfId="2" applyFont="1" applyFill="1" applyBorder="1" applyAlignment="1">
      <alignment horizontal="center" wrapText="1"/>
    </xf>
    <xf numFmtId="0" fontId="46" fillId="0" borderId="23" xfId="2" applyFont="1" applyFill="1" applyBorder="1" applyAlignment="1">
      <alignment horizontal="center" wrapText="1"/>
    </xf>
    <xf numFmtId="0" fontId="16" fillId="0" borderId="1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32" fillId="0" borderId="13" xfId="2" applyFont="1" applyFill="1" applyBorder="1" applyAlignment="1">
      <alignment horizontal="center"/>
    </xf>
    <xf numFmtId="0" fontId="32" fillId="0" borderId="59" xfId="2" applyFont="1" applyFill="1" applyBorder="1" applyAlignment="1">
      <alignment horizontal="center"/>
    </xf>
    <xf numFmtId="0" fontId="32" fillId="0" borderId="60" xfId="2" applyFont="1" applyFill="1" applyBorder="1" applyAlignment="1">
      <alignment horizontal="center"/>
    </xf>
    <xf numFmtId="0" fontId="7" fillId="0" borderId="0" xfId="1" applyFont="1" applyAlignment="1">
      <alignment horizontal="center" vertical="center"/>
    </xf>
  </cellXfs>
  <cellStyles count="515">
    <cellStyle name="          _x000d_&#10;shell=progman.exe_x000d_&#10;m" xfId="8"/>
    <cellStyle name="??" xfId="9"/>
    <cellStyle name="?? [0.00]_ Att. 1- Cover" xfId="10"/>
    <cellStyle name="?? [0]" xfId="11"/>
    <cellStyle name="?_x001d_??%U©÷u&amp;H©÷9_x0008_? s&#10;_x0007__x0001__x0001_" xfId="12"/>
    <cellStyle name="???? [0.00]_PRODUCT DETAIL Q1" xfId="13"/>
    <cellStyle name="????_??" xfId="14"/>
    <cellStyle name="???[0]_?? DI" xfId="15"/>
    <cellStyle name="???_?? DI" xfId="16"/>
    <cellStyle name="??[0]_BRE" xfId="17"/>
    <cellStyle name="??_ Att. 1- Cover" xfId="18"/>
    <cellStyle name="??A? [0]_ÿÿÿÿÿÿ_1_¢¬???¢â? " xfId="19"/>
    <cellStyle name="??A?_ÿÿÿÿÿÿ_1_¢¬???¢â? " xfId="20"/>
    <cellStyle name="?¡±¢¥?_?¨ù??¢´¢¥_¢¬???¢â? " xfId="21"/>
    <cellStyle name="?ðÇ%U?&amp;H?_x0008_?s&#10;_x0007__x0001__x0001_" xfId="22"/>
    <cellStyle name="_Bang Chi tieu (2)" xfId="23"/>
    <cellStyle name="~1" xfId="24"/>
    <cellStyle name="•W€_’·Šú‰p•¶" xfId="25"/>
    <cellStyle name="•W_’·Šú‰p•¶" xfId="26"/>
    <cellStyle name="0" xfId="27"/>
    <cellStyle name="1" xfId="28"/>
    <cellStyle name="1_Book1" xfId="29"/>
    <cellStyle name="¹éºÐÀ²_±âÅ¸" xfId="30"/>
    <cellStyle name="2" xfId="31"/>
    <cellStyle name="2_Book1" xfId="32"/>
    <cellStyle name="20% - Accent1 2" xfId="33"/>
    <cellStyle name="20% - Accent1 2 2" xfId="34"/>
    <cellStyle name="20% - Accent1 3" xfId="35"/>
    <cellStyle name="20% - Accent2 2" xfId="36"/>
    <cellStyle name="20% - Accent2 2 2" xfId="37"/>
    <cellStyle name="20% - Accent2 3" xfId="38"/>
    <cellStyle name="20% - Accent3 2" xfId="39"/>
    <cellStyle name="20% - Accent3 2 2" xfId="40"/>
    <cellStyle name="20% - Accent3 3" xfId="41"/>
    <cellStyle name="20% - Accent4 2" xfId="42"/>
    <cellStyle name="20% - Accent4 2 2" xfId="43"/>
    <cellStyle name="20% - Accent4 3" xfId="44"/>
    <cellStyle name="20% - Accent5 2" xfId="45"/>
    <cellStyle name="20% - Accent5 2 2" xfId="46"/>
    <cellStyle name="20% - Accent5 3" xfId="47"/>
    <cellStyle name="20% - Accent6 2" xfId="48"/>
    <cellStyle name="20% - Accent6 2 2" xfId="49"/>
    <cellStyle name="20% - Accent6 3" xfId="50"/>
    <cellStyle name="3" xfId="51"/>
    <cellStyle name="3_Book1" xfId="52"/>
    <cellStyle name="4" xfId="53"/>
    <cellStyle name="4_Book1" xfId="54"/>
    <cellStyle name="40% - Accent1 2" xfId="55"/>
    <cellStyle name="40% - Accent1 2 2" xfId="56"/>
    <cellStyle name="40% - Accent1 3" xfId="57"/>
    <cellStyle name="40% - Accent2 2" xfId="58"/>
    <cellStyle name="40% - Accent2 2 2" xfId="59"/>
    <cellStyle name="40% - Accent2 3" xfId="60"/>
    <cellStyle name="40% - Accent3 2" xfId="61"/>
    <cellStyle name="40% - Accent3 2 2" xfId="62"/>
    <cellStyle name="40% - Accent3 3" xfId="63"/>
    <cellStyle name="40% - Accent4 2" xfId="64"/>
    <cellStyle name="40% - Accent4 2 2" xfId="65"/>
    <cellStyle name="40% - Accent4 3" xfId="66"/>
    <cellStyle name="40% - Accent5 2" xfId="67"/>
    <cellStyle name="40% - Accent5 2 2" xfId="68"/>
    <cellStyle name="40% - Accent5 3" xfId="69"/>
    <cellStyle name="40% - Accent6 2" xfId="70"/>
    <cellStyle name="40% - Accent6 2 2" xfId="71"/>
    <cellStyle name="40% - Accent6 3" xfId="72"/>
    <cellStyle name="6" xfId="73"/>
    <cellStyle name="60% - Accent1 2" xfId="74"/>
    <cellStyle name="60% - Accent1 2 2" xfId="75"/>
    <cellStyle name="60% - Accent1 3" xfId="76"/>
    <cellStyle name="60% - Accent2 2" xfId="77"/>
    <cellStyle name="60% - Accent2 2 2" xfId="78"/>
    <cellStyle name="60% - Accent2 3" xfId="79"/>
    <cellStyle name="60% - Accent3 2" xfId="80"/>
    <cellStyle name="60% - Accent3 2 2" xfId="81"/>
    <cellStyle name="60% - Accent3 3" xfId="82"/>
    <cellStyle name="60% - Accent4 2" xfId="83"/>
    <cellStyle name="60% - Accent4 2 2" xfId="84"/>
    <cellStyle name="60% - Accent4 3" xfId="85"/>
    <cellStyle name="60% - Accent5 2" xfId="86"/>
    <cellStyle name="60% - Accent5 2 2" xfId="87"/>
    <cellStyle name="60% - Accent5 3" xfId="88"/>
    <cellStyle name="60% - Accent6 2" xfId="89"/>
    <cellStyle name="60% - Accent6 2 2" xfId="90"/>
    <cellStyle name="60% - Accent6 3" xfId="91"/>
    <cellStyle name="Accent1 2" xfId="92"/>
    <cellStyle name="Accent1 2 2" xfId="93"/>
    <cellStyle name="Accent1 3" xfId="94"/>
    <cellStyle name="Accent2 2" xfId="95"/>
    <cellStyle name="Accent2 2 2" xfId="96"/>
    <cellStyle name="Accent2 3" xfId="97"/>
    <cellStyle name="Accent3 2" xfId="98"/>
    <cellStyle name="Accent3 2 2" xfId="99"/>
    <cellStyle name="Accent3 3" xfId="100"/>
    <cellStyle name="Accent4 2" xfId="101"/>
    <cellStyle name="Accent4 2 2" xfId="102"/>
    <cellStyle name="Accent4 3" xfId="103"/>
    <cellStyle name="Accent5 2" xfId="104"/>
    <cellStyle name="Accent5 2 2" xfId="105"/>
    <cellStyle name="Accent5 3" xfId="106"/>
    <cellStyle name="Accent6 2" xfId="107"/>
    <cellStyle name="Accent6 2 2" xfId="108"/>
    <cellStyle name="Accent6 3" xfId="109"/>
    <cellStyle name="ÅëÈ­ [0]_¿ì¹°Åë" xfId="110"/>
    <cellStyle name="AeE­ [0]_INQUIRY ¿?¾÷AßAø " xfId="111"/>
    <cellStyle name="ÅëÈ­ [0]_laroux" xfId="112"/>
    <cellStyle name="ÅëÈ­_¿ì¹°Åë" xfId="113"/>
    <cellStyle name="AeE­_INQUIRY ¿?¾÷AßAø " xfId="114"/>
    <cellStyle name="ÅëÈ­_laroux" xfId="115"/>
    <cellStyle name="args.style" xfId="116"/>
    <cellStyle name="arial" xfId="117"/>
    <cellStyle name="arial 2" xfId="118"/>
    <cellStyle name="ÄÞ¸¶ [0]_¿ì¹°Åë" xfId="119"/>
    <cellStyle name="AÞ¸¶ [0]_INQUIRY ¿?¾÷AßAø " xfId="120"/>
    <cellStyle name="ÄÞ¸¶ [0]_laroux" xfId="121"/>
    <cellStyle name="ÄÞ¸¶_¿ì¹°Åë" xfId="122"/>
    <cellStyle name="AÞ¸¶_INQUIRY ¿?¾÷AßAø " xfId="123"/>
    <cellStyle name="ÄÞ¸¶_laroux" xfId="124"/>
    <cellStyle name="Bad 2" xfId="125"/>
    <cellStyle name="Bad 2 2" xfId="126"/>
    <cellStyle name="Bad 3" xfId="127"/>
    <cellStyle name="Body" xfId="128"/>
    <cellStyle name="Border" xfId="129"/>
    <cellStyle name="C?AØ_¿?¾÷CoE² " xfId="130"/>
    <cellStyle name="Ç¥ÁØ_´çÃÊ±¸ÀÔ»ý»ê" xfId="131"/>
    <cellStyle name="C￥AØ_¿μ¾÷CoE² " xfId="132"/>
    <cellStyle name="Ç¥ÁØ_±³°¢¼ö·®" xfId="133"/>
    <cellStyle name="C￥AØ_Sheet1_¿μ¾÷CoE² " xfId="134"/>
    <cellStyle name="Calc Currency (0)" xfId="135"/>
    <cellStyle name="Calc Currency (2)" xfId="136"/>
    <cellStyle name="Calc Percent (0)" xfId="137"/>
    <cellStyle name="Calc Percent (1)" xfId="138"/>
    <cellStyle name="Calc Percent (2)" xfId="139"/>
    <cellStyle name="Calc Percent (2) 2" xfId="140"/>
    <cellStyle name="Calc Units (0)" xfId="141"/>
    <cellStyle name="Calc Units (1)" xfId="142"/>
    <cellStyle name="Calc Units (2)" xfId="143"/>
    <cellStyle name="Calculation 2" xfId="144"/>
    <cellStyle name="Calculation 2 2" xfId="145"/>
    <cellStyle name="Calculation 3" xfId="146"/>
    <cellStyle name="category" xfId="147"/>
    <cellStyle name="Check Cell 2" xfId="148"/>
    <cellStyle name="Check Cell 2 2" xfId="149"/>
    <cellStyle name="Check Cell 3" xfId="150"/>
    <cellStyle name="Chi phÝ kh¸c_Book1" xfId="151"/>
    <cellStyle name="Comma  - Style1" xfId="152"/>
    <cellStyle name="Comma  - Style2" xfId="153"/>
    <cellStyle name="Comma  - Style3" xfId="154"/>
    <cellStyle name="Comma  - Style4" xfId="155"/>
    <cellStyle name="Comma  - Style5" xfId="156"/>
    <cellStyle name="Comma  - Style6" xfId="157"/>
    <cellStyle name="Comma  - Style7" xfId="158"/>
    <cellStyle name="Comma  - Style8" xfId="159"/>
    <cellStyle name="Comma [00]" xfId="160"/>
    <cellStyle name="Comma 2" xfId="161"/>
    <cellStyle name="Comma 2 2" xfId="162"/>
    <cellStyle name="Comma 3" xfId="163"/>
    <cellStyle name="Comma 4" xfId="164"/>
    <cellStyle name="comma zerodec" xfId="165"/>
    <cellStyle name="Comma0" xfId="166"/>
    <cellStyle name="Copied" xfId="167"/>
    <cellStyle name="Currency [00]" xfId="168"/>
    <cellStyle name="Currency0" xfId="169"/>
    <cellStyle name="Currency0 2" xfId="170"/>
    <cellStyle name="Currency1" xfId="171"/>
    <cellStyle name="D1" xfId="172"/>
    <cellStyle name="Date" xfId="173"/>
    <cellStyle name="Date Short" xfId="174"/>
    <cellStyle name="Dezimal [0]_NEGS" xfId="175"/>
    <cellStyle name="Dezimal_NEGS" xfId="176"/>
    <cellStyle name="Dollar (zero dec)" xfId="177"/>
    <cellStyle name="Dziesi?tny [0]_Invoices2001Slovakia" xfId="178"/>
    <cellStyle name="Dziesi?tny_Invoices2001Slovakia" xfId="179"/>
    <cellStyle name="Dziesietny [0]_Invoices2001Slovakia" xfId="180"/>
    <cellStyle name="Dziesiętny [0]_Invoices2001Slovakia" xfId="181"/>
    <cellStyle name="Dziesietny [0]_Invoices2001Slovakia_Book1" xfId="182"/>
    <cellStyle name="Dziesiętny [0]_Invoices2001Slovakia_Book1" xfId="183"/>
    <cellStyle name="Dziesietny [0]_Invoices2001Slovakia_Book1_1" xfId="184"/>
    <cellStyle name="Dziesiętny [0]_Invoices2001Slovakia_Book1_1" xfId="185"/>
    <cellStyle name="Dziesietny [0]_Invoices2001Slovakia_Book1_Tong hop Cac tuyen(9-1-06)" xfId="186"/>
    <cellStyle name="Dziesiętny [0]_Invoices2001Slovakia_Book1_Tong hop Cac tuyen(9-1-06)" xfId="187"/>
    <cellStyle name="Dziesietny [0]_Invoices2001Slovakia_KL K.C mat duong" xfId="188"/>
    <cellStyle name="Dziesiętny [0]_Invoices2001Slovakia_Nhalamviec VTC(25-1-05)" xfId="189"/>
    <cellStyle name="Dziesietny [0]_Invoices2001Slovakia_TDT KHANH HOA" xfId="190"/>
    <cellStyle name="Dziesiętny [0]_Invoices2001Slovakia_TDT KHANH HOA" xfId="191"/>
    <cellStyle name="Dziesietny [0]_Invoices2001Slovakia_TDT KHANH HOA_Tong hop Cac tuyen(9-1-06)" xfId="192"/>
    <cellStyle name="Dziesiętny [0]_Invoices2001Slovakia_TDT KHANH HOA_Tong hop Cac tuyen(9-1-06)" xfId="193"/>
    <cellStyle name="Dziesietny [0]_Invoices2001Slovakia_TDT quangngai" xfId="194"/>
    <cellStyle name="Dziesiętny [0]_Invoices2001Slovakia_TDT quangngai" xfId="195"/>
    <cellStyle name="Dziesietny [0]_Invoices2001Slovakia_Tong hop Cac tuyen(9-1-06)" xfId="196"/>
    <cellStyle name="Dziesietny_Invoices2001Slovakia" xfId="197"/>
    <cellStyle name="Dziesiętny_Invoices2001Slovakia" xfId="198"/>
    <cellStyle name="Dziesietny_Invoices2001Slovakia_Book1" xfId="199"/>
    <cellStyle name="Dziesiętny_Invoices2001Slovakia_Book1" xfId="200"/>
    <cellStyle name="Dziesietny_Invoices2001Slovakia_Book1_1" xfId="201"/>
    <cellStyle name="Dziesiętny_Invoices2001Slovakia_Book1_1" xfId="202"/>
    <cellStyle name="Dziesietny_Invoices2001Slovakia_Book1_Tong hop Cac tuyen(9-1-06)" xfId="203"/>
    <cellStyle name="Dziesiętny_Invoices2001Slovakia_Book1_Tong hop Cac tuyen(9-1-06)" xfId="204"/>
    <cellStyle name="Dziesietny_Invoices2001Slovakia_KL K.C mat duong" xfId="205"/>
    <cellStyle name="Dziesiętny_Invoices2001Slovakia_Nhalamviec VTC(25-1-05)" xfId="206"/>
    <cellStyle name="Dziesietny_Invoices2001Slovakia_TDT KHANH HOA" xfId="207"/>
    <cellStyle name="Dziesiętny_Invoices2001Slovakia_TDT KHANH HOA" xfId="208"/>
    <cellStyle name="Dziesietny_Invoices2001Slovakia_TDT KHANH HOA_Tong hop Cac tuyen(9-1-06)" xfId="209"/>
    <cellStyle name="Dziesiętny_Invoices2001Slovakia_TDT KHANH HOA_Tong hop Cac tuyen(9-1-06)" xfId="210"/>
    <cellStyle name="Dziesietny_Invoices2001Slovakia_TDT quangngai" xfId="211"/>
    <cellStyle name="Dziesiętny_Invoices2001Slovakia_TDT quangngai" xfId="212"/>
    <cellStyle name="Dziesietny_Invoices2001Slovakia_Tong hop Cac tuyen(9-1-06)" xfId="213"/>
    <cellStyle name="Enter Currency (0)" xfId="214"/>
    <cellStyle name="Enter Currency (2)" xfId="215"/>
    <cellStyle name="Enter Units (0)" xfId="216"/>
    <cellStyle name="Enter Units (1)" xfId="217"/>
    <cellStyle name="Enter Units (2)" xfId="218"/>
    <cellStyle name="Entered" xfId="219"/>
    <cellStyle name="Explanatory Text 2" xfId="220"/>
    <cellStyle name="Explanatory Text 2 2" xfId="221"/>
    <cellStyle name="Explanatory Text 3" xfId="222"/>
    <cellStyle name="Fixed" xfId="223"/>
    <cellStyle name="Font Britannic16" xfId="224"/>
    <cellStyle name="Font Britannic18" xfId="225"/>
    <cellStyle name="Font CenturyCond 18" xfId="226"/>
    <cellStyle name="Font Cond20" xfId="227"/>
    <cellStyle name="Font LucidaSans16" xfId="228"/>
    <cellStyle name="Font NewCenturyCond18" xfId="229"/>
    <cellStyle name="Font Ottawa14" xfId="230"/>
    <cellStyle name="Font Ottawa16" xfId="231"/>
    <cellStyle name="GOC" xfId="232"/>
    <cellStyle name="Good 2" xfId="233"/>
    <cellStyle name="Good 2 2" xfId="234"/>
    <cellStyle name="Good 3" xfId="235"/>
    <cellStyle name="Grey" xfId="236"/>
    <cellStyle name="H" xfId="237"/>
    <cellStyle name="ha" xfId="238"/>
    <cellStyle name="Head 1" xfId="239"/>
    <cellStyle name="HEADER" xfId="240"/>
    <cellStyle name="Header1" xfId="241"/>
    <cellStyle name="Header2" xfId="242"/>
    <cellStyle name="Heading 1 2" xfId="243"/>
    <cellStyle name="Heading 1 2 2" xfId="244"/>
    <cellStyle name="Heading 1 3" xfId="245"/>
    <cellStyle name="Heading 2 2" xfId="246"/>
    <cellStyle name="Heading 2 2 2" xfId="247"/>
    <cellStyle name="Heading 2 3" xfId="248"/>
    <cellStyle name="Heading 3 2" xfId="249"/>
    <cellStyle name="Heading 3 2 2" xfId="250"/>
    <cellStyle name="Heading 3 3" xfId="251"/>
    <cellStyle name="Heading 4 2" xfId="252"/>
    <cellStyle name="Heading 4 2 2" xfId="253"/>
    <cellStyle name="Heading 4 3" xfId="254"/>
    <cellStyle name="HEADING1" xfId="255"/>
    <cellStyle name="HEADING2" xfId="256"/>
    <cellStyle name="HEADINGS" xfId="257"/>
    <cellStyle name="HEADINGSTOP" xfId="258"/>
    <cellStyle name="headoption" xfId="259"/>
    <cellStyle name="Hoa-Scholl" xfId="260"/>
    <cellStyle name="Input [yellow]" xfId="261"/>
    <cellStyle name="Input 2" xfId="262"/>
    <cellStyle name="Input 2 2" xfId="263"/>
    <cellStyle name="Input 3" xfId="264"/>
    <cellStyle name="khanh" xfId="265"/>
    <cellStyle name="khanh 2" xfId="266"/>
    <cellStyle name="Link Currency (0)" xfId="267"/>
    <cellStyle name="Link Currency (2)" xfId="268"/>
    <cellStyle name="Link Units (0)" xfId="269"/>
    <cellStyle name="Link Units (1)" xfId="270"/>
    <cellStyle name="Link Units (2)" xfId="271"/>
    <cellStyle name="Linked Cell 2" xfId="272"/>
    <cellStyle name="Linked Cell 2 2" xfId="273"/>
    <cellStyle name="Linked Cell 3" xfId="274"/>
    <cellStyle name="MAU" xfId="275"/>
    <cellStyle name="Millares [0]_Well Timing" xfId="276"/>
    <cellStyle name="Millares_Well Timing" xfId="277"/>
    <cellStyle name="Milliers [0]_      " xfId="278"/>
    <cellStyle name="Milliers_      " xfId="279"/>
    <cellStyle name="Model" xfId="280"/>
    <cellStyle name="moi" xfId="281"/>
    <cellStyle name="moi 2" xfId="282"/>
    <cellStyle name="Moneda [0]_Well Timing" xfId="283"/>
    <cellStyle name="Moneda_Well Timing" xfId="284"/>
    <cellStyle name="Monétaire [0]_      " xfId="285"/>
    <cellStyle name="Monétaire_      " xfId="286"/>
    <cellStyle name="n" xfId="287"/>
    <cellStyle name="Neutral 2" xfId="288"/>
    <cellStyle name="Neutral 2 2" xfId="289"/>
    <cellStyle name="Neutral 3" xfId="290"/>
    <cellStyle name="Neutral 4" xfId="291"/>
    <cellStyle name="New" xfId="292"/>
    <cellStyle name="New 2" xfId="293"/>
    <cellStyle name="New Times Roman" xfId="294"/>
    <cellStyle name="no dec" xfId="295"/>
    <cellStyle name="Normal" xfId="0" builtinId="0"/>
    <cellStyle name="Normal - Style1" xfId="296"/>
    <cellStyle name="Normal - 유형1" xfId="297"/>
    <cellStyle name="Normal 10" xfId="298"/>
    <cellStyle name="Normal 10 2" xfId="1"/>
    <cellStyle name="Normal 11" xfId="299"/>
    <cellStyle name="Normal 12" xfId="300"/>
    <cellStyle name="Normal 13" xfId="301"/>
    <cellStyle name="Normal 14" xfId="302"/>
    <cellStyle name="Normal 15" xfId="303"/>
    <cellStyle name="Normal 16" xfId="304"/>
    <cellStyle name="Normal 2" xfId="305"/>
    <cellStyle name="Normal 2 10" xfId="306"/>
    <cellStyle name="Normal 2 11" xfId="307"/>
    <cellStyle name="Normal 2 12" xfId="308"/>
    <cellStyle name="Normal 2 13" xfId="309"/>
    <cellStyle name="Normal 2 14" xfId="310"/>
    <cellStyle name="Normal 2 15" xfId="311"/>
    <cellStyle name="Normal 2 16" xfId="312"/>
    <cellStyle name="Normal 2 2" xfId="313"/>
    <cellStyle name="Normal 2 2 2" xfId="314"/>
    <cellStyle name="Normal 2 2 2 2" xfId="315"/>
    <cellStyle name="Normal 2 2 3" xfId="316"/>
    <cellStyle name="Normal 2 2 4" xfId="317"/>
    <cellStyle name="Normal 2 2 5" xfId="318"/>
    <cellStyle name="Normal 2 2 6" xfId="319"/>
    <cellStyle name="Normal 2 2 7" xfId="320"/>
    <cellStyle name="Normal 2 3" xfId="321"/>
    <cellStyle name="Normal 2 3 2" xfId="322"/>
    <cellStyle name="Normal 2 4" xfId="323"/>
    <cellStyle name="Normal 2 4 2" xfId="324"/>
    <cellStyle name="Normal 2 5" xfId="325"/>
    <cellStyle name="Normal 2 5 2" xfId="326"/>
    <cellStyle name="Normal 2 6" xfId="327"/>
    <cellStyle name="Normal 2 6 2" xfId="328"/>
    <cellStyle name="Normal 2 7" xfId="329"/>
    <cellStyle name="Normal 2 8" xfId="330"/>
    <cellStyle name="Normal 2 9" xfId="331"/>
    <cellStyle name="Normal 3" xfId="5"/>
    <cellStyle name="Normal 3 2" xfId="332"/>
    <cellStyle name="Normal 3 2 2" xfId="333"/>
    <cellStyle name="Normal 3 3" xfId="334"/>
    <cellStyle name="Normal 4" xfId="335"/>
    <cellStyle name="Normal 4 2" xfId="336"/>
    <cellStyle name="Normal 4 2 2" xfId="337"/>
    <cellStyle name="Normal 4 3" xfId="338"/>
    <cellStyle name="Normal 5" xfId="339"/>
    <cellStyle name="Normal 5 2" xfId="340"/>
    <cellStyle name="Normal 5 2 2" xfId="341"/>
    <cellStyle name="Normal 5 3" xfId="342"/>
    <cellStyle name="Normal 5 3 2" xfId="343"/>
    <cellStyle name="Normal 6" xfId="344"/>
    <cellStyle name="Normal 6 2" xfId="345"/>
    <cellStyle name="Normal 6 2 2" xfId="346"/>
    <cellStyle name="Normal 6 3" xfId="347"/>
    <cellStyle name="Normal 6 4" xfId="7"/>
    <cellStyle name="Normal 7" xfId="348"/>
    <cellStyle name="Normal 7 2" xfId="349"/>
    <cellStyle name="Normal 8" xfId="350"/>
    <cellStyle name="Normal 8 2" xfId="351"/>
    <cellStyle name="Normal 9" xfId="352"/>
    <cellStyle name="Normal 9 2" xfId="353"/>
    <cellStyle name="Normal 9 3" xfId="354"/>
    <cellStyle name="Normal 9 4" xfId="355"/>
    <cellStyle name="Normal_Mcapacity" xfId="3"/>
    <cellStyle name="Normal_SEC_LRFD" xfId="4"/>
    <cellStyle name="Normal_Sheet1 2" xfId="6"/>
    <cellStyle name="Normal_Tinhluc cat" xfId="2"/>
    <cellStyle name="Normal1" xfId="356"/>
    <cellStyle name="Normal1 2" xfId="357"/>
    <cellStyle name="Normalny_Cennik obowiazuje od 06-08-2001 r (1)" xfId="358"/>
    <cellStyle name="Note 2" xfId="359"/>
    <cellStyle name="Note 2 2" xfId="360"/>
    <cellStyle name="Note 3" xfId="361"/>
    <cellStyle name="oft Excel]_x000d_&#10;Comment=open=/f ‚ðw’è‚·‚é‚ÆAƒ†[ƒU[’è‹`ŠÖ”‚ðŠÖ”“\‚è•t‚¯‚Ìˆê——‚É“o˜^‚·‚é‚±‚Æ‚ª‚Å‚«‚Ü‚·B_x000d_&#10;Maximized" xfId="362"/>
    <cellStyle name="oft Excel]_x000d_&#10;Comment=The open=/f lines load custom functions into the Paste Function list._x000d_&#10;Maximized=2_x000d_&#10;Basics=1_x000d_&#10;A" xfId="363"/>
    <cellStyle name="oft Excel]_x000d_&#10;Comment=The open=/f lines load custom functions into the Paste Function list._x000d_&#10;Maximized=3_x000d_&#10;Basics=1_x000d_&#10;A" xfId="364"/>
    <cellStyle name="Output 2" xfId="365"/>
    <cellStyle name="Output 2 2" xfId="366"/>
    <cellStyle name="Output 3" xfId="367"/>
    <cellStyle name="Pattern" xfId="368"/>
    <cellStyle name="Pattern 2" xfId="369"/>
    <cellStyle name="per.style" xfId="370"/>
    <cellStyle name="Percent [0]" xfId="371"/>
    <cellStyle name="Percent [0] 2" xfId="372"/>
    <cellStyle name="Percent [00]" xfId="373"/>
    <cellStyle name="Percent [00] 2" xfId="374"/>
    <cellStyle name="Percent [2]" xfId="375"/>
    <cellStyle name="Percent [2] 2" xfId="376"/>
    <cellStyle name="Percent 2" xfId="377"/>
    <cellStyle name="Percent 2 2" xfId="378"/>
    <cellStyle name="Percent 2 3" xfId="379"/>
    <cellStyle name="Percent 3" xfId="380"/>
    <cellStyle name="Percent 6" xfId="381"/>
    <cellStyle name="PERCENTAGE" xfId="382"/>
    <cellStyle name="PrePop Currency (0)" xfId="383"/>
    <cellStyle name="PrePop Currency (2)" xfId="384"/>
    <cellStyle name="PrePop Units (0)" xfId="385"/>
    <cellStyle name="PrePop Units (1)" xfId="386"/>
    <cellStyle name="PrePop Units (2)" xfId="387"/>
    <cellStyle name="pricing" xfId="388"/>
    <cellStyle name="PSChar" xfId="389"/>
    <cellStyle name="PSChar 2" xfId="390"/>
    <cellStyle name="PSHeading" xfId="391"/>
    <cellStyle name="regstoresfromspecstores" xfId="392"/>
    <cellStyle name="Regular" xfId="393"/>
    <cellStyle name="RevList" xfId="394"/>
    <cellStyle name="s]_x000d_&#10;spooler=yes_x000d_&#10;load=_x000d_&#10;Beep=yes_x000d_&#10;NullPort=None_x000d_&#10;BorderWidth=3_x000d_&#10;CursorBlinkRate=1200_x000d_&#10;DoubleClickSpeed=452_x000d_&#10;Programs=co" xfId="395"/>
    <cellStyle name="SAPBEXaggData" xfId="396"/>
    <cellStyle name="SAPBEXaggDataEmph" xfId="397"/>
    <cellStyle name="SAPBEXaggItem" xfId="398"/>
    <cellStyle name="SAPBEXchaText" xfId="399"/>
    <cellStyle name="SAPBEXexcBad7" xfId="400"/>
    <cellStyle name="SAPBEXexcBad8" xfId="401"/>
    <cellStyle name="SAPBEXexcBad9" xfId="402"/>
    <cellStyle name="SAPBEXexcCritical4" xfId="403"/>
    <cellStyle name="SAPBEXexcCritical5" xfId="404"/>
    <cellStyle name="SAPBEXexcCritical6" xfId="405"/>
    <cellStyle name="SAPBEXexcGood1" xfId="406"/>
    <cellStyle name="SAPBEXexcGood2" xfId="407"/>
    <cellStyle name="SAPBEXexcGood3" xfId="408"/>
    <cellStyle name="SAPBEXfilterDrill" xfId="409"/>
    <cellStyle name="SAPBEXfilterItem" xfId="410"/>
    <cellStyle name="SAPBEXfilterText" xfId="411"/>
    <cellStyle name="SAPBEXformats" xfId="412"/>
    <cellStyle name="SAPBEXheaderItem" xfId="413"/>
    <cellStyle name="SAPBEXheaderItem 2" xfId="414"/>
    <cellStyle name="SAPBEXheaderText" xfId="415"/>
    <cellStyle name="SAPBEXheaderText 2" xfId="416"/>
    <cellStyle name="SAPBEXresData" xfId="417"/>
    <cellStyle name="SAPBEXresDataEmph" xfId="418"/>
    <cellStyle name="SAPBEXresItem" xfId="419"/>
    <cellStyle name="SAPBEXstdData" xfId="420"/>
    <cellStyle name="SAPBEXstdDataEmph" xfId="421"/>
    <cellStyle name="SAPBEXstdItem" xfId="422"/>
    <cellStyle name="SAPBEXtitle" xfId="423"/>
    <cellStyle name="SAPBEXundefined" xfId="424"/>
    <cellStyle name="SHADEDSTORES" xfId="425"/>
    <cellStyle name="specstores" xfId="426"/>
    <cellStyle name="Standard_NEGS" xfId="427"/>
    <cellStyle name="STTDG" xfId="428"/>
    <cellStyle name="Style 1" xfId="429"/>
    <cellStyle name="Style 2" xfId="430"/>
    <cellStyle name="Style 2 2" xfId="431"/>
    <cellStyle name="subhead" xfId="432"/>
    <cellStyle name="Subtotal" xfId="433"/>
    <cellStyle name="T" xfId="434"/>
    <cellStyle name="T_Book1" xfId="435"/>
    <cellStyle name="T_Book1_1" xfId="436"/>
    <cellStyle name="T_Sheet1" xfId="437"/>
    <cellStyle name="T_thu phi tham dinh" xfId="438"/>
    <cellStyle name="Text Indent A" xfId="439"/>
    <cellStyle name="Text Indent B" xfId="440"/>
    <cellStyle name="Text Indent B 2" xfId="441"/>
    <cellStyle name="Text Indent C" xfId="442"/>
    <cellStyle name="Text Indent C 2" xfId="443"/>
    <cellStyle name="th" xfId="444"/>
    <cellStyle name="þ_x001d_ð¤_x000c_¯þ_x0014__x000d_¨þU_x0001_À_x0004_ _x0015__x000f__x0001__x0001_" xfId="445"/>
    <cellStyle name="þ_x001d_ð·_x000c_æþ'_x000d_ßþU_x0001_Ø_x0005_ü_x0014__x0007__x0001__x0001_" xfId="446"/>
    <cellStyle name="þ_x001d_ðK_x000c_Fý_x001b__x000d_9ýU_x0001_Ð_x0008_¦)_x0007__x0001__x0001_" xfId="447"/>
    <cellStyle name="thuong-10" xfId="448"/>
    <cellStyle name="thuong-11" xfId="449"/>
    <cellStyle name="tit1" xfId="450"/>
    <cellStyle name="tit2" xfId="451"/>
    <cellStyle name="tit3" xfId="452"/>
    <cellStyle name="tit4" xfId="453"/>
    <cellStyle name="Title 2" xfId="454"/>
    <cellStyle name="Title 2 2" xfId="455"/>
    <cellStyle name="Title 3" xfId="456"/>
    <cellStyle name="Tongcong" xfId="457"/>
    <cellStyle name="Total 2" xfId="458"/>
    <cellStyle name="Total 2 2" xfId="459"/>
    <cellStyle name="Total 3" xfId="460"/>
    <cellStyle name="VANG1" xfId="461"/>
    <cellStyle name="viet" xfId="462"/>
    <cellStyle name="viet2" xfId="463"/>
    <cellStyle name="Vn Time 13" xfId="464"/>
    <cellStyle name="Vn Time 13 2" xfId="465"/>
    <cellStyle name="Vn Time 14" xfId="466"/>
    <cellStyle name="vnbo" xfId="467"/>
    <cellStyle name="vnhead1" xfId="468"/>
    <cellStyle name="vnhead2" xfId="469"/>
    <cellStyle name="vnhead3" xfId="470"/>
    <cellStyle name="vnhead4" xfId="471"/>
    <cellStyle name="vntxt1" xfId="472"/>
    <cellStyle name="vntxt2" xfId="473"/>
    <cellStyle name="vntxt2 2" xfId="474"/>
    <cellStyle name="Walutowy [0]_Invoices2001Slovakia" xfId="475"/>
    <cellStyle name="Walutowy_Invoices2001Slovakia" xfId="476"/>
    <cellStyle name="Warning Text 2" xfId="477"/>
    <cellStyle name="Warning Text 2 2" xfId="478"/>
    <cellStyle name="Warning Text 3" xfId="479"/>
    <cellStyle name="xan1" xfId="480"/>
    <cellStyle name="xuan" xfId="481"/>
    <cellStyle name=" [0.00]_ Att. 1- Cover" xfId="482"/>
    <cellStyle name="_ Att. 1- Cover" xfId="483"/>
    <cellStyle name="?_ Att. 1- Cover" xfId="484"/>
    <cellStyle name="똿뗦먛귟 [0.00]_PRODUCT DETAIL Q1" xfId="485"/>
    <cellStyle name="똿뗦먛귟_PRODUCT DETAIL Q1" xfId="486"/>
    <cellStyle name="믅됞 [0.00]_PRODUCT DETAIL Q1" xfId="487"/>
    <cellStyle name="믅됞_PRODUCT DETAIL Q1" xfId="488"/>
    <cellStyle name="백분율_95" xfId="489"/>
    <cellStyle name="뷭?_BOOKSHIP" xfId="490"/>
    <cellStyle name="콤맀_Sheet1_총괄표 (수출입) (2)" xfId="491"/>
    <cellStyle name="콤마 [ - 유형1" xfId="492"/>
    <cellStyle name="콤마 [ - 유형2" xfId="493"/>
    <cellStyle name="콤마 [ - 유형3" xfId="494"/>
    <cellStyle name="콤마 [ - 유형4" xfId="495"/>
    <cellStyle name="콤마 [ - 유형5" xfId="496"/>
    <cellStyle name="콤마 [ - 유형6" xfId="497"/>
    <cellStyle name="콤마 [ - 유형7" xfId="498"/>
    <cellStyle name="콤마 [ - 유형8" xfId="499"/>
    <cellStyle name="콤마 [0]_0004 MECH COST  " xfId="500"/>
    <cellStyle name="콤마_0004 MECH COST  " xfId="501"/>
    <cellStyle name="통화 [0]_1202" xfId="502"/>
    <cellStyle name="통화_1202" xfId="503"/>
    <cellStyle name="표섀_변경(최종)" xfId="504"/>
    <cellStyle name="표준_(정보부문)월별인원계획" xfId="505"/>
    <cellStyle name="一般_00Q3902REV.1" xfId="506"/>
    <cellStyle name="千分位[0]_00Q3902REV.1" xfId="507"/>
    <cellStyle name="千分位_00Q3902REV.1" xfId="508"/>
    <cellStyle name="桁区切り_工費" xfId="509"/>
    <cellStyle name="標準_2110-5" xfId="510"/>
    <cellStyle name="蒨幣_00Q3902REV.1" xfId="511"/>
    <cellStyle name="貨幣 [0]_00Q3902REV.1" xfId="512"/>
    <cellStyle name="貨幣[0]_BRE" xfId="513"/>
    <cellStyle name="貨幣_00Q3902REV.1" xfId="5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2.emf"/><Relationship Id="rId1" Type="http://schemas.openxmlformats.org/officeDocument/2006/relationships/image" Target="../media/image2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834</xdr:row>
      <xdr:rowOff>123825</xdr:rowOff>
    </xdr:from>
    <xdr:to>
      <xdr:col>4</xdr:col>
      <xdr:colOff>314325</xdr:colOff>
      <xdr:row>838</xdr:row>
      <xdr:rowOff>47625</xdr:rowOff>
    </xdr:to>
    <xdr:sp macro="" textlink="">
      <xdr:nvSpPr>
        <xdr:cNvPr id="2" name="AutoShape 153"/>
        <xdr:cNvSpPr>
          <a:spLocks noChangeArrowheads="1"/>
        </xdr:cNvSpPr>
      </xdr:nvSpPr>
      <xdr:spPr bwMode="auto">
        <a:xfrm>
          <a:off x="523875" y="166601775"/>
          <a:ext cx="3057525" cy="5715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35</xdr:col>
      <xdr:colOff>457200</xdr:colOff>
      <xdr:row>160</xdr:row>
      <xdr:rowOff>104775</xdr:rowOff>
    </xdr:from>
    <xdr:to>
      <xdr:col>45</xdr:col>
      <xdr:colOff>381000</xdr:colOff>
      <xdr:row>189</xdr:row>
      <xdr:rowOff>78265</xdr:rowOff>
    </xdr:to>
    <xdr:pic>
      <xdr:nvPicPr>
        <xdr:cNvPr id="3" name="Picture 10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0" y="57445275"/>
          <a:ext cx="5162550" cy="46693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38100</xdr:colOff>
      <xdr:row>641</xdr:row>
      <xdr:rowOff>161924</xdr:rowOff>
    </xdr:from>
    <xdr:to>
      <xdr:col>18</xdr:col>
      <xdr:colOff>598409</xdr:colOff>
      <xdr:row>657</xdr:row>
      <xdr:rowOff>114300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24850" y="135388349"/>
          <a:ext cx="5884784" cy="2543175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718</xdr:row>
      <xdr:rowOff>9525</xdr:rowOff>
    </xdr:from>
    <xdr:to>
      <xdr:col>6</xdr:col>
      <xdr:colOff>691220</xdr:colOff>
      <xdr:row>725</xdr:row>
      <xdr:rowOff>142875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4800" y="147704175"/>
          <a:ext cx="5225120" cy="1266825"/>
        </a:xfrm>
        <a:prstGeom prst="rect">
          <a:avLst/>
        </a:prstGeom>
      </xdr:spPr>
    </xdr:pic>
    <xdr:clientData/>
  </xdr:twoCellAnchor>
  <xdr:twoCellAnchor editAs="oneCell">
    <xdr:from>
      <xdr:col>0</xdr:col>
      <xdr:colOff>304799</xdr:colOff>
      <xdr:row>725</xdr:row>
      <xdr:rowOff>161925</xdr:rowOff>
    </xdr:from>
    <xdr:to>
      <xdr:col>7</xdr:col>
      <xdr:colOff>192033</xdr:colOff>
      <xdr:row>742</xdr:row>
      <xdr:rowOff>142875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04799" y="148990050"/>
          <a:ext cx="5535559" cy="2733675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740</xdr:row>
      <xdr:rowOff>47626</xdr:rowOff>
    </xdr:from>
    <xdr:to>
      <xdr:col>7</xdr:col>
      <xdr:colOff>190500</xdr:colOff>
      <xdr:row>750</xdr:row>
      <xdr:rowOff>104930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1450" y="151304626"/>
          <a:ext cx="5667375" cy="1676554"/>
        </a:xfrm>
        <a:prstGeom prst="rect">
          <a:avLst/>
        </a:prstGeom>
      </xdr:spPr>
    </xdr:pic>
    <xdr:clientData/>
  </xdr:twoCellAnchor>
  <xdr:twoCellAnchor editAs="oneCell">
    <xdr:from>
      <xdr:col>6</xdr:col>
      <xdr:colOff>504825</xdr:colOff>
      <xdr:row>751</xdr:row>
      <xdr:rowOff>76200</xdr:rowOff>
    </xdr:from>
    <xdr:to>
      <xdr:col>8</xdr:col>
      <xdr:colOff>161739</xdr:colOff>
      <xdr:row>754</xdr:row>
      <xdr:rowOff>28575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219700" y="153114375"/>
          <a:ext cx="1228539" cy="438150"/>
        </a:xfrm>
        <a:prstGeom prst="rect">
          <a:avLst/>
        </a:prstGeom>
      </xdr:spPr>
    </xdr:pic>
    <xdr:clientData/>
  </xdr:twoCellAnchor>
  <xdr:twoCellAnchor editAs="oneCell">
    <xdr:from>
      <xdr:col>7</xdr:col>
      <xdr:colOff>333376</xdr:colOff>
      <xdr:row>853</xdr:row>
      <xdr:rowOff>104775</xdr:rowOff>
    </xdr:from>
    <xdr:to>
      <xdr:col>9</xdr:col>
      <xdr:colOff>15301</xdr:colOff>
      <xdr:row>856</xdr:row>
      <xdr:rowOff>57150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857876" y="169659300"/>
          <a:ext cx="1177350" cy="438150"/>
        </a:xfrm>
        <a:prstGeom prst="rect">
          <a:avLst/>
        </a:prstGeom>
      </xdr:spPr>
    </xdr:pic>
    <xdr:clientData/>
  </xdr:twoCellAnchor>
  <xdr:twoCellAnchor editAs="oneCell">
    <xdr:from>
      <xdr:col>11</xdr:col>
      <xdr:colOff>85727</xdr:colOff>
      <xdr:row>846</xdr:row>
      <xdr:rowOff>95251</xdr:rowOff>
    </xdr:from>
    <xdr:to>
      <xdr:col>12</xdr:col>
      <xdr:colOff>742706</xdr:colOff>
      <xdr:row>849</xdr:row>
      <xdr:rowOff>142876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372477" y="168516301"/>
          <a:ext cx="1599954" cy="533399"/>
        </a:xfrm>
        <a:prstGeom prst="rect">
          <a:avLst/>
        </a:prstGeom>
      </xdr:spPr>
    </xdr:pic>
    <xdr:clientData/>
  </xdr:twoCellAnchor>
  <xdr:twoCellAnchor editAs="oneCell">
    <xdr:from>
      <xdr:col>37</xdr:col>
      <xdr:colOff>381000</xdr:colOff>
      <xdr:row>54</xdr:row>
      <xdr:rowOff>0</xdr:rowOff>
    </xdr:from>
    <xdr:to>
      <xdr:col>48</xdr:col>
      <xdr:colOff>123137</xdr:colOff>
      <xdr:row>80</xdr:row>
      <xdr:rowOff>142325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307800" y="40166925"/>
          <a:ext cx="5504762" cy="44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784</xdr:row>
      <xdr:rowOff>76200</xdr:rowOff>
    </xdr:from>
    <xdr:to>
      <xdr:col>8</xdr:col>
      <xdr:colOff>114300</xdr:colOff>
      <xdr:row>812</xdr:row>
      <xdr:rowOff>123826</xdr:rowOff>
    </xdr:to>
    <xdr:pic>
      <xdr:nvPicPr>
        <xdr:cNvPr id="12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8575" y="158457900"/>
          <a:ext cx="6496050" cy="4581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19050</xdr:colOff>
      <xdr:row>620</xdr:row>
      <xdr:rowOff>76200</xdr:rowOff>
    </xdr:from>
    <xdr:to>
      <xdr:col>5</xdr:col>
      <xdr:colOff>35227</xdr:colOff>
      <xdr:row>623</xdr:row>
      <xdr:rowOff>142876</xdr:rowOff>
    </xdr:to>
    <xdr:pic>
      <xdr:nvPicPr>
        <xdr:cNvPr id="13" name="Picture 3409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90550" y="131902200"/>
          <a:ext cx="3569002" cy="552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295276</xdr:colOff>
      <xdr:row>623</xdr:row>
      <xdr:rowOff>76201</xdr:rowOff>
    </xdr:from>
    <xdr:to>
      <xdr:col>7</xdr:col>
      <xdr:colOff>342900</xdr:colOff>
      <xdr:row>637</xdr:row>
      <xdr:rowOff>133642</xdr:rowOff>
    </xdr:to>
    <xdr:pic>
      <xdr:nvPicPr>
        <xdr:cNvPr id="14" name="Picture 84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95276" y="132387976"/>
          <a:ext cx="5695949" cy="23243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238126</xdr:colOff>
      <xdr:row>635</xdr:row>
      <xdr:rowOff>95252</xdr:rowOff>
    </xdr:from>
    <xdr:to>
      <xdr:col>7</xdr:col>
      <xdr:colOff>435637</xdr:colOff>
      <xdr:row>651</xdr:row>
      <xdr:rowOff>19050</xdr:rowOff>
    </xdr:to>
    <xdr:pic>
      <xdr:nvPicPr>
        <xdr:cNvPr id="15" name="Picture 85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38126" y="134350127"/>
          <a:ext cx="5845836" cy="251459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28575</xdr:colOff>
      <xdr:row>654</xdr:row>
      <xdr:rowOff>257175</xdr:rowOff>
    </xdr:from>
    <xdr:to>
      <xdr:col>13</xdr:col>
      <xdr:colOff>19050</xdr:colOff>
      <xdr:row>657</xdr:row>
      <xdr:rowOff>133350</xdr:rowOff>
    </xdr:to>
    <xdr:pic>
      <xdr:nvPicPr>
        <xdr:cNvPr id="16" name="Picture 90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315325" y="137493375"/>
          <a:ext cx="1866900" cy="457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541</xdr:row>
      <xdr:rowOff>114300</xdr:rowOff>
    </xdr:from>
    <xdr:to>
      <xdr:col>8</xdr:col>
      <xdr:colOff>31039</xdr:colOff>
      <xdr:row>556</xdr:row>
      <xdr:rowOff>28575</xdr:rowOff>
    </xdr:to>
    <xdr:pic>
      <xdr:nvPicPr>
        <xdr:cNvPr id="17" name="Picture 92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0" y="119148225"/>
          <a:ext cx="6441364" cy="23431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20</xdr:col>
      <xdr:colOff>402876</xdr:colOff>
      <xdr:row>35</xdr:row>
      <xdr:rowOff>109590</xdr:rowOff>
    </xdr:from>
    <xdr:to>
      <xdr:col>29</xdr:col>
      <xdr:colOff>56980</xdr:colOff>
      <xdr:row>52</xdr:row>
      <xdr:rowOff>237878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5548673" y="6515414"/>
          <a:ext cx="4364269" cy="5194332"/>
        </a:xfrm>
        <a:prstGeom prst="rect">
          <a:avLst/>
        </a:prstGeom>
      </xdr:spPr>
    </xdr:pic>
    <xdr:clientData/>
  </xdr:twoCellAnchor>
  <xdr:twoCellAnchor editAs="oneCell">
    <xdr:from>
      <xdr:col>39</xdr:col>
      <xdr:colOff>419100</xdr:colOff>
      <xdr:row>54</xdr:row>
      <xdr:rowOff>0</xdr:rowOff>
    </xdr:from>
    <xdr:to>
      <xdr:col>51</xdr:col>
      <xdr:colOff>190500</xdr:colOff>
      <xdr:row>61</xdr:row>
      <xdr:rowOff>23290</xdr:rowOff>
    </xdr:to>
    <xdr:pic>
      <xdr:nvPicPr>
        <xdr:cNvPr id="20" name="Picture 91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25393650" y="40166925"/>
          <a:ext cx="6057900" cy="120439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37</xdr:col>
      <xdr:colOff>257175</xdr:colOff>
      <xdr:row>54</xdr:row>
      <xdr:rowOff>0</xdr:rowOff>
    </xdr:from>
    <xdr:to>
      <xdr:col>50</xdr:col>
      <xdr:colOff>114300</xdr:colOff>
      <xdr:row>62</xdr:row>
      <xdr:rowOff>0</xdr:rowOff>
    </xdr:to>
    <xdr:pic>
      <xdr:nvPicPr>
        <xdr:cNvPr id="21" name="Picture 93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24183975" y="40166925"/>
          <a:ext cx="6667500" cy="1343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21</xdr:col>
      <xdr:colOff>19050</xdr:colOff>
      <xdr:row>0</xdr:row>
      <xdr:rowOff>0</xdr:rowOff>
    </xdr:from>
    <xdr:to>
      <xdr:col>31</xdr:col>
      <xdr:colOff>361950</xdr:colOff>
      <xdr:row>10</xdr:row>
      <xdr:rowOff>66675</xdr:rowOff>
    </xdr:to>
    <xdr:pic>
      <xdr:nvPicPr>
        <xdr:cNvPr id="24" name="Picture 101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15563850" y="0"/>
          <a:ext cx="5581650" cy="1876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21</xdr:col>
      <xdr:colOff>33809</xdr:colOff>
      <xdr:row>10</xdr:row>
      <xdr:rowOff>123719</xdr:rowOff>
    </xdr:from>
    <xdr:to>
      <xdr:col>31</xdr:col>
      <xdr:colOff>99960</xdr:colOff>
      <xdr:row>33</xdr:row>
      <xdr:rowOff>25025</xdr:rowOff>
    </xdr:to>
    <xdr:pic>
      <xdr:nvPicPr>
        <xdr:cNvPr id="25" name="Picture 102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15702957" y="1903115"/>
          <a:ext cx="5299668" cy="416138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85725</xdr:colOff>
      <xdr:row>7</xdr:row>
      <xdr:rowOff>19050</xdr:rowOff>
    </xdr:from>
    <xdr:to>
      <xdr:col>18</xdr:col>
      <xdr:colOff>581025</xdr:colOff>
      <xdr:row>13</xdr:row>
      <xdr:rowOff>79650</xdr:rowOff>
    </xdr:to>
    <xdr:pic>
      <xdr:nvPicPr>
        <xdr:cNvPr id="26" name="Picture 107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8372475" y="1333500"/>
          <a:ext cx="5819775" cy="1117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552450</xdr:colOff>
      <xdr:row>3</xdr:row>
      <xdr:rowOff>152400</xdr:rowOff>
    </xdr:from>
    <xdr:to>
      <xdr:col>6</xdr:col>
      <xdr:colOff>11616</xdr:colOff>
      <xdr:row>18</xdr:row>
      <xdr:rowOff>84057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52450" y="791272"/>
          <a:ext cx="4314593" cy="259168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B-CAC%20BAN%20TINH%20CHON%20LOC%20(T5%20N%202020)\CAU\KET%20CAU%20NHIP\cac%20ban%20%20tinh\2-Tinh%20ban%20qua%20do,%20chieu%20dai%20lang%20the%20truot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o%20tru%20deo%201lien%20khong%20tru%20ne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Roaming/Microsoft/Excel/ban%20mat%20cong%20cho%20hoat%20tai%20xe%20may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Tinh%20toan%20tam%20dan%20ho%20ga%20,%20ranh%20doc%20BTCT%200.65HL93-OK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O%20SO%20CAU%20DAP%2036%20DE%20TRINH%20DUYET%20THANG%201-2018)\MO\22tcn18-79%20(lan%202)\dang%20sua%20ban%20tinh%20mo,%20tru\tinh%20cau%20doc%20lap%20rong%203.5m\Xe%20di%20sat%20mep%20dam\Tinh%20mo%20%206%20coc%2040x4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\Desktop\CAU%20MO%20RONG%20%201BEN=1.9m%20(Da%20sua%20o%20nha)\Duc%20tai%20cho%20cho%20cau%20mo%20rong%20,(0.65HL93,%20H13-X60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ung@\Tai%20lieu\Excel\Cau%20Km294+229.64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O%20SO%20CAU%20DAP%2036%20DE%20TRINH%20DUYET%20THANG%201-2018)\MO\22tcn18-79%20(lan%202)\TINH%20MO%20H13%20KIEU%20CHU%20U%20(xe%20di%20sat%20lan%20can,%20khong%20nguoi%20di%20bo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min\Desktop\tinh%20mo%20nhe22tcn18-79%20(Recovered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\Desktop\2018\PA2%20CAU%20RONG%2012M\tinh%20dam%20ban%2022CTC18-7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inh%20mo,%20tru%20(de%20su%20dung)\tinh%20tru\Tinh%20tru%20lan%20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O%20SO%20CAU%20DAP%2036%20DE%20TRINH%20DUYET%20THANG%201-2018)\MO\22tcn18-79%20(lan%202)\dang%20sua%20ban%20tinh%20mo,%20tru\tinh%20cau%20doc%20lap%20rong%203.5m\Xe%20di%20sat%20mep%20dam\Tinh%20tru%20lan%20LAN%203%20(TH12.2017)%206coc40x4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\Desktop\2018\SGTVT\Tinh%20mo%20tru%20deo\Kiem%20toan%20coc%2020x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\Desktop\CAU%20MO%20RONG%20%201BEN=1.9m%20(Da%20sua%20o%20nha)\TK%20%20mo%20tru%20deo%20cau%20mo%20rong%201.9m%20(0.65HL93,H13,X60)-%20xe%20di%20sat%20lan%20can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am%202017\cau%20binh%20thuan%20(DA%20Lram)\B=4m\ket%20cau%20nhip\Ban%20DUL%20L=18m%20cau%20binh%20thuan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\Desktop\2018\PA2%20CAU%20RONG%2012M\Dam%20ban,I,%20T%20CAC%20LOAI\Tinh%20toan%20tiet%20dien%20dam%20chiu%20ca%20M%20duong%20va%20M%20am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Ban%20kiem%20toan%20tiet%20dien%20theo%20mo%20men,%20luc%20cat%20TCVN11823-2017-OK.xlsm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ung@\Tai%20lieu\@Hung\Cai%20Mon\TKKThuat\Excel\Pier%20T4\Pier_NMHung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hac-coc-duyet-mcgiu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ua%20mo,%20tru%2017.03.2016\tru\dong%20dat%20cong%20ca%20nhipvatru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Girder\Daclac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ONG\LONG%20Project\BAC%20KAN\IN%20BAC%20KAN\Pcaco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quan\c\@Hung\BacKanII\Calculation%20sheet\T1%20-%20BK%20(22-7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XLS\AASHTO%2098\BANDUL\9-13-12-C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tores\Documents\Tinh%20Dam\T-Girder7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ung@\Tai%20lieu\@Hung\BacKanII\Calculation%20sheet\Pier-Gia%20Bridge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ONG\LONG%20Project\BAC%20KAN\IN%20BAC%20KAN\KIEM%20TOAN%20%2012-8-M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O%20SO%20CAU%20DAP%2036%20DE%20TRINH%20DUYET%20THANG%201-2018)\MO\22tcn18-79%20(lan%202)\cau%20dap%20-TKBVTC(t12)\TKBVTC(T12.2017)\Tinh%20dam%20ban\Ban%20DUL%2012m(TEDI-OK)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ung\Mo_QT79_NaNon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ailieu\tailieu3\TC%20khao%20sat,%20TKe%20XD\PHAN%20MEM\PHAN%20MEM%20TK%20CAU\nhipbanBTCT%20thuong\Duc%20san\tinhdamban%20de%20dung\dam%20banBTCT%20thuongHL0.65HL93su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hinh\Calculate\Finish%2022-3-2010\PierP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HAN%20MEM%20DANG%20CHINH%20SUA%20NAM%202010\LAN1\CAU\BAN%20,%20DAM%20%20BTCTTHUONG(vUONG+CHEO)\DAM%20CHU%20T\L=18M\Bc&#7847;u%20=8m\thiet%20ke%20dam%2018m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am%20an\ThayHuu\NoLink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nquado"/>
      <sheetName val="Chieu dai lang the truot"/>
      <sheetName val="Ap luc ngang TC ta luy am"/>
    </sheetNames>
    <sheetDataSet>
      <sheetData sheetId="0">
        <row r="12">
          <cell r="F12">
            <v>4</v>
          </cell>
        </row>
      </sheetData>
      <sheetData sheetId="1"/>
      <sheetData sheetId="2">
        <row r="31">
          <cell r="F31">
            <v>3</v>
          </cell>
        </row>
        <row r="33">
          <cell r="F33">
            <v>1.65</v>
          </cell>
        </row>
        <row r="35">
          <cell r="F35">
            <v>0</v>
          </cell>
        </row>
        <row r="36">
          <cell r="F36">
            <v>0.5</v>
          </cell>
        </row>
        <row r="37">
          <cell r="K37">
            <v>0</v>
          </cell>
        </row>
        <row r="38">
          <cell r="F38">
            <v>4</v>
          </cell>
          <cell r="K38">
            <v>1.0533333333333332</v>
          </cell>
        </row>
        <row r="77">
          <cell r="E77">
            <v>4</v>
          </cell>
          <cell r="I77">
            <v>1.5266666666666666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T_I-I (BD)"/>
      <sheetName val="THTT_I-I"/>
      <sheetName val="THTT_I-I (BD)"/>
      <sheetName val="KCBETONG I-I"/>
      <sheetName val="KCBETONG I-I (BD)"/>
      <sheetName val="KCBETONG_II-II"/>
      <sheetName val="KCBETONG_III-III"/>
      <sheetName val="KCBETONG-CHUNHAT"/>
      <sheetName val="Tra-j "/>
      <sheetName val="KCKHOIXAY-II"/>
      <sheetName val="KCKHOIXAY_II-II"/>
      <sheetName val="KCKHOIXAY_III-III"/>
      <sheetName val=" Betong"/>
      <sheetName val="HT-DAT"/>
      <sheetName val="DONG-DAT"/>
      <sheetName val="HESO -A"/>
      <sheetName val="Bia BT"/>
      <sheetName val="Lu(TCVN11823-2017) cau"/>
      <sheetName val="SL11823"/>
      <sheetName val="tt11823"/>
      <sheetName val="NLCD1"/>
      <sheetName val="NLSD1"/>
      <sheetName val="Tinh luc cat"/>
      <sheetName val="Kiem toan KCBTCT"/>
      <sheetName val="Tinh cot thep kep"/>
      <sheetName val="NSte"/>
      <sheetName val="Lu TCVN10304"/>
      <sheetName val="So lieu1-18-79 "/>
      <sheetName val="TTmo,tru 18-79"/>
      <sheetName val="lech tam nhieu"/>
      <sheetName val="TTtuongduong 1nhip"/>
      <sheetName val="TTtuongduong 2nhip"/>
      <sheetName val="bangtra5-5"/>
      <sheetName val="Sheet1"/>
      <sheetName val="Ap Luc Dat (daymong) (2)"/>
      <sheetName val="Xe o to"/>
      <sheetName val="Xe dac biet"/>
      <sheetName val="CHITIEUXE"/>
      <sheetName val="TT_THAN MO"/>
      <sheetName val="TTmo,tru  (2)"/>
      <sheetName val="bangtracotthep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7">
          <cell r="G27">
            <v>6</v>
          </cell>
        </row>
        <row r="28">
          <cell r="G28">
            <v>1</v>
          </cell>
        </row>
        <row r="29">
          <cell r="G29">
            <v>1</v>
          </cell>
        </row>
        <row r="30">
          <cell r="G30">
            <v>1</v>
          </cell>
        </row>
        <row r="32">
          <cell r="G32">
            <v>5.16</v>
          </cell>
        </row>
        <row r="33">
          <cell r="G33">
            <v>5.4</v>
          </cell>
        </row>
        <row r="34">
          <cell r="G34">
            <v>0.35</v>
          </cell>
        </row>
        <row r="35">
          <cell r="G35">
            <v>0</v>
          </cell>
        </row>
        <row r="39">
          <cell r="G39">
            <v>0.5</v>
          </cell>
        </row>
        <row r="41">
          <cell r="G41">
            <v>0</v>
          </cell>
        </row>
        <row r="42">
          <cell r="G42">
            <v>6</v>
          </cell>
        </row>
        <row r="44">
          <cell r="G44">
            <v>1</v>
          </cell>
        </row>
        <row r="45">
          <cell r="G45">
            <v>1.2</v>
          </cell>
        </row>
        <row r="51">
          <cell r="G51">
            <v>0.1</v>
          </cell>
        </row>
        <row r="52">
          <cell r="G52">
            <v>0</v>
          </cell>
        </row>
        <row r="53">
          <cell r="G53">
            <v>0</v>
          </cell>
        </row>
        <row r="57">
          <cell r="G57">
            <v>0.5</v>
          </cell>
        </row>
        <row r="61">
          <cell r="F61">
            <v>4</v>
          </cell>
        </row>
        <row r="80">
          <cell r="H80">
            <v>0.35</v>
          </cell>
        </row>
        <row r="81">
          <cell r="H81">
            <v>0.35</v>
          </cell>
        </row>
        <row r="89">
          <cell r="G89">
            <v>28110.910032372714</v>
          </cell>
        </row>
        <row r="90">
          <cell r="G90">
            <v>22.8</v>
          </cell>
        </row>
        <row r="91">
          <cell r="G91">
            <v>24.5</v>
          </cell>
        </row>
        <row r="92">
          <cell r="G92">
            <v>17.7</v>
          </cell>
        </row>
        <row r="97">
          <cell r="G97">
            <v>400</v>
          </cell>
        </row>
        <row r="98">
          <cell r="G98">
            <v>200000</v>
          </cell>
        </row>
      </sheetData>
      <sheetData sheetId="19">
        <row r="198">
          <cell r="H198">
            <v>48.75</v>
          </cell>
        </row>
        <row r="312">
          <cell r="J312">
            <v>0.7</v>
          </cell>
        </row>
        <row r="313">
          <cell r="J313">
            <v>0.39999999999999997</v>
          </cell>
        </row>
        <row r="314">
          <cell r="J314">
            <v>0.16999999999999998</v>
          </cell>
        </row>
        <row r="315">
          <cell r="J315">
            <v>0.3</v>
          </cell>
        </row>
        <row r="316">
          <cell r="J316">
            <v>0.6</v>
          </cell>
        </row>
        <row r="317">
          <cell r="J317">
            <v>0.25</v>
          </cell>
        </row>
        <row r="318">
          <cell r="J318">
            <v>0.4</v>
          </cell>
        </row>
        <row r="319">
          <cell r="J319">
            <v>0.74</v>
          </cell>
        </row>
        <row r="320">
          <cell r="J320">
            <v>0.13</v>
          </cell>
        </row>
        <row r="323">
          <cell r="J323">
            <v>0.25</v>
          </cell>
        </row>
        <row r="325">
          <cell r="J325">
            <v>0.46499999999999997</v>
          </cell>
        </row>
        <row r="326">
          <cell r="J326">
            <v>0</v>
          </cell>
        </row>
        <row r="327">
          <cell r="J327">
            <v>6</v>
          </cell>
        </row>
        <row r="328">
          <cell r="J328">
            <v>0.3</v>
          </cell>
        </row>
        <row r="329">
          <cell r="J329">
            <v>0</v>
          </cell>
        </row>
        <row r="411">
          <cell r="D411">
            <v>2.1</v>
          </cell>
        </row>
        <row r="412">
          <cell r="D412">
            <v>1.6350000000000002</v>
          </cell>
        </row>
        <row r="413">
          <cell r="D413">
            <v>1.2350000000000003</v>
          </cell>
        </row>
        <row r="414">
          <cell r="D414">
            <v>-0.5</v>
          </cell>
        </row>
        <row r="415">
          <cell r="D415">
            <v>-3.5</v>
          </cell>
        </row>
        <row r="418">
          <cell r="D418">
            <v>0.33333333333333337</v>
          </cell>
        </row>
        <row r="424">
          <cell r="I424">
            <v>2.1350000000000002</v>
          </cell>
        </row>
        <row r="431">
          <cell r="I431">
            <v>1.5707963267948966</v>
          </cell>
        </row>
        <row r="443">
          <cell r="H443">
            <v>0.46023167569123208</v>
          </cell>
        </row>
        <row r="449">
          <cell r="I449">
            <v>0.52359877559829882</v>
          </cell>
        </row>
        <row r="450">
          <cell r="I450">
            <v>0.18237054239996869</v>
          </cell>
        </row>
        <row r="451">
          <cell r="I451">
            <v>0</v>
          </cell>
        </row>
        <row r="454">
          <cell r="I454">
            <v>0</v>
          </cell>
        </row>
        <row r="455">
          <cell r="I455">
            <v>0</v>
          </cell>
        </row>
        <row r="518">
          <cell r="D518">
            <v>1.3806950270736962</v>
          </cell>
        </row>
        <row r="522">
          <cell r="H522">
            <v>0.46499999999999997</v>
          </cell>
        </row>
        <row r="528">
          <cell r="H528">
            <v>0.86499999999999999</v>
          </cell>
        </row>
        <row r="533">
          <cell r="H533">
            <v>2.6</v>
          </cell>
        </row>
        <row r="893">
          <cell r="I893">
            <v>1</v>
          </cell>
        </row>
        <row r="1162">
          <cell r="I1162">
            <v>28110.910032372714</v>
          </cell>
        </row>
        <row r="1163">
          <cell r="I1163">
            <v>400</v>
          </cell>
        </row>
        <row r="1164">
          <cell r="I1164">
            <v>200000</v>
          </cell>
        </row>
        <row r="1561">
          <cell r="C1561">
            <v>10.492427223098968</v>
          </cell>
          <cell r="F1561">
            <v>14.237902966908743</v>
          </cell>
        </row>
        <row r="1562">
          <cell r="C1562">
            <v>14.237902966908743</v>
          </cell>
          <cell r="F1562">
            <v>10.492427223098968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62">
          <cell r="A62">
            <v>0</v>
          </cell>
          <cell r="B62">
            <v>1</v>
          </cell>
          <cell r="C62">
            <v>2</v>
          </cell>
          <cell r="D62">
            <v>3</v>
          </cell>
          <cell r="F62">
            <v>0</v>
          </cell>
          <cell r="G62">
            <v>1</v>
          </cell>
          <cell r="H62">
            <v>2</v>
          </cell>
          <cell r="I62">
            <v>3</v>
          </cell>
        </row>
        <row r="63">
          <cell r="A63">
            <v>4</v>
          </cell>
          <cell r="B63">
            <v>7.2</v>
          </cell>
          <cell r="C63">
            <v>8.8000000000000007</v>
          </cell>
          <cell r="D63">
            <v>9.6</v>
          </cell>
          <cell r="F63">
            <v>4</v>
          </cell>
          <cell r="G63">
            <v>4.75</v>
          </cell>
          <cell r="H63">
            <v>4.75</v>
          </cell>
          <cell r="I63">
            <v>4.75</v>
          </cell>
        </row>
        <row r="64">
          <cell r="A64">
            <v>5</v>
          </cell>
          <cell r="B64">
            <v>6.53</v>
          </cell>
          <cell r="C64">
            <v>7.55</v>
          </cell>
          <cell r="D64">
            <v>8.06</v>
          </cell>
          <cell r="F64">
            <v>5</v>
          </cell>
          <cell r="G64">
            <v>3.8</v>
          </cell>
          <cell r="H64">
            <v>3.8</v>
          </cell>
          <cell r="I64">
            <v>4.08</v>
          </cell>
        </row>
        <row r="65">
          <cell r="A65">
            <v>6</v>
          </cell>
          <cell r="B65">
            <v>5.87</v>
          </cell>
          <cell r="C65">
            <v>6.58</v>
          </cell>
          <cell r="D65">
            <v>6.93</v>
          </cell>
          <cell r="F65">
            <v>6</v>
          </cell>
          <cell r="G65">
            <v>3.17</v>
          </cell>
          <cell r="H65">
            <v>3.3</v>
          </cell>
          <cell r="I65">
            <v>3.56</v>
          </cell>
        </row>
        <row r="66">
          <cell r="A66">
            <v>7</v>
          </cell>
          <cell r="B66">
            <v>5.29</v>
          </cell>
          <cell r="C66">
            <v>5.81</v>
          </cell>
          <cell r="D66">
            <v>6.07</v>
          </cell>
          <cell r="F66">
            <v>7</v>
          </cell>
          <cell r="G66">
            <v>2.71</v>
          </cell>
          <cell r="H66">
            <v>2.95</v>
          </cell>
          <cell r="I66">
            <v>3.14</v>
          </cell>
        </row>
        <row r="67">
          <cell r="A67">
            <v>8</v>
          </cell>
          <cell r="B67">
            <v>4.8</v>
          </cell>
          <cell r="C67">
            <v>5.2</v>
          </cell>
          <cell r="D67">
            <v>5.47</v>
          </cell>
          <cell r="F67">
            <v>8</v>
          </cell>
          <cell r="G67">
            <v>2.38</v>
          </cell>
          <cell r="H67">
            <v>2.67</v>
          </cell>
          <cell r="I67">
            <v>2.81</v>
          </cell>
        </row>
        <row r="68">
          <cell r="A68">
            <v>9</v>
          </cell>
          <cell r="B68">
            <v>4.3899999999999997</v>
          </cell>
          <cell r="C68">
            <v>4.7</v>
          </cell>
          <cell r="D68">
            <v>5.07</v>
          </cell>
          <cell r="F68">
            <v>9</v>
          </cell>
          <cell r="G68">
            <v>2.27</v>
          </cell>
          <cell r="H68">
            <v>2.4300000000000002</v>
          </cell>
          <cell r="I68">
            <v>2.65</v>
          </cell>
        </row>
        <row r="69">
          <cell r="A69">
            <v>10</v>
          </cell>
          <cell r="B69">
            <v>4.03</v>
          </cell>
          <cell r="C69">
            <v>4.29</v>
          </cell>
          <cell r="D69">
            <v>4.7</v>
          </cell>
          <cell r="F69">
            <v>10</v>
          </cell>
          <cell r="G69">
            <v>2.16</v>
          </cell>
          <cell r="H69">
            <v>2.23</v>
          </cell>
          <cell r="I69">
            <v>2.54</v>
          </cell>
        </row>
        <row r="70">
          <cell r="A70">
            <v>11</v>
          </cell>
          <cell r="B70">
            <v>3.73</v>
          </cell>
          <cell r="C70">
            <v>4.03</v>
          </cell>
          <cell r="D70">
            <v>4.38</v>
          </cell>
          <cell r="F70">
            <v>11</v>
          </cell>
          <cell r="G70">
            <v>2.0499999999999998</v>
          </cell>
          <cell r="H70">
            <v>2.0499999999999998</v>
          </cell>
          <cell r="I70">
            <v>2.42</v>
          </cell>
        </row>
        <row r="71">
          <cell r="A71">
            <v>12</v>
          </cell>
          <cell r="B71">
            <v>3.47</v>
          </cell>
          <cell r="C71">
            <v>3.8</v>
          </cell>
          <cell r="D71">
            <v>4.0999999999999996</v>
          </cell>
          <cell r="F71">
            <v>12</v>
          </cell>
          <cell r="G71">
            <v>1.94</v>
          </cell>
          <cell r="H71">
            <v>1.99</v>
          </cell>
          <cell r="I71">
            <v>3.31</v>
          </cell>
        </row>
        <row r="72">
          <cell r="A72">
            <v>13</v>
          </cell>
          <cell r="B72">
            <v>3.31</v>
          </cell>
          <cell r="C72">
            <v>3.59</v>
          </cell>
          <cell r="D72">
            <v>3.85</v>
          </cell>
          <cell r="F72">
            <v>13</v>
          </cell>
          <cell r="G72">
            <v>1.85</v>
          </cell>
          <cell r="H72">
            <v>1.93</v>
          </cell>
          <cell r="I72">
            <v>2.2000000000000002</v>
          </cell>
        </row>
        <row r="73">
          <cell r="A73">
            <v>14</v>
          </cell>
          <cell r="B73">
            <v>3.16</v>
          </cell>
          <cell r="C73">
            <v>3.4</v>
          </cell>
          <cell r="D73">
            <v>3.62</v>
          </cell>
          <cell r="F73">
            <v>14</v>
          </cell>
          <cell r="G73">
            <v>1.76</v>
          </cell>
          <cell r="H73">
            <v>1.86</v>
          </cell>
          <cell r="I73">
            <v>2.08</v>
          </cell>
        </row>
        <row r="74">
          <cell r="A74">
            <v>15</v>
          </cell>
          <cell r="B74">
            <v>3.02</v>
          </cell>
          <cell r="C74">
            <v>3.23</v>
          </cell>
          <cell r="D74">
            <v>3.42</v>
          </cell>
          <cell r="F74">
            <v>15</v>
          </cell>
          <cell r="G74">
            <v>1.67</v>
          </cell>
          <cell r="H74">
            <v>1.76</v>
          </cell>
          <cell r="I74">
            <v>2</v>
          </cell>
        </row>
        <row r="75">
          <cell r="A75">
            <v>16</v>
          </cell>
          <cell r="B75">
            <v>2.89</v>
          </cell>
          <cell r="C75">
            <v>3.08</v>
          </cell>
          <cell r="D75">
            <v>3.24</v>
          </cell>
          <cell r="F75">
            <v>16</v>
          </cell>
          <cell r="G75">
            <v>1.59</v>
          </cell>
          <cell r="H75">
            <v>1.73</v>
          </cell>
          <cell r="I75">
            <v>1.91</v>
          </cell>
        </row>
        <row r="76">
          <cell r="A76">
            <v>17</v>
          </cell>
          <cell r="B76">
            <v>2.66</v>
          </cell>
          <cell r="C76">
            <v>2.8</v>
          </cell>
          <cell r="D76">
            <v>2.96</v>
          </cell>
          <cell r="F76">
            <v>17</v>
          </cell>
          <cell r="G76">
            <v>1.54</v>
          </cell>
          <cell r="H76">
            <v>1.65</v>
          </cell>
          <cell r="I76">
            <v>1.78</v>
          </cell>
        </row>
        <row r="77">
          <cell r="A77">
            <v>20</v>
          </cell>
          <cell r="B77">
            <v>2.4500000000000002</v>
          </cell>
          <cell r="C77">
            <v>2.57</v>
          </cell>
          <cell r="D77">
            <v>2.87</v>
          </cell>
          <cell r="F77">
            <v>20</v>
          </cell>
          <cell r="G77">
            <v>1.48</v>
          </cell>
          <cell r="H77">
            <v>1.57</v>
          </cell>
          <cell r="I77">
            <v>1.67</v>
          </cell>
        </row>
        <row r="78">
          <cell r="A78">
            <v>22</v>
          </cell>
          <cell r="B78">
            <v>2.27</v>
          </cell>
          <cell r="C78">
            <v>2.37</v>
          </cell>
          <cell r="D78">
            <v>2.82</v>
          </cell>
          <cell r="F78">
            <v>22</v>
          </cell>
          <cell r="G78">
            <v>1.41</v>
          </cell>
          <cell r="H78">
            <v>1.49</v>
          </cell>
          <cell r="I78">
            <v>1.62</v>
          </cell>
        </row>
        <row r="79">
          <cell r="A79">
            <v>24</v>
          </cell>
          <cell r="B79">
            <v>2.13</v>
          </cell>
          <cell r="C79">
            <v>2.2200000000000002</v>
          </cell>
          <cell r="D79">
            <v>2.75</v>
          </cell>
          <cell r="F79">
            <v>24</v>
          </cell>
          <cell r="G79">
            <v>1.35</v>
          </cell>
          <cell r="H79">
            <v>1.44</v>
          </cell>
          <cell r="I79">
            <v>1.57</v>
          </cell>
        </row>
        <row r="80">
          <cell r="A80">
            <v>26</v>
          </cell>
          <cell r="B80">
            <v>2.0299999999999998</v>
          </cell>
          <cell r="C80">
            <v>2.16</v>
          </cell>
          <cell r="D80">
            <v>2.67</v>
          </cell>
          <cell r="F80">
            <v>26</v>
          </cell>
          <cell r="G80">
            <v>1.33</v>
          </cell>
          <cell r="H80">
            <v>1.38</v>
          </cell>
          <cell r="I80">
            <v>1.51</v>
          </cell>
        </row>
        <row r="81">
          <cell r="A81">
            <v>28</v>
          </cell>
          <cell r="B81">
            <v>1.93</v>
          </cell>
          <cell r="C81">
            <v>2.13</v>
          </cell>
          <cell r="D81">
            <v>2.6</v>
          </cell>
          <cell r="F81">
            <v>28</v>
          </cell>
          <cell r="G81">
            <v>1.3</v>
          </cell>
          <cell r="H81">
            <v>1.34</v>
          </cell>
          <cell r="I81">
            <v>1.45</v>
          </cell>
        </row>
        <row r="82">
          <cell r="A82">
            <v>30</v>
          </cell>
          <cell r="B82">
            <v>1.84</v>
          </cell>
          <cell r="C82">
            <v>2.09</v>
          </cell>
          <cell r="D82">
            <v>2.54</v>
          </cell>
          <cell r="F82">
            <v>30</v>
          </cell>
          <cell r="G82">
            <v>1.26</v>
          </cell>
          <cell r="H82">
            <v>1.32</v>
          </cell>
          <cell r="I82">
            <v>1.41</v>
          </cell>
        </row>
        <row r="83">
          <cell r="A83">
            <v>32</v>
          </cell>
          <cell r="B83">
            <v>1.76</v>
          </cell>
          <cell r="C83">
            <v>2.06</v>
          </cell>
          <cell r="D83">
            <v>2.46</v>
          </cell>
          <cell r="F83">
            <v>32</v>
          </cell>
          <cell r="G83">
            <v>1.23</v>
          </cell>
          <cell r="H83">
            <v>1.29</v>
          </cell>
          <cell r="I83">
            <v>1.37</v>
          </cell>
        </row>
        <row r="84">
          <cell r="A84">
            <v>36</v>
          </cell>
          <cell r="B84">
            <v>1.76</v>
          </cell>
          <cell r="C84">
            <v>1.98</v>
          </cell>
          <cell r="D84">
            <v>2.37</v>
          </cell>
          <cell r="F84">
            <v>36</v>
          </cell>
          <cell r="G84">
            <v>1.19</v>
          </cell>
          <cell r="H84">
            <v>1.22</v>
          </cell>
          <cell r="I84">
            <v>1.32</v>
          </cell>
        </row>
        <row r="85">
          <cell r="A85">
            <v>40</v>
          </cell>
          <cell r="B85">
            <v>1.76</v>
          </cell>
          <cell r="C85">
            <v>1.9</v>
          </cell>
          <cell r="D85">
            <v>2.29</v>
          </cell>
          <cell r="F85">
            <v>40</v>
          </cell>
          <cell r="G85">
            <v>1.1499999999999999</v>
          </cell>
          <cell r="H85">
            <v>1.1599999999999999</v>
          </cell>
          <cell r="I85">
            <v>1.27</v>
          </cell>
        </row>
        <row r="86">
          <cell r="A86">
            <v>50</v>
          </cell>
          <cell r="B86">
            <v>1.76</v>
          </cell>
          <cell r="C86">
            <v>1.79</v>
          </cell>
          <cell r="D86">
            <v>2.17</v>
          </cell>
          <cell r="F86">
            <v>50</v>
          </cell>
          <cell r="G86">
            <v>1.0900000000000001</v>
          </cell>
          <cell r="H86">
            <v>1.0900000000000001</v>
          </cell>
          <cell r="I86">
            <v>1.19</v>
          </cell>
        </row>
        <row r="87">
          <cell r="A87">
            <v>60</v>
          </cell>
          <cell r="B87">
            <v>1.76</v>
          </cell>
          <cell r="C87">
            <v>1.75</v>
          </cell>
          <cell r="D87">
            <v>2.08</v>
          </cell>
          <cell r="F87">
            <v>60</v>
          </cell>
          <cell r="G87">
            <v>1.05</v>
          </cell>
          <cell r="H87">
            <v>1.05</v>
          </cell>
          <cell r="I87">
            <v>1.1299999999999999</v>
          </cell>
        </row>
        <row r="88">
          <cell r="A88">
            <v>70</v>
          </cell>
          <cell r="B88">
            <v>1.74</v>
          </cell>
          <cell r="C88">
            <v>1.74</v>
          </cell>
          <cell r="D88">
            <v>2.02</v>
          </cell>
          <cell r="F88">
            <v>70</v>
          </cell>
          <cell r="G88">
            <v>1.01</v>
          </cell>
          <cell r="H88">
            <v>1.02</v>
          </cell>
          <cell r="I88">
            <v>1.08</v>
          </cell>
        </row>
        <row r="89">
          <cell r="A89">
            <v>80</v>
          </cell>
          <cell r="B89">
            <v>1.74</v>
          </cell>
          <cell r="C89">
            <v>1.74</v>
          </cell>
          <cell r="D89">
            <v>2</v>
          </cell>
          <cell r="F89">
            <v>80</v>
          </cell>
          <cell r="G89">
            <v>0.99</v>
          </cell>
          <cell r="H89">
            <v>1</v>
          </cell>
          <cell r="I89">
            <v>1.05</v>
          </cell>
        </row>
        <row r="90">
          <cell r="A90">
            <v>90</v>
          </cell>
          <cell r="B90">
            <v>1.74</v>
          </cell>
          <cell r="C90">
            <v>1.74</v>
          </cell>
          <cell r="D90">
            <v>1.97</v>
          </cell>
          <cell r="F90">
            <v>90</v>
          </cell>
          <cell r="G90">
            <v>0.97</v>
          </cell>
          <cell r="H90">
            <v>0.97</v>
          </cell>
          <cell r="I90">
            <v>1.03</v>
          </cell>
        </row>
        <row r="91">
          <cell r="A91">
            <v>100</v>
          </cell>
          <cell r="B91">
            <v>1.72</v>
          </cell>
          <cell r="C91">
            <v>1.74</v>
          </cell>
          <cell r="D91">
            <v>1.93</v>
          </cell>
          <cell r="F91">
            <v>100</v>
          </cell>
          <cell r="G91">
            <v>0.96</v>
          </cell>
          <cell r="H91">
            <v>0.96</v>
          </cell>
          <cell r="I91">
            <v>1.01</v>
          </cell>
        </row>
        <row r="92">
          <cell r="A92">
            <v>120</v>
          </cell>
          <cell r="B92">
            <v>1.72</v>
          </cell>
          <cell r="C92">
            <v>1.72</v>
          </cell>
          <cell r="D92">
            <v>1.9</v>
          </cell>
          <cell r="F92">
            <v>120</v>
          </cell>
          <cell r="G92">
            <v>0.96</v>
          </cell>
          <cell r="H92">
            <v>0.96</v>
          </cell>
          <cell r="I92">
            <v>1.01</v>
          </cell>
        </row>
        <row r="93">
          <cell r="A93">
            <v>140</v>
          </cell>
          <cell r="B93">
            <v>1.7</v>
          </cell>
          <cell r="C93">
            <v>1.71</v>
          </cell>
          <cell r="D93">
            <v>1.86</v>
          </cell>
          <cell r="F93">
            <v>140</v>
          </cell>
          <cell r="G93">
            <v>0.96</v>
          </cell>
          <cell r="H93">
            <v>0.96</v>
          </cell>
          <cell r="I93">
            <v>1.01</v>
          </cell>
        </row>
        <row r="94">
          <cell r="A94">
            <v>160</v>
          </cell>
          <cell r="B94">
            <v>1.7</v>
          </cell>
          <cell r="C94">
            <v>1.71</v>
          </cell>
          <cell r="D94">
            <v>1.86</v>
          </cell>
          <cell r="F94">
            <v>160</v>
          </cell>
          <cell r="G94">
            <v>0.96</v>
          </cell>
          <cell r="H94">
            <v>0.96</v>
          </cell>
          <cell r="I94">
            <v>1.01</v>
          </cell>
        </row>
        <row r="109">
          <cell r="A109">
            <v>0</v>
          </cell>
          <cell r="B109">
            <v>1</v>
          </cell>
          <cell r="C109">
            <v>2</v>
          </cell>
          <cell r="D109">
            <v>3</v>
          </cell>
          <cell r="F109">
            <v>0</v>
          </cell>
          <cell r="G109">
            <v>1</v>
          </cell>
        </row>
        <row r="110">
          <cell r="A110">
            <v>4</v>
          </cell>
          <cell r="B110">
            <v>18</v>
          </cell>
          <cell r="C110">
            <v>18</v>
          </cell>
          <cell r="D110">
            <v>22</v>
          </cell>
          <cell r="F110">
            <v>4</v>
          </cell>
          <cell r="G110">
            <v>12</v>
          </cell>
        </row>
        <row r="111">
          <cell r="A111">
            <v>5</v>
          </cell>
          <cell r="B111">
            <v>16.64</v>
          </cell>
          <cell r="C111">
            <v>16.64</v>
          </cell>
          <cell r="D111">
            <v>20.5</v>
          </cell>
          <cell r="F111">
            <v>5</v>
          </cell>
          <cell r="G111">
            <v>12</v>
          </cell>
        </row>
        <row r="112">
          <cell r="A112">
            <v>6</v>
          </cell>
          <cell r="B112">
            <v>16</v>
          </cell>
          <cell r="C112">
            <v>16</v>
          </cell>
          <cell r="D112">
            <v>18.670000000000002</v>
          </cell>
          <cell r="F112">
            <v>6</v>
          </cell>
          <cell r="G112">
            <v>11.67</v>
          </cell>
        </row>
        <row r="113">
          <cell r="A113">
            <v>7</v>
          </cell>
          <cell r="B113">
            <v>15.02</v>
          </cell>
          <cell r="C113">
            <v>15.02</v>
          </cell>
          <cell r="D113">
            <v>16.97</v>
          </cell>
          <cell r="F113">
            <v>7</v>
          </cell>
          <cell r="G113">
            <v>11.02</v>
          </cell>
        </row>
        <row r="114">
          <cell r="A114">
            <v>8</v>
          </cell>
          <cell r="B114">
            <v>14</v>
          </cell>
          <cell r="C114">
            <v>14</v>
          </cell>
          <cell r="D114">
            <v>15.5</v>
          </cell>
          <cell r="F114">
            <v>8</v>
          </cell>
          <cell r="G114">
            <v>10.31</v>
          </cell>
        </row>
        <row r="115">
          <cell r="A115">
            <v>9</v>
          </cell>
          <cell r="B115">
            <v>13.04</v>
          </cell>
          <cell r="C115">
            <v>13.04</v>
          </cell>
          <cell r="D115">
            <v>14.22</v>
          </cell>
          <cell r="F115">
            <v>9</v>
          </cell>
          <cell r="G115">
            <v>9.6300000000000008</v>
          </cell>
        </row>
        <row r="116">
          <cell r="A116">
            <v>10</v>
          </cell>
          <cell r="B116">
            <v>12.15</v>
          </cell>
          <cell r="C116">
            <v>12.15</v>
          </cell>
          <cell r="D116">
            <v>13.12</v>
          </cell>
          <cell r="F116">
            <v>10</v>
          </cell>
          <cell r="G116">
            <v>9</v>
          </cell>
        </row>
        <row r="117">
          <cell r="A117">
            <v>11</v>
          </cell>
          <cell r="B117">
            <v>11.37</v>
          </cell>
          <cell r="C117">
            <v>11.37</v>
          </cell>
          <cell r="D117">
            <v>12.15</v>
          </cell>
          <cell r="F117">
            <v>11</v>
          </cell>
          <cell r="G117">
            <v>8.43</v>
          </cell>
        </row>
        <row r="118">
          <cell r="A118">
            <v>12</v>
          </cell>
          <cell r="B118">
            <v>10.67</v>
          </cell>
          <cell r="C118">
            <v>10.67</v>
          </cell>
          <cell r="D118">
            <v>11.33</v>
          </cell>
          <cell r="F118">
            <v>12</v>
          </cell>
          <cell r="G118">
            <v>7.92</v>
          </cell>
        </row>
        <row r="119">
          <cell r="A119">
            <v>13</v>
          </cell>
          <cell r="B119">
            <v>10.029999999999999</v>
          </cell>
          <cell r="C119">
            <v>10.029999999999999</v>
          </cell>
          <cell r="D119">
            <v>10.6</v>
          </cell>
          <cell r="F119">
            <v>13</v>
          </cell>
          <cell r="G119">
            <v>7.45</v>
          </cell>
        </row>
        <row r="120">
          <cell r="A120">
            <v>14</v>
          </cell>
          <cell r="B120">
            <v>9.4700000000000006</v>
          </cell>
          <cell r="C120">
            <v>9.4700000000000006</v>
          </cell>
          <cell r="D120">
            <v>9.9499999999999993</v>
          </cell>
          <cell r="F120">
            <v>14</v>
          </cell>
          <cell r="G120">
            <v>7.04</v>
          </cell>
        </row>
        <row r="121">
          <cell r="A121">
            <v>15</v>
          </cell>
          <cell r="B121">
            <v>8.0960000000000001</v>
          </cell>
          <cell r="C121">
            <v>8.0960000000000001</v>
          </cell>
          <cell r="D121">
            <v>9.3800000000000008</v>
          </cell>
          <cell r="F121">
            <v>15</v>
          </cell>
          <cell r="G121">
            <v>6.67</v>
          </cell>
        </row>
        <row r="122">
          <cell r="A122">
            <v>16</v>
          </cell>
          <cell r="B122">
            <v>8.5</v>
          </cell>
          <cell r="C122">
            <v>8.5</v>
          </cell>
          <cell r="D122">
            <v>8.67</v>
          </cell>
          <cell r="F122">
            <v>16</v>
          </cell>
          <cell r="G122">
            <v>6.33</v>
          </cell>
        </row>
        <row r="123">
          <cell r="A123">
            <v>18</v>
          </cell>
          <cell r="B123">
            <v>7.7</v>
          </cell>
          <cell r="C123">
            <v>7.7</v>
          </cell>
          <cell r="D123">
            <v>8</v>
          </cell>
          <cell r="F123">
            <v>17</v>
          </cell>
          <cell r="G123">
            <v>5.74</v>
          </cell>
        </row>
        <row r="124">
          <cell r="A124">
            <v>20</v>
          </cell>
          <cell r="B124">
            <v>7.04</v>
          </cell>
          <cell r="C124">
            <v>7.04</v>
          </cell>
          <cell r="D124">
            <v>7.28</v>
          </cell>
          <cell r="F124">
            <v>20</v>
          </cell>
          <cell r="G124">
            <v>5.25</v>
          </cell>
        </row>
        <row r="125">
          <cell r="A125">
            <v>22</v>
          </cell>
          <cell r="B125">
            <v>6.48</v>
          </cell>
          <cell r="C125">
            <v>6.48</v>
          </cell>
          <cell r="D125">
            <v>6.67</v>
          </cell>
          <cell r="F125">
            <v>22</v>
          </cell>
          <cell r="G125">
            <v>4.83</v>
          </cell>
        </row>
        <row r="126">
          <cell r="A126">
            <v>24</v>
          </cell>
          <cell r="B126">
            <v>6</v>
          </cell>
          <cell r="C126">
            <v>6</v>
          </cell>
          <cell r="D126">
            <v>6.17</v>
          </cell>
          <cell r="F126">
            <v>24</v>
          </cell>
          <cell r="G126">
            <v>4.4800000000000004</v>
          </cell>
        </row>
        <row r="127">
          <cell r="A127">
            <v>26</v>
          </cell>
          <cell r="B127">
            <v>5.58</v>
          </cell>
          <cell r="C127">
            <v>5.58</v>
          </cell>
          <cell r="D127">
            <v>5.73</v>
          </cell>
          <cell r="F127">
            <v>26</v>
          </cell>
          <cell r="G127">
            <v>4.17</v>
          </cell>
        </row>
        <row r="128">
          <cell r="A128">
            <v>28</v>
          </cell>
          <cell r="B128">
            <v>5.22</v>
          </cell>
          <cell r="C128">
            <v>5.22</v>
          </cell>
          <cell r="D128">
            <v>5.33</v>
          </cell>
          <cell r="F128">
            <v>28</v>
          </cell>
          <cell r="G128">
            <v>3.9</v>
          </cell>
        </row>
        <row r="129">
          <cell r="A129">
            <v>30</v>
          </cell>
          <cell r="B129">
            <v>4.91</v>
          </cell>
          <cell r="C129">
            <v>4.91</v>
          </cell>
          <cell r="D129">
            <v>5.01</v>
          </cell>
          <cell r="F129">
            <v>30</v>
          </cell>
          <cell r="G129">
            <v>3.67</v>
          </cell>
        </row>
        <row r="130">
          <cell r="A130">
            <v>32</v>
          </cell>
          <cell r="B130">
            <v>4.62</v>
          </cell>
          <cell r="C130">
            <v>4.62</v>
          </cell>
          <cell r="D130">
            <v>4.71</v>
          </cell>
          <cell r="F130">
            <v>32</v>
          </cell>
          <cell r="G130">
            <v>3.46</v>
          </cell>
        </row>
        <row r="131">
          <cell r="A131">
            <v>36</v>
          </cell>
          <cell r="B131">
            <v>4.1500000000000004</v>
          </cell>
          <cell r="C131">
            <v>4.1500000000000004</v>
          </cell>
          <cell r="D131">
            <v>4.22</v>
          </cell>
          <cell r="F131">
            <v>36</v>
          </cell>
          <cell r="G131">
            <v>3.1</v>
          </cell>
        </row>
        <row r="132">
          <cell r="A132">
            <v>40</v>
          </cell>
          <cell r="B132">
            <v>3.76</v>
          </cell>
          <cell r="C132">
            <v>3.76</v>
          </cell>
          <cell r="D132">
            <v>3.82</v>
          </cell>
          <cell r="F132">
            <v>40</v>
          </cell>
          <cell r="G132">
            <v>2.81</v>
          </cell>
        </row>
        <row r="133">
          <cell r="A133">
            <v>50</v>
          </cell>
          <cell r="B133">
            <v>3.05</v>
          </cell>
          <cell r="C133">
            <v>3.05</v>
          </cell>
          <cell r="D133">
            <v>3.08</v>
          </cell>
          <cell r="F133">
            <v>50</v>
          </cell>
          <cell r="G133">
            <v>2.2799999999999998</v>
          </cell>
        </row>
        <row r="134">
          <cell r="A134">
            <v>60</v>
          </cell>
          <cell r="B134">
            <v>2.56</v>
          </cell>
          <cell r="C134">
            <v>2.56</v>
          </cell>
          <cell r="D134">
            <v>2.59</v>
          </cell>
          <cell r="F134">
            <v>60</v>
          </cell>
          <cell r="G134">
            <v>1.92</v>
          </cell>
        </row>
        <row r="135">
          <cell r="A135">
            <v>70</v>
          </cell>
          <cell r="B135">
            <v>2.21</v>
          </cell>
          <cell r="C135">
            <v>2.21</v>
          </cell>
          <cell r="D135">
            <v>2.2200000000000002</v>
          </cell>
          <cell r="F135">
            <v>70</v>
          </cell>
          <cell r="G135">
            <v>1.65</v>
          </cell>
        </row>
        <row r="136">
          <cell r="A136">
            <v>80</v>
          </cell>
          <cell r="B136">
            <v>1.94</v>
          </cell>
          <cell r="C136">
            <v>1.94</v>
          </cell>
          <cell r="D136">
            <v>1.95</v>
          </cell>
          <cell r="F136">
            <v>80</v>
          </cell>
          <cell r="G136">
            <v>1.45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ia"/>
      <sheetName val="BANTCVN 11823"/>
      <sheetName val="NS heq, Q"/>
      <sheetName val="Chieu dai lang the truot"/>
      <sheetName val="KiemToan MC chu nhat-CT kep"/>
      <sheetName val="Tinh ban mat cau 18-79"/>
      <sheetName val="KTbanMC 118,18-79"/>
      <sheetName val="Gia cuong soi"/>
      <sheetName val="bangtra5-5"/>
      <sheetName val="bangtracotthep"/>
      <sheetName val="chitieu"/>
      <sheetName val="KCBTCT-05"/>
      <sheetName val="thepco ngot nhiet do"/>
      <sheetName val="HTai"/>
      <sheetName val="Vi duNS"/>
    </sheetNames>
    <sheetDataSet>
      <sheetData sheetId="0"/>
      <sheetData sheetId="1">
        <row r="8">
          <cell r="F8">
            <v>4</v>
          </cell>
        </row>
        <row r="9">
          <cell r="F9">
            <v>3.6</v>
          </cell>
        </row>
        <row r="11">
          <cell r="F11">
            <v>7</v>
          </cell>
        </row>
        <row r="12">
          <cell r="F12">
            <v>1</v>
          </cell>
        </row>
        <row r="14">
          <cell r="F14">
            <v>0</v>
          </cell>
        </row>
        <row r="16">
          <cell r="F16">
            <v>2</v>
          </cell>
        </row>
        <row r="19">
          <cell r="J19">
            <v>450</v>
          </cell>
        </row>
        <row r="20">
          <cell r="F20">
            <v>0</v>
          </cell>
        </row>
        <row r="96">
          <cell r="H96">
            <v>2320</v>
          </cell>
        </row>
        <row r="97">
          <cell r="H97">
            <v>2500</v>
          </cell>
        </row>
        <row r="98">
          <cell r="H98">
            <v>25876.136406503971</v>
          </cell>
        </row>
        <row r="154">
          <cell r="F154">
            <v>0.3</v>
          </cell>
        </row>
        <row r="156">
          <cell r="F156">
            <v>0.15</v>
          </cell>
        </row>
        <row r="165">
          <cell r="F165">
            <v>7.3549499999999997</v>
          </cell>
        </row>
        <row r="167">
          <cell r="F167">
            <v>0</v>
          </cell>
        </row>
        <row r="168">
          <cell r="F168">
            <v>0</v>
          </cell>
        </row>
        <row r="169">
          <cell r="F169">
            <v>10.125</v>
          </cell>
        </row>
        <row r="170">
          <cell r="F170">
            <v>10.125</v>
          </cell>
        </row>
        <row r="171">
          <cell r="F171">
            <v>0</v>
          </cell>
        </row>
        <row r="172">
          <cell r="F172">
            <v>0</v>
          </cell>
        </row>
        <row r="204">
          <cell r="E204">
            <v>94.25</v>
          </cell>
        </row>
        <row r="205">
          <cell r="E205">
            <v>22.75</v>
          </cell>
        </row>
        <row r="206">
          <cell r="E206">
            <v>9.3000000000000007</v>
          </cell>
        </row>
        <row r="207">
          <cell r="E207">
            <v>71.5</v>
          </cell>
        </row>
        <row r="618">
          <cell r="H618">
            <v>240</v>
          </cell>
        </row>
      </sheetData>
      <sheetData sheetId="2"/>
      <sheetData sheetId="3"/>
      <sheetData sheetId="4">
        <row r="74">
          <cell r="I74">
            <v>9000</v>
          </cell>
        </row>
        <row r="86">
          <cell r="I86">
            <v>0.9</v>
          </cell>
        </row>
        <row r="196">
          <cell r="I196">
            <v>3.15</v>
          </cell>
        </row>
        <row r="253">
          <cell r="I253">
            <v>0.9</v>
          </cell>
        </row>
        <row r="297">
          <cell r="I297">
            <v>365.14502915321026</v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2">
          <cell r="J12">
            <v>100</v>
          </cell>
        </row>
        <row r="27">
          <cell r="H27">
            <v>0.85</v>
          </cell>
        </row>
        <row r="55">
          <cell r="I55">
            <v>226.12471833943943</v>
          </cell>
        </row>
      </sheetData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Kiem toan KCBTCT"/>
      <sheetName val="KT luc cat"/>
      <sheetName val="Cong doc"/>
      <sheetName val="CN ban duc san"/>
      <sheetName val="CN ban duc tai cho"/>
      <sheetName val="NSte"/>
      <sheetName val="KTbanMC 118,18-79"/>
      <sheetName val="bangtra5-5"/>
      <sheetName val="bangtracotthep"/>
      <sheetName val="Vi duNS"/>
    </sheetNames>
    <sheetDataSet>
      <sheetData sheetId="0"/>
      <sheetData sheetId="1"/>
      <sheetData sheetId="2">
        <row r="24">
          <cell r="J24">
            <v>1180</v>
          </cell>
        </row>
        <row r="25">
          <cell r="J25">
            <v>1000</v>
          </cell>
        </row>
        <row r="26">
          <cell r="J26">
            <v>180</v>
          </cell>
        </row>
        <row r="27">
          <cell r="J27">
            <v>0</v>
          </cell>
        </row>
        <row r="28">
          <cell r="J28">
            <v>30</v>
          </cell>
        </row>
        <row r="30">
          <cell r="J30">
            <v>24.524999999999999</v>
          </cell>
        </row>
        <row r="32">
          <cell r="J32">
            <v>32642.164778227085</v>
          </cell>
        </row>
        <row r="33">
          <cell r="J33">
            <v>400</v>
          </cell>
        </row>
        <row r="35">
          <cell r="J35">
            <v>200000</v>
          </cell>
        </row>
        <row r="36">
          <cell r="J36">
            <v>2799.1590543485054</v>
          </cell>
        </row>
        <row r="38">
          <cell r="J38">
            <v>146</v>
          </cell>
        </row>
        <row r="39">
          <cell r="J39">
            <v>30</v>
          </cell>
        </row>
        <row r="40">
          <cell r="J40">
            <v>34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Bia"/>
      <sheetName val="cau tao mo,dam ban"/>
      <sheetName val="Tai trong"/>
      <sheetName val="DD pho don"/>
      <sheetName val="DD rai deu"/>
      <sheetName val="A-A"/>
      <sheetName val="B-B"/>
      <sheetName val="USM"/>
      <sheetName val="C-C"/>
      <sheetName val="D-D"/>
      <sheetName val="E-E"/>
      <sheetName val="F-F"/>
      <sheetName val="G-H(2)"/>
      <sheetName val="KT(B-B)DAT"/>
      <sheetName val="KT(C-C) DAT"/>
      <sheetName val="KT(D-D)"/>
      <sheetName val="KT(E-E) "/>
      <sheetName val="KT(F-F) DAT"/>
      <sheetName val="KT(G-G-1)DAT "/>
      <sheetName val="KT(G-G-2)DAT"/>
      <sheetName val="KT(H-H-3)  "/>
      <sheetName val="TLdam, ban"/>
      <sheetName val="DTHH"/>
      <sheetName val="SET"/>
      <sheetName val="CAT"/>
      <sheetName val="CDChanCocSET"/>
      <sheetName val="CDChanCocCAT"/>
      <sheetName val="Thiet minh"/>
      <sheetName val="Gioi thieu1"/>
      <sheetName val="Nhap so lieu"/>
      <sheetName val="Chon kich thuoc"/>
      <sheetName val="Tinh toan"/>
      <sheetName val="cau tao mo,dam ban (2)"/>
      <sheetName val="ban ve DUL"/>
      <sheetName val="00000000"/>
      <sheetName val="10000000"/>
      <sheetName val="20000000"/>
      <sheetName val="30000000"/>
      <sheetName val="40000000"/>
      <sheetName val="50000000"/>
      <sheetName val="6loRNJMI"/>
    </sheetNames>
    <sheetDataSet>
      <sheetData sheetId="0"/>
      <sheetData sheetId="1"/>
      <sheetData sheetId="2">
        <row r="17">
          <cell r="I17">
            <v>2</v>
          </cell>
        </row>
        <row r="21">
          <cell r="I21">
            <v>3</v>
          </cell>
        </row>
        <row r="23">
          <cell r="I23">
            <v>1</v>
          </cell>
        </row>
        <row r="24">
          <cell r="I24">
            <v>1</v>
          </cell>
        </row>
        <row r="30">
          <cell r="I30">
            <v>23.54</v>
          </cell>
        </row>
        <row r="32">
          <cell r="I32">
            <v>0</v>
          </cell>
        </row>
        <row r="36">
          <cell r="I36">
            <v>0.21300000000000002</v>
          </cell>
        </row>
        <row r="39">
          <cell r="I39">
            <v>0</v>
          </cell>
        </row>
        <row r="40">
          <cell r="I40">
            <v>0.05</v>
          </cell>
        </row>
        <row r="41">
          <cell r="I41">
            <v>0</v>
          </cell>
        </row>
        <row r="42">
          <cell r="I42">
            <v>0.05</v>
          </cell>
        </row>
        <row r="44">
          <cell r="I44">
            <v>3.2000000000000001E-2</v>
          </cell>
        </row>
        <row r="109">
          <cell r="G109">
            <v>24.20999999999998</v>
          </cell>
        </row>
        <row r="110">
          <cell r="G110">
            <v>310.4661375</v>
          </cell>
        </row>
        <row r="205">
          <cell r="F205">
            <v>0</v>
          </cell>
        </row>
        <row r="219">
          <cell r="F219">
            <v>59</v>
          </cell>
        </row>
        <row r="220">
          <cell r="F220">
            <v>25</v>
          </cell>
        </row>
        <row r="341">
          <cell r="J341">
            <v>0.6</v>
          </cell>
        </row>
        <row r="342">
          <cell r="J342">
            <v>0.3</v>
          </cell>
        </row>
        <row r="350">
          <cell r="I350">
            <v>0.7</v>
          </cell>
        </row>
        <row r="424">
          <cell r="I424">
            <v>2.5</v>
          </cell>
        </row>
        <row r="425">
          <cell r="I425">
            <v>0</v>
          </cell>
        </row>
        <row r="426">
          <cell r="I426">
            <v>17.649999999999999</v>
          </cell>
        </row>
        <row r="427">
          <cell r="I427">
            <v>0</v>
          </cell>
        </row>
        <row r="464">
          <cell r="H464">
            <v>2.6491000000000002</v>
          </cell>
        </row>
        <row r="465">
          <cell r="H465">
            <v>1.4491000000000003</v>
          </cell>
        </row>
        <row r="466">
          <cell r="H466">
            <v>1.3170000000000002</v>
          </cell>
        </row>
        <row r="481">
          <cell r="J481">
            <v>0.33333333333333337</v>
          </cell>
        </row>
      </sheetData>
      <sheetData sheetId="3"/>
      <sheetData sheetId="4"/>
      <sheetData sheetId="5">
        <row r="55">
          <cell r="L55">
            <v>1254.1147443037282</v>
          </cell>
        </row>
      </sheetData>
      <sheetData sheetId="6"/>
      <sheetData sheetId="7"/>
      <sheetData sheetId="8"/>
      <sheetData sheetId="9"/>
      <sheetData sheetId="10"/>
      <sheetData sheetId="11">
        <row r="11">
          <cell r="D11">
            <v>0.52199999999999958</v>
          </cell>
        </row>
      </sheetData>
      <sheetData sheetId="12"/>
      <sheetData sheetId="13">
        <row r="17">
          <cell r="J17">
            <v>27691.465833357426</v>
          </cell>
        </row>
        <row r="128">
          <cell r="G128">
            <v>16.189604399702894</v>
          </cell>
        </row>
      </sheetData>
      <sheetData sheetId="14">
        <row r="18">
          <cell r="H18">
            <v>25</v>
          </cell>
        </row>
      </sheetData>
      <sheetData sheetId="15">
        <row r="15">
          <cell r="H15">
            <v>1200</v>
          </cell>
        </row>
        <row r="17">
          <cell r="H17">
            <v>108</v>
          </cell>
        </row>
      </sheetData>
      <sheetData sheetId="16">
        <row r="13">
          <cell r="H13">
            <v>3500</v>
          </cell>
        </row>
        <row r="15">
          <cell r="H15">
            <v>1004.7936355590948</v>
          </cell>
        </row>
        <row r="17">
          <cell r="H17">
            <v>400</v>
          </cell>
        </row>
        <row r="23">
          <cell r="H23">
            <v>5654.8667764616275</v>
          </cell>
        </row>
      </sheetData>
      <sheetData sheetId="17"/>
      <sheetData sheetId="18"/>
      <sheetData sheetId="19">
        <row r="26">
          <cell r="J26" t="e">
            <v>#DIV/0!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9">
          <cell r="E9">
            <v>127.88346174592149</v>
          </cell>
        </row>
      </sheetData>
      <sheetData sheetId="30">
        <row r="4">
          <cell r="C4">
            <v>40</v>
          </cell>
        </row>
      </sheetData>
      <sheetData sheetId="31">
        <row r="166">
          <cell r="B166">
            <v>6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Bia"/>
      <sheetName val="BAN272-05"/>
      <sheetName val="Gia cuong soi"/>
      <sheetName val="Tinh ban mat cau 18-79"/>
      <sheetName val="Tinh banmat cong 18-79"/>
      <sheetName val="bangtra5-5"/>
      <sheetName val="bangtracotthep"/>
      <sheetName val="chitieu"/>
      <sheetName val="KCBTCT-05"/>
      <sheetName val="thepco ngot nhiet do"/>
      <sheetName val="HTai"/>
    </sheetNames>
    <sheetDataSet>
      <sheetData sheetId="0"/>
      <sheetData sheetId="1">
        <row r="9">
          <cell r="F9">
            <v>5</v>
          </cell>
        </row>
        <row r="404">
          <cell r="G404">
            <v>1000</v>
          </cell>
        </row>
        <row r="407">
          <cell r="G407">
            <v>29</v>
          </cell>
        </row>
        <row r="418">
          <cell r="D418">
            <v>11</v>
          </cell>
        </row>
      </sheetData>
      <sheetData sheetId="2"/>
      <sheetData sheetId="3"/>
      <sheetData sheetId="4">
        <row r="267">
          <cell r="H267">
            <v>25.407674774999997</v>
          </cell>
        </row>
        <row r="279">
          <cell r="H279">
            <v>76.617073626909118</v>
          </cell>
        </row>
        <row r="286">
          <cell r="H286">
            <v>61.19949107068652</v>
          </cell>
        </row>
      </sheetData>
      <sheetData sheetId="5"/>
      <sheetData sheetId="6"/>
      <sheetData sheetId="7"/>
      <sheetData sheetId="8">
        <row r="10">
          <cell r="J10">
            <v>400</v>
          </cell>
        </row>
        <row r="16">
          <cell r="J16">
            <v>41</v>
          </cell>
        </row>
        <row r="18">
          <cell r="J18">
            <v>0.9</v>
          </cell>
        </row>
        <row r="27">
          <cell r="H27">
            <v>0.85</v>
          </cell>
        </row>
        <row r="55">
          <cell r="I55">
            <v>226.12471833943943</v>
          </cell>
        </row>
      </sheetData>
      <sheetData sheetId="9"/>
      <sheetData sheetId="10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Bia"/>
      <sheetName val="TT+HT"/>
      <sheetName val="Ap Luc Dat"/>
      <sheetName val="Noi Luc"/>
      <sheetName val="ALDat I-I"/>
      <sheetName val="Noi Luc I-I"/>
      <sheetName val="Noi Luc II-II"/>
      <sheetName val="Kiem Toan 1-1"/>
      <sheetName val="Kiem toan 2-2"/>
      <sheetName val="Kiem toan nen"/>
      <sheetName val="Kiem toan be coc (2)"/>
      <sheetName val="Suc chiu ta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ctieu"/>
      <sheetName val="List"/>
      <sheetName val="So lieu"/>
      <sheetName val="TT+HT"/>
      <sheetName val="Dongdat"/>
      <sheetName val="Ap Luc Dat (daymong)"/>
      <sheetName val="Noi Luc (daymong)"/>
      <sheetName val="Ap Luc Dat (dinhmong)"/>
      <sheetName val="Noi Luc (dinhmong)"/>
      <sheetName val="Ap Luc Dat (tuongdinh)"/>
      <sheetName val="Noi Luc (tuongdinh)"/>
      <sheetName val="Tai trong canh"/>
      <sheetName val="Duyet than"/>
      <sheetName val="Duyet tuong dinh"/>
      <sheetName val="Duyet canh1-1"/>
      <sheetName val="Duyet canh2-2"/>
      <sheetName val="Duyet canh3-3"/>
      <sheetName val="Duyet canh4-4"/>
      <sheetName val="Ungxucuabe"/>
      <sheetName val="NL-cocdaithap"/>
      <sheetName val="NL-daicao-x0z"/>
      <sheetName val="Duyet becoc(ngoai)"/>
      <sheetName val="Duyet becoc(trong)"/>
      <sheetName val="Mong nong-kh"/>
      <sheetName val="KTbemn I-I"/>
      <sheetName val="KTbemn II-II"/>
      <sheetName val="SCT"/>
      <sheetName val="Suc chiu tai (2)"/>
      <sheetName val="Sheet1"/>
      <sheetName val="NLCOC"/>
      <sheetName val="Kctren"/>
      <sheetName val="kt COC TREN NEN DA"/>
      <sheetName val="kt COC TREN NEN THIEN NHIEN"/>
      <sheetName val="TTTD "/>
      <sheetName val="Nhap so lieu"/>
      <sheetName val="Chon kich thuoc"/>
      <sheetName val="Tinh toan"/>
      <sheetName val="00000000"/>
      <sheetName val="10000000"/>
    </sheetNames>
    <sheetDataSet>
      <sheetData sheetId="0"/>
      <sheetData sheetId="1"/>
      <sheetData sheetId="2">
        <row r="35">
          <cell r="H35">
            <v>2.5</v>
          </cell>
        </row>
        <row r="39">
          <cell r="H39">
            <v>2100000</v>
          </cell>
        </row>
        <row r="43">
          <cell r="H43">
            <v>1.8</v>
          </cell>
        </row>
        <row r="52">
          <cell r="H52">
            <v>2</v>
          </cell>
        </row>
        <row r="53">
          <cell r="H53">
            <v>1</v>
          </cell>
        </row>
      </sheetData>
      <sheetData sheetId="3">
        <row r="29">
          <cell r="C29">
            <v>2.1</v>
          </cell>
          <cell r="G29">
            <v>1.25</v>
          </cell>
        </row>
        <row r="31">
          <cell r="C31">
            <v>2.1</v>
          </cell>
        </row>
        <row r="32">
          <cell r="C32">
            <v>0</v>
          </cell>
          <cell r="G32">
            <v>1.2850000000000001</v>
          </cell>
          <cell r="I32">
            <v>0.5</v>
          </cell>
        </row>
        <row r="33">
          <cell r="C33">
            <v>0</v>
          </cell>
          <cell r="E33">
            <v>1.2</v>
          </cell>
        </row>
        <row r="34">
          <cell r="C34">
            <v>1.6</v>
          </cell>
          <cell r="E34">
            <v>1.0000000000000001E-5</v>
          </cell>
        </row>
        <row r="35">
          <cell r="E35">
            <v>0</v>
          </cell>
        </row>
      </sheetData>
      <sheetData sheetId="4"/>
      <sheetData sheetId="5">
        <row r="53">
          <cell r="E53">
            <v>2.4400000000000004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>
        <row r="87">
          <cell r="B87">
            <v>10</v>
          </cell>
          <cell r="C87">
            <v>12</v>
          </cell>
          <cell r="D87">
            <v>14</v>
          </cell>
          <cell r="E87">
            <v>16</v>
          </cell>
          <cell r="F87">
            <v>18</v>
          </cell>
          <cell r="G87">
            <v>20</v>
          </cell>
          <cell r="H87">
            <v>22</v>
          </cell>
          <cell r="I87">
            <v>25</v>
          </cell>
          <cell r="J87">
            <v>28</v>
          </cell>
          <cell r="K87">
            <v>32</v>
          </cell>
        </row>
        <row r="88">
          <cell r="B88">
            <v>78.5</v>
          </cell>
          <cell r="C88">
            <v>113.04</v>
          </cell>
          <cell r="D88">
            <v>153.86000000000001</v>
          </cell>
          <cell r="E88">
            <v>200.96</v>
          </cell>
          <cell r="F88">
            <v>254.34</v>
          </cell>
          <cell r="G88">
            <v>314</v>
          </cell>
          <cell r="H88">
            <v>379.94</v>
          </cell>
          <cell r="I88">
            <v>490.63</v>
          </cell>
          <cell r="J88">
            <v>615.44000000000005</v>
          </cell>
          <cell r="K88">
            <v>803.84</v>
          </cell>
        </row>
      </sheetData>
      <sheetData sheetId="14"/>
      <sheetData sheetId="15"/>
      <sheetData sheetId="16"/>
      <sheetData sheetId="17"/>
      <sheetData sheetId="18"/>
      <sheetData sheetId="19">
        <row r="63">
          <cell r="I63">
            <v>51.03</v>
          </cell>
        </row>
        <row r="64">
          <cell r="I64">
            <v>127.71977800000001</v>
          </cell>
        </row>
      </sheetData>
      <sheetData sheetId="20">
        <row r="66">
          <cell r="N66">
            <v>1</v>
          </cell>
        </row>
        <row r="67">
          <cell r="N67">
            <v>1</v>
          </cell>
        </row>
        <row r="68">
          <cell r="N68">
            <v>1</v>
          </cell>
        </row>
        <row r="69">
          <cell r="N69">
            <v>1</v>
          </cell>
        </row>
        <row r="70">
          <cell r="N70">
            <v>1</v>
          </cell>
        </row>
        <row r="71">
          <cell r="N71">
            <v>1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0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0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>
            <v>0</v>
          </cell>
        </row>
        <row r="95">
          <cell r="N95">
            <v>0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0</v>
          </cell>
        </row>
        <row r="100">
          <cell r="N100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ghi chu"/>
      <sheetName val="So lieu"/>
      <sheetName val="TT_I-I (BD)"/>
      <sheetName val="THTT_I-I"/>
      <sheetName val="THTT_I-I (BD)"/>
      <sheetName val="KCBETONG I-I"/>
      <sheetName val="KCBETONG I-I (BD)"/>
      <sheetName val="TT_THAN MO"/>
      <sheetName val="THTT_THAN MO"/>
      <sheetName val="KCBETONG_II-II"/>
      <sheetName val="KCBETONG_III-III"/>
      <sheetName val="KCBETONG-CHUNHAT"/>
      <sheetName val="Tra-j "/>
      <sheetName val="TT-MONGNEN"/>
      <sheetName val="KCKHOIXAY-II"/>
      <sheetName val="KCKHOIXAY_II-II"/>
      <sheetName val="KCKHOIXAY_III-III"/>
      <sheetName val=" Betong"/>
      <sheetName val="HT-DAT"/>
      <sheetName val="DONG-DAT"/>
      <sheetName val="HESO -A"/>
      <sheetName val="Xe o to"/>
      <sheetName val="Xe dac biet"/>
      <sheetName val="CHITIEUX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">
          <cell r="E5">
            <v>4</v>
          </cell>
          <cell r="F5">
            <v>6</v>
          </cell>
          <cell r="G5">
            <v>8</v>
          </cell>
          <cell r="H5">
            <v>10</v>
          </cell>
          <cell r="I5">
            <v>12</v>
          </cell>
          <cell r="J5">
            <v>14</v>
          </cell>
          <cell r="K5">
            <v>16</v>
          </cell>
          <cell r="L5">
            <v>18</v>
          </cell>
          <cell r="M5">
            <v>20</v>
          </cell>
          <cell r="N5">
            <v>22</v>
          </cell>
          <cell r="O5">
            <v>24</v>
          </cell>
          <cell r="P5">
            <v>26</v>
          </cell>
        </row>
        <row r="6">
          <cell r="E6">
            <v>14</v>
          </cell>
          <cell r="F6">
            <v>21</v>
          </cell>
          <cell r="G6">
            <v>23</v>
          </cell>
          <cell r="H6">
            <v>35</v>
          </cell>
          <cell r="I6">
            <v>42</v>
          </cell>
          <cell r="J6">
            <v>49</v>
          </cell>
          <cell r="K6">
            <v>56</v>
          </cell>
          <cell r="L6">
            <v>63</v>
          </cell>
          <cell r="M6">
            <v>70</v>
          </cell>
          <cell r="N6">
            <v>77</v>
          </cell>
          <cell r="O6">
            <v>84</v>
          </cell>
          <cell r="P6">
            <v>91</v>
          </cell>
        </row>
        <row r="7">
          <cell r="E7">
            <v>1</v>
          </cell>
          <cell r="F7">
            <v>0.98</v>
          </cell>
          <cell r="G7">
            <v>0.95</v>
          </cell>
          <cell r="H7">
            <v>0.92</v>
          </cell>
          <cell r="I7">
            <v>0.88</v>
          </cell>
          <cell r="J7">
            <v>0.85</v>
          </cell>
          <cell r="K7">
            <v>0.79</v>
          </cell>
          <cell r="L7">
            <v>0.74</v>
          </cell>
          <cell r="M7">
            <v>0.67</v>
          </cell>
          <cell r="N7">
            <v>0.63</v>
          </cell>
          <cell r="O7">
            <v>0.57999999999999996</v>
          </cell>
          <cell r="P7">
            <v>0.49</v>
          </cell>
        </row>
        <row r="8">
          <cell r="E8">
            <v>1</v>
          </cell>
          <cell r="F8">
            <v>1</v>
          </cell>
          <cell r="G8">
            <v>1</v>
          </cell>
          <cell r="H8">
            <v>0.96</v>
          </cell>
          <cell r="I8">
            <v>0.92</v>
          </cell>
          <cell r="J8">
            <v>0.88</v>
          </cell>
          <cell r="K8">
            <v>0.84</v>
          </cell>
          <cell r="L8">
            <v>0.8</v>
          </cell>
          <cell r="M8">
            <v>0.75</v>
          </cell>
          <cell r="N8">
            <v>0.71</v>
          </cell>
          <cell r="O8">
            <v>0.67</v>
          </cell>
          <cell r="P8">
            <v>0.63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4">
          <cell r="E4" t="str">
            <v>H-30</v>
          </cell>
          <cell r="F4" t="str">
            <v>H-18n</v>
          </cell>
          <cell r="G4" t="str">
            <v>H-18</v>
          </cell>
          <cell r="H4" t="str">
            <v>H-13n</v>
          </cell>
          <cell r="I4" t="str">
            <v>H-13</v>
          </cell>
          <cell r="J4" t="str">
            <v>H-10n</v>
          </cell>
          <cell r="K4" t="str">
            <v>H-10</v>
          </cell>
        </row>
        <row r="5">
          <cell r="E5" t="str">
            <v xml:space="preserve">Xe </v>
          </cell>
          <cell r="F5" t="str">
            <v>Xe nÆng</v>
          </cell>
          <cell r="G5" t="str">
            <v>Xe th­êng</v>
          </cell>
          <cell r="H5" t="str">
            <v>Xe nÆng</v>
          </cell>
          <cell r="I5" t="str">
            <v>Xe th­êng</v>
          </cell>
          <cell r="J5" t="str">
            <v>Xe nÆng</v>
          </cell>
          <cell r="K5" t="str">
            <v>Xe th­êng</v>
          </cell>
        </row>
        <row r="6">
          <cell r="E6">
            <v>30</v>
          </cell>
          <cell r="F6">
            <v>30</v>
          </cell>
          <cell r="G6">
            <v>18</v>
          </cell>
          <cell r="H6">
            <v>16.899999999999999</v>
          </cell>
          <cell r="I6">
            <v>13</v>
          </cell>
          <cell r="J6">
            <v>13</v>
          </cell>
          <cell r="K6">
            <v>10</v>
          </cell>
        </row>
        <row r="7">
          <cell r="F7">
            <v>1</v>
          </cell>
          <cell r="H7">
            <v>1</v>
          </cell>
          <cell r="J7">
            <v>1</v>
          </cell>
        </row>
        <row r="8">
          <cell r="E8">
            <v>12</v>
          </cell>
          <cell r="F8">
            <v>12</v>
          </cell>
          <cell r="G8">
            <v>12</v>
          </cell>
          <cell r="H8">
            <v>12.35</v>
          </cell>
          <cell r="I8">
            <v>9.1</v>
          </cell>
          <cell r="J8">
            <v>9.5</v>
          </cell>
          <cell r="K8">
            <v>7</v>
          </cell>
        </row>
        <row r="9">
          <cell r="E9">
            <v>6</v>
          </cell>
          <cell r="F9">
            <v>6</v>
          </cell>
          <cell r="G9">
            <v>6</v>
          </cell>
          <cell r="H9">
            <v>4.55</v>
          </cell>
          <cell r="I9">
            <v>3.9</v>
          </cell>
          <cell r="J9">
            <v>3.5</v>
          </cell>
          <cell r="K9">
            <v>3</v>
          </cell>
        </row>
        <row r="10">
          <cell r="E10">
            <v>0.6</v>
          </cell>
          <cell r="F10">
            <v>0.6</v>
          </cell>
          <cell r="G10">
            <v>0.4</v>
          </cell>
          <cell r="H10">
            <v>0.6</v>
          </cell>
          <cell r="I10">
            <v>0.4</v>
          </cell>
          <cell r="J10">
            <v>0.4</v>
          </cell>
          <cell r="K10">
            <v>0.3</v>
          </cell>
        </row>
        <row r="11">
          <cell r="E11">
            <v>0.3</v>
          </cell>
          <cell r="F11">
            <v>0.3</v>
          </cell>
          <cell r="G11">
            <v>0.2</v>
          </cell>
          <cell r="H11">
            <v>0.25</v>
          </cell>
          <cell r="I11">
            <v>0.2</v>
          </cell>
          <cell r="J11">
            <v>0.2</v>
          </cell>
          <cell r="K11">
            <v>0.15</v>
          </cell>
        </row>
        <row r="12">
          <cell r="E12">
            <v>0.2</v>
          </cell>
          <cell r="F12">
            <v>0.2</v>
          </cell>
          <cell r="G12">
            <v>0.2</v>
          </cell>
          <cell r="H12">
            <v>0.2</v>
          </cell>
          <cell r="I12">
            <v>0.2</v>
          </cell>
          <cell r="J12">
            <v>0.2</v>
          </cell>
          <cell r="K12">
            <v>0.2</v>
          </cell>
        </row>
        <row r="13">
          <cell r="E13">
            <v>1.6</v>
          </cell>
          <cell r="F13">
            <v>1.6</v>
          </cell>
          <cell r="G13">
            <v>6</v>
          </cell>
          <cell r="H13">
            <v>4</v>
          </cell>
          <cell r="I13">
            <v>4</v>
          </cell>
          <cell r="J13">
            <v>4</v>
          </cell>
          <cell r="K13">
            <v>4</v>
          </cell>
        </row>
        <row r="14">
          <cell r="E14">
            <v>6</v>
          </cell>
          <cell r="F14">
            <v>6</v>
          </cell>
        </row>
        <row r="15">
          <cell r="E15">
            <v>2.9</v>
          </cell>
          <cell r="F15">
            <v>2.9</v>
          </cell>
          <cell r="G15">
            <v>2.7</v>
          </cell>
          <cell r="H15">
            <v>2.7</v>
          </cell>
          <cell r="I15">
            <v>2.7</v>
          </cell>
          <cell r="J15">
            <v>2.7</v>
          </cell>
          <cell r="K15">
            <v>2.7</v>
          </cell>
        </row>
        <row r="16">
          <cell r="E16">
            <v>1.9</v>
          </cell>
          <cell r="F16">
            <v>1.9</v>
          </cell>
          <cell r="G16">
            <v>1.7</v>
          </cell>
          <cell r="H16">
            <v>1.7</v>
          </cell>
          <cell r="I16">
            <v>1.7</v>
          </cell>
          <cell r="J16">
            <v>1.7</v>
          </cell>
          <cell r="K16">
            <v>1.7</v>
          </cell>
        </row>
        <row r="35">
          <cell r="E35" t="str">
            <v>XB-80</v>
          </cell>
          <cell r="F35" t="str">
            <v>X60</v>
          </cell>
        </row>
        <row r="36">
          <cell r="E36">
            <v>80</v>
          </cell>
          <cell r="F36">
            <v>60</v>
          </cell>
        </row>
        <row r="37">
          <cell r="E37">
            <v>1</v>
          </cell>
          <cell r="F37">
            <v>1</v>
          </cell>
        </row>
        <row r="38">
          <cell r="E38">
            <v>20</v>
          </cell>
          <cell r="F38">
            <v>6</v>
          </cell>
        </row>
        <row r="39">
          <cell r="E39">
            <v>0.2</v>
          </cell>
          <cell r="F39">
            <v>5</v>
          </cell>
        </row>
        <row r="40">
          <cell r="E40">
            <v>0.8</v>
          </cell>
          <cell r="F40">
            <v>0.7</v>
          </cell>
        </row>
        <row r="41">
          <cell r="E41">
            <v>1.2</v>
          </cell>
          <cell r="F41">
            <v>0</v>
          </cell>
        </row>
        <row r="42">
          <cell r="E42">
            <v>2.7</v>
          </cell>
          <cell r="F42">
            <v>2.6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tinhtoan"/>
      <sheetName val="bangtra5-5"/>
      <sheetName val="bangtracotthep"/>
      <sheetName val="chitieu"/>
    </sheetNames>
    <sheetDataSet>
      <sheetData sheetId="0">
        <row r="95">
          <cell r="D95">
            <v>0.21792746857521914</v>
          </cell>
        </row>
      </sheetData>
      <sheetData sheetId="1">
        <row r="3">
          <cell r="A3">
            <v>0.01</v>
          </cell>
          <cell r="D3">
            <v>0.01</v>
          </cell>
        </row>
        <row r="4">
          <cell r="A4">
            <v>0.02</v>
          </cell>
          <cell r="D4">
            <v>0.02</v>
          </cell>
        </row>
        <row r="5">
          <cell r="A5">
            <v>0.03</v>
          </cell>
          <cell r="D5">
            <v>0.03</v>
          </cell>
        </row>
        <row r="6">
          <cell r="A6">
            <v>0.04</v>
          </cell>
          <cell r="D6">
            <v>3.9E-2</v>
          </cell>
        </row>
        <row r="7">
          <cell r="A7">
            <v>0.05</v>
          </cell>
          <cell r="D7">
            <v>4.8000000000000001E-2</v>
          </cell>
        </row>
        <row r="8">
          <cell r="A8">
            <v>6.0000000000000005E-2</v>
          </cell>
          <cell r="D8">
            <v>5.8000000000000003E-2</v>
          </cell>
        </row>
        <row r="9">
          <cell r="A9">
            <v>7.0000000000000007E-2</v>
          </cell>
          <cell r="D9">
            <v>6.7000000000000004E-2</v>
          </cell>
        </row>
        <row r="10">
          <cell r="A10">
            <v>0.08</v>
          </cell>
          <cell r="D10">
            <v>7.6999999999999999E-2</v>
          </cell>
        </row>
        <row r="11">
          <cell r="A11">
            <v>0.09</v>
          </cell>
          <cell r="D11">
            <v>8.5000000000000006E-2</v>
          </cell>
        </row>
        <row r="12">
          <cell r="A12">
            <v>9.9999999999999992E-2</v>
          </cell>
          <cell r="D12">
            <v>9.5000000000000001E-2</v>
          </cell>
        </row>
        <row r="13">
          <cell r="A13">
            <v>0.10999999999999999</v>
          </cell>
          <cell r="D13">
            <v>0.104</v>
          </cell>
        </row>
        <row r="14">
          <cell r="A14">
            <v>0.11999999999999998</v>
          </cell>
          <cell r="D14">
            <v>0.113</v>
          </cell>
        </row>
        <row r="15">
          <cell r="A15">
            <v>0.12999999999999998</v>
          </cell>
          <cell r="D15">
            <v>0.121</v>
          </cell>
        </row>
        <row r="16">
          <cell r="A16">
            <v>0.13999999999999999</v>
          </cell>
          <cell r="D16">
            <v>0.13</v>
          </cell>
        </row>
        <row r="17">
          <cell r="A17">
            <v>0.15</v>
          </cell>
          <cell r="D17">
            <v>0.13900000000000001</v>
          </cell>
        </row>
        <row r="18">
          <cell r="A18">
            <v>0.16</v>
          </cell>
          <cell r="D18">
            <v>0.14699999999999999</v>
          </cell>
        </row>
        <row r="19">
          <cell r="A19">
            <v>0.17</v>
          </cell>
          <cell r="D19">
            <v>0.155</v>
          </cell>
        </row>
        <row r="20">
          <cell r="A20">
            <v>0.18000000000000002</v>
          </cell>
          <cell r="D20">
            <v>0.16400000000000001</v>
          </cell>
        </row>
        <row r="21">
          <cell r="A21">
            <v>0.19000000000000003</v>
          </cell>
          <cell r="D21">
            <v>0.17199999999999999</v>
          </cell>
        </row>
        <row r="22">
          <cell r="A22">
            <v>0.20000000000000004</v>
          </cell>
          <cell r="D22">
            <v>0.18</v>
          </cell>
        </row>
        <row r="23">
          <cell r="A23">
            <v>0.21000000000000005</v>
          </cell>
          <cell r="D23">
            <v>0.188</v>
          </cell>
        </row>
        <row r="24">
          <cell r="A24">
            <v>0.22000000000000006</v>
          </cell>
          <cell r="D24">
            <v>0.19500000000000001</v>
          </cell>
        </row>
        <row r="25">
          <cell r="A25">
            <v>0.23000000000000007</v>
          </cell>
          <cell r="D25">
            <v>0.20300000000000001</v>
          </cell>
        </row>
        <row r="26">
          <cell r="A26">
            <v>0.24000000000000007</v>
          </cell>
          <cell r="D26">
            <v>0.21099999999999999</v>
          </cell>
        </row>
        <row r="27">
          <cell r="A27">
            <v>0.25000000000000006</v>
          </cell>
          <cell r="D27">
            <v>0.219</v>
          </cell>
        </row>
        <row r="28">
          <cell r="A28">
            <v>0.26000000000000006</v>
          </cell>
          <cell r="D28">
            <v>0.22600000000000001</v>
          </cell>
        </row>
        <row r="29">
          <cell r="A29">
            <v>0.27000000000000007</v>
          </cell>
          <cell r="D29">
            <v>0.23400000000000001</v>
          </cell>
        </row>
        <row r="30">
          <cell r="A30">
            <v>0.28000000000000008</v>
          </cell>
          <cell r="D30">
            <v>0.24099999999999999</v>
          </cell>
        </row>
        <row r="31">
          <cell r="A31">
            <v>0.29000000000000009</v>
          </cell>
          <cell r="D31">
            <v>0.248</v>
          </cell>
        </row>
        <row r="32">
          <cell r="A32">
            <v>0.3000000000000001</v>
          </cell>
          <cell r="D32">
            <v>0.255</v>
          </cell>
        </row>
        <row r="33">
          <cell r="A33">
            <v>0.31000000000000011</v>
          </cell>
          <cell r="D33">
            <v>0.26200000000000001</v>
          </cell>
        </row>
        <row r="34">
          <cell r="A34">
            <v>0.32000000000000012</v>
          </cell>
          <cell r="D34">
            <v>0.26900000000000002</v>
          </cell>
        </row>
        <row r="35">
          <cell r="A35">
            <v>0.33000000000000013</v>
          </cell>
          <cell r="D35">
            <v>0.27500000000000002</v>
          </cell>
        </row>
        <row r="36">
          <cell r="A36">
            <v>0.34000000000000014</v>
          </cell>
          <cell r="D36">
            <v>0.28199999999999997</v>
          </cell>
        </row>
        <row r="37">
          <cell r="A37">
            <v>0.35000000000000014</v>
          </cell>
          <cell r="D37">
            <v>0.28899999999999998</v>
          </cell>
        </row>
        <row r="38">
          <cell r="A38">
            <v>0.36000000000000015</v>
          </cell>
          <cell r="D38">
            <v>0.29499999999999998</v>
          </cell>
        </row>
        <row r="39">
          <cell r="A39">
            <v>0.37000000000000016</v>
          </cell>
          <cell r="D39">
            <v>0.30099999999999999</v>
          </cell>
        </row>
        <row r="40">
          <cell r="A40">
            <v>0.38000000000000017</v>
          </cell>
          <cell r="D40">
            <v>0.309</v>
          </cell>
        </row>
        <row r="41">
          <cell r="A41">
            <v>0.39000000000000018</v>
          </cell>
          <cell r="D41">
            <v>0.314</v>
          </cell>
        </row>
        <row r="42">
          <cell r="A42">
            <v>0.40000000000000019</v>
          </cell>
          <cell r="D42">
            <v>0.32</v>
          </cell>
        </row>
        <row r="43">
          <cell r="A43">
            <v>0.4100000000000002</v>
          </cell>
          <cell r="D43">
            <v>0.32600000000000001</v>
          </cell>
        </row>
        <row r="44">
          <cell r="A44">
            <v>0.42000000000000021</v>
          </cell>
          <cell r="D44">
            <v>0.33200000000000002</v>
          </cell>
        </row>
        <row r="45">
          <cell r="A45">
            <v>0.43000000000000022</v>
          </cell>
          <cell r="D45">
            <v>0.33700000000000002</v>
          </cell>
        </row>
        <row r="46">
          <cell r="A46">
            <v>0.44000000000000022</v>
          </cell>
          <cell r="D46">
            <v>0.34300000000000003</v>
          </cell>
        </row>
        <row r="47">
          <cell r="A47">
            <v>0.45000000000000023</v>
          </cell>
          <cell r="D47">
            <v>0.34899999999999998</v>
          </cell>
        </row>
        <row r="48">
          <cell r="A48">
            <v>0.46000000000000024</v>
          </cell>
          <cell r="D48">
            <v>0.35399999999999998</v>
          </cell>
        </row>
        <row r="49">
          <cell r="A49">
            <v>0.47000000000000025</v>
          </cell>
          <cell r="D49">
            <v>0.35899999999999999</v>
          </cell>
        </row>
        <row r="50">
          <cell r="A50">
            <v>0.48000000000000026</v>
          </cell>
          <cell r="D50">
            <v>0.36499999999999999</v>
          </cell>
        </row>
        <row r="51">
          <cell r="A51">
            <v>0.49000000000000027</v>
          </cell>
          <cell r="D51">
            <v>0.37</v>
          </cell>
        </row>
        <row r="52">
          <cell r="A52">
            <v>0.50000000000000022</v>
          </cell>
          <cell r="D52">
            <v>0.375</v>
          </cell>
        </row>
        <row r="53">
          <cell r="A53">
            <v>0.51000000000000023</v>
          </cell>
          <cell r="D53">
            <v>0.38</v>
          </cell>
        </row>
        <row r="54">
          <cell r="A54">
            <v>0.52000000000000024</v>
          </cell>
          <cell r="D54">
            <v>0.38500000000000001</v>
          </cell>
        </row>
        <row r="55">
          <cell r="A55">
            <v>0.53000000000000025</v>
          </cell>
          <cell r="D55">
            <v>0.39</v>
          </cell>
        </row>
        <row r="56">
          <cell r="A56">
            <v>0.54000000000000026</v>
          </cell>
          <cell r="D56">
            <v>0.39400000000000002</v>
          </cell>
        </row>
        <row r="57">
          <cell r="A57">
            <v>0.55000000000000027</v>
          </cell>
          <cell r="D57">
            <v>0.4</v>
          </cell>
        </row>
      </sheetData>
      <sheetData sheetId="2">
        <row r="4">
          <cell r="A4">
            <v>6</v>
          </cell>
        </row>
      </sheetData>
      <sheetData sheetId="3">
        <row r="4">
          <cell r="D4" t="str">
            <v>HK80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ML"/>
      <sheetName val="GT"/>
      <sheetName val="TTTT"/>
      <sheetName val="DD kieu luc tap trung"/>
      <sheetName val=" DDpho don"/>
      <sheetName val="DD rai deu"/>
      <sheetName val="VT"/>
      <sheetName val="THTT"/>
      <sheetName val="KTXM"/>
      <sheetName val="KTTT1"/>
      <sheetName val="KTTT2"/>
      <sheetName val="KTBM"/>
      <sheetName val="KTCOC"/>
      <sheetName val="Thiet minh"/>
      <sheetName val="Gioi thieu1"/>
      <sheetName val="Nhap so lieu"/>
      <sheetName val="Chon kich thuoc"/>
      <sheetName val="Tinh toan"/>
      <sheetName val="00000000"/>
      <sheetName val="10000000"/>
    </sheetNames>
    <sheetDataSet>
      <sheetData sheetId="0"/>
      <sheetData sheetId="1">
        <row r="28">
          <cell r="H28">
            <v>9</v>
          </cell>
        </row>
        <row r="29">
          <cell r="H29">
            <v>1</v>
          </cell>
        </row>
        <row r="36">
          <cell r="H36">
            <v>0.52</v>
          </cell>
        </row>
        <row r="49">
          <cell r="H49">
            <v>10</v>
          </cell>
        </row>
        <row r="50">
          <cell r="H50">
            <v>22.5</v>
          </cell>
        </row>
        <row r="55">
          <cell r="H55">
            <v>0.05</v>
          </cell>
        </row>
        <row r="64">
          <cell r="H64">
            <v>1.2</v>
          </cell>
        </row>
        <row r="65">
          <cell r="H65">
            <v>0</v>
          </cell>
        </row>
        <row r="67">
          <cell r="H67">
            <v>-1.6</v>
          </cell>
        </row>
        <row r="70">
          <cell r="H70">
            <v>-1.6</v>
          </cell>
        </row>
        <row r="71">
          <cell r="H71">
            <v>-3.1</v>
          </cell>
        </row>
        <row r="76">
          <cell r="I76">
            <v>9</v>
          </cell>
        </row>
        <row r="78">
          <cell r="I78">
            <v>1.4</v>
          </cell>
        </row>
        <row r="105">
          <cell r="H105">
            <v>400</v>
          </cell>
        </row>
      </sheetData>
      <sheetData sheetId="2">
        <row r="22">
          <cell r="H22">
            <v>82.6875</v>
          </cell>
        </row>
        <row r="94">
          <cell r="H94">
            <v>699.96847826086969</v>
          </cell>
        </row>
        <row r="288">
          <cell r="I288">
            <v>0.91</v>
          </cell>
        </row>
      </sheetData>
      <sheetData sheetId="3"/>
      <sheetData sheetId="4">
        <row r="9">
          <cell r="G9">
            <v>9.81</v>
          </cell>
        </row>
      </sheetData>
      <sheetData sheetId="5"/>
      <sheetData sheetId="6"/>
      <sheetData sheetId="7"/>
      <sheetData sheetId="8">
        <row r="28">
          <cell r="Q28" t="str">
            <v>Bar</v>
          </cell>
          <cell r="R28">
            <v>10</v>
          </cell>
          <cell r="S28">
            <v>13</v>
          </cell>
          <cell r="T28">
            <v>16</v>
          </cell>
          <cell r="U28">
            <v>19</v>
          </cell>
          <cell r="V28">
            <v>22</v>
          </cell>
          <cell r="W28">
            <v>25</v>
          </cell>
          <cell r="X28">
            <v>29</v>
          </cell>
          <cell r="Y28">
            <v>32</v>
          </cell>
        </row>
        <row r="29">
          <cell r="Q29" t="str">
            <v>(mm2)</v>
          </cell>
          <cell r="R29">
            <v>71.33</v>
          </cell>
          <cell r="S29">
            <v>126.7</v>
          </cell>
          <cell r="T29">
            <v>198.6</v>
          </cell>
          <cell r="U29">
            <v>286.5</v>
          </cell>
          <cell r="V29">
            <v>387.1</v>
          </cell>
          <cell r="W29">
            <v>506.7</v>
          </cell>
          <cell r="X29">
            <v>642.20000000000005</v>
          </cell>
          <cell r="Y29">
            <v>794.2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cau tao mo,dam ban"/>
      <sheetName val="ban ve DUL"/>
      <sheetName val="Tinh BANDUL"/>
      <sheetName val="ML"/>
      <sheetName val="GT"/>
      <sheetName val="TTTT"/>
      <sheetName val="DD kieu luc tap trung"/>
      <sheetName val=" DDpho don"/>
      <sheetName val="DD rai deu"/>
      <sheetName val="VT"/>
      <sheetName val="THTT"/>
      <sheetName val="KTXM"/>
      <sheetName val="KTTT1"/>
      <sheetName val="KTTT2"/>
      <sheetName val="KTBM"/>
      <sheetName val="KTCOC"/>
      <sheetName val="Thiet minh"/>
      <sheetName val="Gioi thieu1"/>
      <sheetName val="Nhap so lieu"/>
      <sheetName val="Chon kich thuoc"/>
      <sheetName val="Tinh toan"/>
      <sheetName val="00000000"/>
      <sheetName val="10000000"/>
    </sheetNames>
    <sheetDataSet>
      <sheetData sheetId="0" refreshError="1"/>
      <sheetData sheetId="1"/>
      <sheetData sheetId="2">
        <row r="149">
          <cell r="F149">
            <v>2.2705737946921838</v>
          </cell>
        </row>
      </sheetData>
      <sheetData sheetId="3" refreshError="1"/>
      <sheetData sheetId="4">
        <row r="28">
          <cell r="H28">
            <v>3</v>
          </cell>
        </row>
        <row r="32">
          <cell r="H32">
            <v>11.4</v>
          </cell>
        </row>
        <row r="35">
          <cell r="H35">
            <v>11.4</v>
          </cell>
        </row>
        <row r="41">
          <cell r="H41">
            <v>0</v>
          </cell>
        </row>
        <row r="69">
          <cell r="H69">
            <v>1</v>
          </cell>
        </row>
      </sheetData>
      <sheetData sheetId="5">
        <row r="6">
          <cell r="S6">
            <v>11.354557639766901</v>
          </cell>
        </row>
        <row r="7">
          <cell r="S7">
            <v>11.316073129760426</v>
          </cell>
        </row>
      </sheetData>
      <sheetData sheetId="6" refreshError="1"/>
      <sheetData sheetId="7">
        <row r="9">
          <cell r="G9">
            <v>9.81</v>
          </cell>
        </row>
      </sheetData>
      <sheetData sheetId="8" refreshError="1"/>
      <sheetData sheetId="9" refreshError="1"/>
      <sheetData sheetId="10" refreshError="1"/>
      <sheetData sheetId="11">
        <row r="28">
          <cell r="Q28" t="str">
            <v>Bar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cap A"/>
      <sheetName val="capB"/>
      <sheetName val="capC"/>
      <sheetName val="capD"/>
      <sheetName val="P-Msua"/>
      <sheetName val="KTluc cat"/>
      <sheetName val="ssbd"/>
      <sheetName val="khong thep"/>
      <sheetName val="tinh L1"/>
      <sheetName val="Sheet1"/>
    </sheetNames>
    <sheetDataSet>
      <sheetData sheetId="0" refreshError="1">
        <row r="28">
          <cell r="I28">
            <v>400</v>
          </cell>
        </row>
        <row r="31">
          <cell r="I31">
            <v>400.00000000000006</v>
          </cell>
        </row>
        <row r="32">
          <cell r="I32">
            <v>400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TT_I-I (BD)"/>
      <sheetName val="THTT_I-I"/>
      <sheetName val="THTT_I-I (BD)"/>
      <sheetName val="KCBETONG I-I"/>
      <sheetName val="KCBETONG I-I (BD)"/>
      <sheetName val="KCBETONG_II-II"/>
      <sheetName val="KCBETONG_III-III"/>
      <sheetName val="KCBETONG-CHUNHAT"/>
      <sheetName val="Tra-j "/>
      <sheetName val="KCKHOIXAY-II"/>
      <sheetName val="KCKHOIXAY_II-II"/>
      <sheetName val="KCKHOIXAY_III-III"/>
      <sheetName val=" Betong"/>
      <sheetName val="HT-DAT"/>
      <sheetName val="DONG-DAT"/>
      <sheetName val="HESO -A"/>
      <sheetName val="Bia BT"/>
      <sheetName val="Gen"/>
      <sheetName val="Load"/>
      <sheetName val="So lieu"/>
      <sheetName val="Sheet1"/>
      <sheetName val="So lieu1 "/>
      <sheetName val="TTmo,tru "/>
      <sheetName val="Lech tam it"/>
      <sheetName val="lech tam nhieu"/>
      <sheetName val="ghi chu"/>
      <sheetName val="Ap Luc Dat (daymong) (2)"/>
      <sheetName val="Xe o to"/>
      <sheetName val="Xe dac biet"/>
      <sheetName val="tra taitrong t duong"/>
      <sheetName val="CHITIEUXE"/>
      <sheetName val="TT_THAN MO"/>
      <sheetName val="TTmo,tru 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8">
          <cell r="G28">
            <v>2</v>
          </cell>
        </row>
        <row r="41">
          <cell r="G41">
            <v>0.5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BAN"/>
      <sheetName val="Bia"/>
    </sheetNames>
    <sheetDataSet>
      <sheetData sheetId="0"/>
      <sheetData sheetId="1">
        <row r="3">
          <cell r="P3">
            <v>10</v>
          </cell>
        </row>
        <row r="13">
          <cell r="E13">
            <v>17.2</v>
          </cell>
        </row>
        <row r="15">
          <cell r="E15">
            <v>3.5</v>
          </cell>
        </row>
        <row r="18">
          <cell r="E18">
            <v>0</v>
          </cell>
        </row>
        <row r="20">
          <cell r="E20">
            <v>1000</v>
          </cell>
        </row>
        <row r="24">
          <cell r="E24">
            <v>117.5</v>
          </cell>
        </row>
        <row r="25">
          <cell r="E25">
            <v>0</v>
          </cell>
        </row>
        <row r="44">
          <cell r="I44">
            <v>37</v>
          </cell>
        </row>
        <row r="45">
          <cell r="I45">
            <v>31.45</v>
          </cell>
        </row>
        <row r="46">
          <cell r="I46">
            <v>2400</v>
          </cell>
        </row>
        <row r="48">
          <cell r="I48">
            <v>30752.907374750797</v>
          </cell>
        </row>
        <row r="53">
          <cell r="I53">
            <v>33</v>
          </cell>
        </row>
        <row r="57">
          <cell r="I57">
            <v>1.0588730430094635</v>
          </cell>
        </row>
        <row r="68">
          <cell r="G68">
            <v>197000</v>
          </cell>
        </row>
        <row r="102">
          <cell r="J102">
            <v>325</v>
          </cell>
        </row>
        <row r="103">
          <cell r="J103">
            <v>300</v>
          </cell>
        </row>
        <row r="105">
          <cell r="J105">
            <v>1000</v>
          </cell>
        </row>
        <row r="107">
          <cell r="J107">
            <v>870</v>
          </cell>
        </row>
        <row r="112">
          <cell r="J112">
            <v>1</v>
          </cell>
        </row>
        <row r="129">
          <cell r="F129">
            <v>2.065880868002588E-2</v>
          </cell>
        </row>
        <row r="134">
          <cell r="F134">
            <v>6.4468600413786201E-2</v>
          </cell>
        </row>
        <row r="135">
          <cell r="F135">
            <v>6.2687478746890346E-2</v>
          </cell>
        </row>
        <row r="144">
          <cell r="F144">
            <v>11.080926741871961</v>
          </cell>
        </row>
        <row r="146">
          <cell r="F146">
            <v>2.4500000000000002</v>
          </cell>
        </row>
        <row r="147">
          <cell r="F147">
            <v>0.67</v>
          </cell>
        </row>
        <row r="148">
          <cell r="F148">
            <v>0</v>
          </cell>
        </row>
        <row r="149">
          <cell r="F149">
            <v>0</v>
          </cell>
        </row>
        <row r="150">
          <cell r="F150">
            <v>1.4393749999999998</v>
          </cell>
        </row>
        <row r="151">
          <cell r="F151">
            <v>2.8787499999999997</v>
          </cell>
        </row>
        <row r="152">
          <cell r="F152">
            <v>2.5296324162699593</v>
          </cell>
        </row>
        <row r="153">
          <cell r="F153">
            <v>5.0592648325399185</v>
          </cell>
        </row>
        <row r="182">
          <cell r="E182">
            <v>94.25</v>
          </cell>
        </row>
        <row r="183">
          <cell r="E183">
            <v>22.75</v>
          </cell>
        </row>
        <row r="191">
          <cell r="E191">
            <v>1.8946457081379977</v>
          </cell>
        </row>
        <row r="486">
          <cell r="E486">
            <v>424.19172683728601</v>
          </cell>
        </row>
        <row r="552">
          <cell r="F552">
            <v>28352.779673252531</v>
          </cell>
        </row>
        <row r="634">
          <cell r="E634">
            <v>339.13035937118798</v>
          </cell>
        </row>
        <row r="642">
          <cell r="D642">
            <v>31</v>
          </cell>
        </row>
        <row r="666">
          <cell r="D666">
            <v>16.198441656602697</v>
          </cell>
        </row>
        <row r="891">
          <cell r="D891">
            <v>1661.2094822724855</v>
          </cell>
        </row>
        <row r="975">
          <cell r="B975">
            <v>0.9</v>
          </cell>
        </row>
        <row r="989">
          <cell r="G989">
            <v>594.14516129032268</v>
          </cell>
        </row>
      </sheetData>
      <sheetData sheetId="2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noi luc"/>
      <sheetName val="KTmo men"/>
      <sheetName val="KTluc cat"/>
      <sheetName val="DTHH"/>
      <sheetName val="Do vong"/>
      <sheetName val="Chieu cao dot dam"/>
    </sheetNames>
    <sheetDataSet>
      <sheetData sheetId="0">
        <row r="64">
          <cell r="Q64">
            <v>0.2</v>
          </cell>
        </row>
        <row r="66">
          <cell r="Q66">
            <v>0.15</v>
          </cell>
        </row>
        <row r="67">
          <cell r="Q67">
            <v>0.2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Tinh luc cat"/>
      <sheetName val="NSte"/>
      <sheetName val="Vi du"/>
      <sheetName val="Kiem toan KCBTCT"/>
      <sheetName val="Tinh cot thep kep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Ge"/>
      <sheetName val="A-A"/>
      <sheetName val="B-B"/>
      <sheetName val="ComA-A"/>
      <sheetName val="ComB-B"/>
      <sheetName val="Cons"/>
      <sheetName val="Pilecap"/>
      <sheetName val="Pier column"/>
      <sheetName val="Stress bar"/>
      <sheetName val="Check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1.Gioi thieu"/>
      <sheetName val="2 NSl"/>
      <sheetName val="3.DT hinh hoc"/>
      <sheetName val="4.HSPBngang"/>
      <sheetName val="5.BANG I"/>
      <sheetName val="6.Tinh tai"/>
      <sheetName val="7.BANG II"/>
      <sheetName val="Tra TTTD"/>
      <sheetName val="8.BANG III"/>
      <sheetName val="9.BANG IV"/>
      <sheetName val="10.BANG V"/>
      <sheetName val="11.BT CTGiua nhip"/>
      <sheetName val="12.BT CT II"/>
      <sheetName val="13.BANG CT"/>
      <sheetName val="14.MMUS GIUA NHIP"/>
      <sheetName val="15.MMUS GOI"/>
      <sheetName val="16.DUYET NUT"/>
      <sheetName val="17.US CHU tho a_b"/>
      <sheetName val="18.US CHU tho c_d"/>
      <sheetName val="19.US keo chu"/>
      <sheetName val="20.TT Bo sung"/>
      <sheetName val="21.KT gd Cang CT"/>
      <sheetName val="PBN5dam"/>
      <sheetName val="PBN7dam"/>
      <sheetName val="Help "/>
      <sheetName val="22.TINH BAN"/>
      <sheetName val="23 KETQUA"/>
    </sheetNames>
    <sheetDataSet>
      <sheetData sheetId="0" refreshError="1"/>
      <sheetData sheetId="1"/>
      <sheetData sheetId="2" refreshError="1"/>
      <sheetData sheetId="3"/>
      <sheetData sheetId="4">
        <row r="4">
          <cell r="J4" t="str">
            <v>DiÖn tÝch ®ah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ML"/>
      <sheetName val="GT"/>
      <sheetName val="TTTT"/>
      <sheetName val=" DDpho don"/>
      <sheetName val="DD rai deu1"/>
      <sheetName val="DD rai deu 2"/>
      <sheetName val="VT"/>
      <sheetName val="THTT"/>
      <sheetName val="KTXM"/>
      <sheetName val="KTTT1"/>
      <sheetName val="KTTT2"/>
      <sheetName val="KTBM"/>
      <sheetName val="KTCOC"/>
      <sheetName val="00000000"/>
      <sheetName val="10000000"/>
    </sheetNames>
    <sheetDataSet>
      <sheetData sheetId="0" refreshError="1"/>
      <sheetData sheetId="1" refreshError="1">
        <row r="34">
          <cell r="H34">
            <v>14.5</v>
          </cell>
        </row>
        <row r="77">
          <cell r="I77">
            <v>0.55000000000000004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GioiThieuBanTinh"/>
      <sheetName val="DuLieuBanDau"/>
      <sheetName val="DacTrungHinhHoc"/>
      <sheetName val="He so phan bo ngang"/>
      <sheetName val="HoatTai-Tinhtai"/>
      <sheetName val="TongHopNoiLuc"/>
      <sheetName val="KiemToan"/>
      <sheetName val="KiemToanBan"/>
      <sheetName val="Tung do DAH"/>
      <sheetName val="TinhDTHH"/>
      <sheetName val="TinhToanKhac-1"/>
      <sheetName val="TinhToanKhac-2"/>
      <sheetName val="TinhToanKhac-3"/>
      <sheetName val="TinhToanKhac-4"/>
    </sheetNames>
    <sheetDataSet>
      <sheetData sheetId="0"/>
      <sheetData sheetId="1">
        <row r="37">
          <cell r="G37">
            <v>13020</v>
          </cell>
        </row>
      </sheetData>
      <sheetData sheetId="2"/>
      <sheetData sheetId="3"/>
      <sheetData sheetId="4">
        <row r="8">
          <cell r="D8">
            <v>1.5</v>
          </cell>
        </row>
        <row r="26">
          <cell r="D26">
            <v>10543722.358035361</v>
          </cell>
          <cell r="H26">
            <v>35.804001554499656</v>
          </cell>
        </row>
        <row r="32">
          <cell r="D32">
            <v>10782358.184240585</v>
          </cell>
        </row>
        <row r="38">
          <cell r="D38">
            <v>12568837.870958557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Coc tren da"/>
      <sheetName val="00000000"/>
      <sheetName val="10000000"/>
      <sheetName val="Bia"/>
      <sheetName val="Bia (2)"/>
      <sheetName val="Internal Force"/>
      <sheetName val="Section Checking"/>
      <sheetName val="Bearing Capacit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Ge"/>
      <sheetName val="A-A"/>
      <sheetName val="B-B"/>
      <sheetName val="Comb"/>
      <sheetName val="Cons"/>
      <sheetName val="Pilecap"/>
      <sheetName val="Pier column"/>
      <sheetName val="Stress bar"/>
      <sheetName val="Sec"/>
      <sheetName val="XL4Poppy"/>
    </sheetNames>
    <sheetDataSet>
      <sheetData sheetId="0" refreshError="1"/>
      <sheetData sheetId="1" refreshError="1"/>
      <sheetData sheetId="2" refreshError="1"/>
      <sheetData sheetId="3" refreshError="1">
        <row r="38">
          <cell r="B38">
            <v>1</v>
          </cell>
          <cell r="D38">
            <v>1</v>
          </cell>
        </row>
        <row r="39">
          <cell r="D39">
            <v>1</v>
          </cell>
        </row>
        <row r="40">
          <cell r="D40">
            <v>1</v>
          </cell>
        </row>
      </sheetData>
      <sheetData sheetId="4" refreshError="1"/>
      <sheetData sheetId="5" refreshError="1"/>
      <sheetData sheetId="6" refreshError="1"/>
      <sheetData sheetId="7"/>
      <sheetData sheetId="8" refreshError="1"/>
      <sheetData sheetId="9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TITLE"/>
      <sheetName val="PEDESB"/>
    </sheetNames>
    <sheetDataSet>
      <sheetData sheetId="0" refreshError="1"/>
      <sheetData sheetId="1">
        <row r="101">
          <cell r="O101">
            <v>0</v>
          </cell>
          <cell r="P101">
            <v>1</v>
          </cell>
        </row>
        <row r="102">
          <cell r="O102" t="str">
            <v xml:space="preserve">    For prestressed concrete structure beams, the following minimum </v>
          </cell>
          <cell r="P102" t="str">
            <v xml:space="preserve">    For Reinforced concrete structure slabs, the following minimum </v>
          </cell>
        </row>
        <row r="103">
          <cell r="O103" t="str">
            <v xml:space="preserve">  =   0.045L              (for simple spans), </v>
          </cell>
          <cell r="P103" t="str">
            <v xml:space="preserve">  =   1.2( L +3000)/30                (for simple spans), </v>
          </cell>
        </row>
        <row r="104">
          <cell r="O104">
            <v>409.5</v>
          </cell>
          <cell r="P104">
            <v>484</v>
          </cell>
        </row>
        <row r="105">
          <cell r="O105" t="str">
            <v>PRETENSIONED PRECAST voided slab  BRIDGE</v>
          </cell>
          <cell r="P105" t="str">
            <v>REINFORCED PRECAST voided slab  BRIDGE</v>
          </cell>
        </row>
        <row r="106">
          <cell r="O106" t="str">
            <v>LRFD DESIGN  FOR A PRETENSIONED CONCRETE GIRDER BRIDGE</v>
          </cell>
          <cell r="P106" t="str">
            <v>LRFD DESIGN  FOR A REINFORCED CONCRETE GIRDER BRIDGE</v>
          </cell>
        </row>
        <row r="107">
          <cell r="O107" t="str">
            <v xml:space="preserve">   and prestressing forces.</v>
          </cell>
          <cell r="P107" t="str">
            <v/>
          </cell>
        </row>
        <row r="108">
          <cell r="O108" t="str">
            <v xml:space="preserve"> prestressing and</v>
          </cell>
          <cell r="P108" t="str">
            <v/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Help"/>
      <sheetName val="1-Muc luc"/>
      <sheetName val="2-SL"/>
      <sheetName val="3'-DTHH"/>
      <sheetName val="3-BT Cap"/>
      <sheetName val="4-DTHH"/>
      <sheetName val="5-TH DTHH"/>
      <sheetName val="6-HSPBN"/>
      <sheetName val="6'-TDDAH"/>
      <sheetName val="7-NOI LUC"/>
      <sheetName val="7'-TTTD "/>
      <sheetName val="8-KIEMTOAN"/>
      <sheetName val="BANMC"/>
      <sheetName val="8'-MMUS"/>
    </sheetNames>
    <sheetDataSet>
      <sheetData sheetId="0" refreshError="1"/>
      <sheetData sheetId="1" refreshError="1"/>
      <sheetData sheetId="2">
        <row r="10">
          <cell r="G10">
            <v>32.200000000000003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Pier"/>
      <sheetName val="Pile"/>
    </sheetNames>
    <sheetDataSet>
      <sheetData sheetId="0" refreshError="1">
        <row r="28">
          <cell r="H28">
            <v>2</v>
          </cell>
        </row>
        <row r="151">
          <cell r="H151">
            <v>8.6999999999999994E-2</v>
          </cell>
        </row>
        <row r="158">
          <cell r="H158">
            <v>2.33</v>
          </cell>
        </row>
        <row r="187">
          <cell r="E187" t="e">
            <v>#REF!</v>
          </cell>
        </row>
        <row r="217">
          <cell r="E217">
            <v>31.900410696233944</v>
          </cell>
        </row>
      </sheetData>
      <sheetData sheetId="1" refreshError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Tai trong"/>
      <sheetName val="A-A"/>
      <sheetName val="B-B"/>
      <sheetName val="D-DS"/>
      <sheetName val="C-C"/>
      <sheetName val="E-ES"/>
      <sheetName val="F-F"/>
      <sheetName val="G-H(2)"/>
      <sheetName val="KT(B-B)DAT"/>
      <sheetName val="KT(C-C) DAT"/>
      <sheetName val="KT(F-F) DAT"/>
      <sheetName val="KT(G-G-2)DAT"/>
      <sheetName val="KT(G-G-1)DAT "/>
      <sheetName val="KT(H-H-3)  "/>
      <sheetName val="KT(E-E)"/>
      <sheetName val="KT(D-D)"/>
      <sheetName val="Coc khoan nhoi"/>
      <sheetName val="00000000"/>
      <sheetName val="10000000"/>
      <sheetName val="XL4Poppy"/>
    </sheetNames>
    <sheetDataSet>
      <sheetData sheetId="0" refreshError="1">
        <row r="80">
          <cell r="G80">
            <v>0</v>
          </cell>
        </row>
        <row r="147">
          <cell r="L147">
            <v>30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18">
          <cell r="H18">
            <v>23000</v>
          </cell>
        </row>
        <row r="19">
          <cell r="H19">
            <v>2000</v>
          </cell>
        </row>
      </sheetData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Cover"/>
      <sheetName val="BAN"/>
      <sheetName val="Sec.Int-I"/>
      <sheetName val="Sec.Int-II"/>
      <sheetName val="Sec.Ext-I"/>
      <sheetName val="Sec.Ext-II"/>
      <sheetName val="PEDESB"/>
      <sheetName val="tim Mmax"/>
      <sheetName val="ban ve DUL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F11">
            <v>11.4</v>
          </cell>
        </row>
        <row r="23">
          <cell r="F23">
            <v>1</v>
          </cell>
        </row>
        <row r="132">
          <cell r="F132">
            <v>10.893767671158564</v>
          </cell>
        </row>
        <row r="133">
          <cell r="F133">
            <v>10.372179133658562</v>
          </cell>
        </row>
      </sheetData>
      <sheetData sheetId="7">
        <row r="7">
          <cell r="F7">
            <v>0.65</v>
          </cell>
        </row>
        <row r="8">
          <cell r="F8">
            <v>11.4</v>
          </cell>
        </row>
      </sheetData>
      <sheetData sheetId="8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Bia"/>
      <sheetName val="TT+HT"/>
      <sheetName val="Ap Luc Dat (day)"/>
      <sheetName val="Noi Luc (day)"/>
      <sheetName val="Ap Luc Dat (dinh)"/>
      <sheetName val="Noi Luc (dinh)"/>
      <sheetName val="Duyet than"/>
      <sheetName val="Duyet tuong canh"/>
      <sheetName val="Duyet BE"/>
      <sheetName val="SCT"/>
      <sheetName val="Sheet1"/>
      <sheetName val="NLCOC"/>
      <sheetName val="Suc chiu tai"/>
      <sheetName val="Tra TTTD "/>
      <sheetName val="Kctren"/>
      <sheetName val="List"/>
      <sheetName val="So lieu"/>
      <sheetName val="Tai trong canh"/>
      <sheetName val="Duyet canh1-1"/>
      <sheetName val="Duyet canh2-2"/>
      <sheetName val="Duyet canh3-3"/>
      <sheetName val="Duyet canh4-4"/>
      <sheetName val="Mong nong-kh"/>
      <sheetName val="Duyet be-kh"/>
      <sheetName val="Suc chiu tai (2)"/>
    </sheetNames>
    <sheetDataSet>
      <sheetData sheetId="0" refreshError="1">
        <row r="14">
          <cell r="H14">
            <v>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Gen"/>
      <sheetName val="Load"/>
      <sheetName val="Abut"/>
      <sheetName val="tinh luccat"/>
      <sheetName val="Reaction"/>
      <sheetName val="Pilecap"/>
      <sheetName val="pile"/>
      <sheetName val="pile-TCN"/>
      <sheetName val="00000000"/>
      <sheetName val="PEDESB"/>
    </sheetNames>
    <sheetDataSet>
      <sheetData sheetId="0" refreshError="1">
        <row r="24">
          <cell r="G24">
            <v>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Dongdat"/>
      <sheetName val="Pier"/>
      <sheetName val="Xamu"/>
      <sheetName val="BeMong"/>
      <sheetName val="00000000"/>
    </sheetNames>
    <sheetDataSet>
      <sheetData sheetId="0" refreshError="1"/>
      <sheetData sheetId="1" refreshError="1">
        <row r="12">
          <cell r="F12">
            <v>24.54</v>
          </cell>
          <cell r="H12">
            <v>24.54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Bia"/>
      <sheetName val="ML"/>
      <sheetName val="TT"/>
      <sheetName val="tdM"/>
      <sheetName val="tdQ"/>
      <sheetName val="DV"/>
      <sheetName val="BMC"/>
      <sheetName val="DN"/>
      <sheetName val="DTHH"/>
      <sheetName val="00000000"/>
      <sheetName val="10000000"/>
      <sheetName val="XL4Poppy"/>
    </sheetNames>
    <sheetDataSet>
      <sheetData sheetId="0"/>
      <sheetData sheetId="1"/>
      <sheetData sheetId="2">
        <row r="58">
          <cell r="R58">
            <v>17.399999999999999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NoLink"/>
      <sheetName val="PEDESB"/>
      <sheetName val="Section"/>
      <sheetName val="Sheet1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1"/>
  <dimension ref="A1:AC63"/>
  <sheetViews>
    <sheetView showGridLines="0" tabSelected="1" view="pageBreakPreview" topLeftCell="A49" zoomScale="91" zoomScaleNormal="125" zoomScaleSheetLayoutView="91" workbookViewId="0">
      <selection activeCell="L52" sqref="L52"/>
    </sheetView>
  </sheetViews>
  <sheetFormatPr defaultColWidth="7.85546875" defaultRowHeight="12.75"/>
  <cols>
    <col min="1" max="1" width="8.5703125" style="42" customWidth="1"/>
    <col min="2" max="2" width="13.85546875" style="42" customWidth="1"/>
    <col min="3" max="3" width="11.42578125" style="42" customWidth="1"/>
    <col min="4" max="4" width="17" style="42" customWidth="1"/>
    <col min="5" max="5" width="11" style="42" customWidth="1"/>
    <col min="6" max="6" width="10.7109375" style="42" customWidth="1"/>
    <col min="7" max="7" width="12.140625" style="42" customWidth="1"/>
    <col min="8" max="8" width="11.42578125" style="42" customWidth="1"/>
    <col min="9" max="9" width="11" style="120" customWidth="1"/>
    <col min="10" max="10" width="10.140625" style="42" customWidth="1"/>
    <col min="11" max="11" width="8.85546875" style="42" customWidth="1"/>
    <col min="12" max="12" width="14.140625" style="42" customWidth="1"/>
    <col min="13" max="13" width="14" style="42" customWidth="1"/>
    <col min="14" max="14" width="15" style="42" customWidth="1"/>
    <col min="15" max="15" width="7.85546875" style="42" customWidth="1"/>
    <col min="16" max="16" width="10.7109375" style="42" customWidth="1"/>
    <col min="17" max="17" width="7.85546875" style="42"/>
    <col min="18" max="18" width="10.28515625" style="42" customWidth="1"/>
    <col min="19" max="19" width="13.28515625" style="42" customWidth="1"/>
    <col min="20" max="16384" width="7.85546875" style="42"/>
  </cols>
  <sheetData>
    <row r="1" spans="1:29" s="7" customFormat="1" ht="16.5">
      <c r="A1" s="1"/>
      <c r="B1" s="2"/>
      <c r="C1" s="2"/>
      <c r="D1" s="2"/>
      <c r="E1" s="2"/>
      <c r="F1" s="3"/>
      <c r="G1" s="3"/>
      <c r="H1" s="3"/>
      <c r="I1" s="4"/>
      <c r="J1" s="5"/>
      <c r="K1" s="6"/>
      <c r="L1" s="49" t="s">
        <v>4</v>
      </c>
      <c r="M1" s="49"/>
      <c r="N1" s="41"/>
      <c r="O1" s="42"/>
      <c r="T1" s="8"/>
      <c r="U1" s="8"/>
      <c r="V1" s="8"/>
      <c r="W1" s="8"/>
      <c r="X1" s="8"/>
      <c r="Y1" s="8"/>
      <c r="Z1" s="8"/>
      <c r="AA1" s="8"/>
      <c r="AB1" s="8"/>
      <c r="AC1" s="8"/>
    </row>
    <row r="2" spans="1:29" s="7" customFormat="1" ht="18">
      <c r="A2" s="9"/>
      <c r="B2" s="9"/>
      <c r="C2" s="10" t="s">
        <v>107</v>
      </c>
      <c r="D2" s="9"/>
      <c r="E2" s="11"/>
      <c r="F2" s="12"/>
      <c r="G2" s="12"/>
      <c r="H2" s="11"/>
      <c r="I2" s="11"/>
      <c r="J2" s="11"/>
      <c r="K2" s="13"/>
      <c r="L2" s="7" t="s">
        <v>6</v>
      </c>
      <c r="M2" s="52" t="s">
        <v>7</v>
      </c>
      <c r="N2" s="53">
        <f>K22+N3</f>
        <v>31</v>
      </c>
      <c r="O2" s="42"/>
      <c r="T2" s="15"/>
      <c r="U2" s="16"/>
      <c r="V2" s="8"/>
      <c r="W2" s="8"/>
      <c r="X2" s="8"/>
      <c r="Y2" s="8"/>
      <c r="Z2" s="8"/>
      <c r="AA2" s="8"/>
      <c r="AB2" s="8"/>
      <c r="AC2" s="8"/>
    </row>
    <row r="3" spans="1:29" s="7" customFormat="1" ht="15.75">
      <c r="A3" s="17" t="s">
        <v>0</v>
      </c>
      <c r="B3" s="18"/>
      <c r="C3" s="19"/>
      <c r="D3" s="20"/>
      <c r="E3" s="20"/>
      <c r="F3" s="20"/>
      <c r="G3" s="20"/>
      <c r="H3" s="21"/>
      <c r="I3" s="21"/>
      <c r="J3" s="21"/>
      <c r="K3" s="22"/>
      <c r="L3" s="7" t="s">
        <v>9</v>
      </c>
      <c r="N3" s="54">
        <f>F39</f>
        <v>6</v>
      </c>
      <c r="O3" s="42"/>
      <c r="T3" s="15"/>
      <c r="U3" s="16"/>
      <c r="V3" s="8"/>
      <c r="W3" s="8"/>
      <c r="X3" s="8"/>
      <c r="Y3" s="8"/>
      <c r="Z3" s="8"/>
      <c r="AA3" s="8"/>
      <c r="AB3" s="8"/>
      <c r="AC3" s="8"/>
    </row>
    <row r="4" spans="1:29" s="7" customFormat="1">
      <c r="A4" s="23"/>
      <c r="B4" s="18"/>
      <c r="C4" s="19"/>
      <c r="D4" s="19"/>
      <c r="E4" s="24"/>
      <c r="F4" s="19"/>
      <c r="G4" s="19"/>
      <c r="H4" s="18"/>
      <c r="I4" s="18"/>
      <c r="J4" s="18"/>
      <c r="K4" s="25"/>
      <c r="L4" s="7" t="s">
        <v>11</v>
      </c>
      <c r="N4" s="55"/>
      <c r="O4" s="56"/>
      <c r="T4" s="15"/>
      <c r="U4" s="16"/>
      <c r="V4" s="8"/>
      <c r="W4" s="8"/>
      <c r="X4" s="8"/>
      <c r="Y4" s="8"/>
      <c r="Z4" s="8"/>
      <c r="AA4" s="8"/>
      <c r="AB4" s="8"/>
      <c r="AC4" s="8"/>
    </row>
    <row r="5" spans="1:29" s="7" customFormat="1" ht="15">
      <c r="A5" s="23"/>
      <c r="B5" s="18"/>
      <c r="C5" s="19"/>
      <c r="D5" s="19"/>
      <c r="E5" s="24"/>
      <c r="F5" s="19"/>
      <c r="G5" s="19"/>
      <c r="H5" s="18"/>
      <c r="I5" s="18"/>
      <c r="J5" s="18"/>
      <c r="K5" s="25"/>
      <c r="L5" s="58" t="s">
        <v>13</v>
      </c>
      <c r="M5" s="59"/>
      <c r="N5" s="40"/>
      <c r="O5" s="60"/>
      <c r="T5" s="15"/>
      <c r="U5" s="16"/>
      <c r="V5" s="8"/>
      <c r="W5" s="8"/>
      <c r="X5" s="8"/>
      <c r="Y5" s="8"/>
      <c r="Z5" s="8"/>
      <c r="AA5" s="8"/>
      <c r="AB5" s="8"/>
      <c r="AC5" s="8"/>
    </row>
    <row r="6" spans="1:29" s="7" customFormat="1">
      <c r="A6" s="23"/>
      <c r="B6" s="26"/>
      <c r="C6" s="19"/>
      <c r="D6" s="19"/>
      <c r="E6" s="27"/>
      <c r="F6" s="19"/>
      <c r="G6" s="19"/>
      <c r="H6" s="18"/>
      <c r="I6" s="18"/>
      <c r="J6" s="18"/>
      <c r="K6" s="25"/>
      <c r="O6" s="60"/>
      <c r="T6" s="15"/>
      <c r="U6" s="16"/>
      <c r="V6" s="8"/>
      <c r="W6" s="8"/>
      <c r="X6" s="8"/>
      <c r="Y6" s="8"/>
      <c r="Z6" s="8"/>
      <c r="AA6" s="8"/>
      <c r="AB6" s="8"/>
      <c r="AC6" s="8"/>
    </row>
    <row r="7" spans="1:29" s="7" customFormat="1">
      <c r="A7" s="25"/>
      <c r="B7" s="18"/>
      <c r="C7" s="19"/>
      <c r="D7" s="19"/>
      <c r="E7" s="19"/>
      <c r="F7" s="19"/>
      <c r="G7" s="19"/>
      <c r="H7" s="28"/>
      <c r="I7" s="28"/>
      <c r="J7" s="18"/>
      <c r="K7" s="25"/>
      <c r="L7" s="14"/>
      <c r="M7" s="15"/>
      <c r="N7" s="15"/>
      <c r="O7" s="15"/>
      <c r="P7" s="15"/>
      <c r="Q7" s="15"/>
      <c r="R7" s="15"/>
      <c r="S7" s="15"/>
      <c r="T7" s="15"/>
      <c r="U7" s="16"/>
      <c r="V7" s="8"/>
      <c r="W7" s="8"/>
      <c r="X7" s="8"/>
      <c r="Y7" s="8"/>
      <c r="Z7" s="8"/>
      <c r="AA7" s="8"/>
      <c r="AB7" s="8"/>
      <c r="AC7" s="8"/>
    </row>
    <row r="8" spans="1:29" s="7" customFormat="1" ht="13.5" thickBot="1">
      <c r="A8" s="25"/>
      <c r="B8" s="29"/>
      <c r="C8" s="29"/>
      <c r="D8" s="30"/>
      <c r="E8" s="30"/>
      <c r="F8" s="19"/>
      <c r="G8" s="19"/>
      <c r="H8" s="18"/>
      <c r="I8" s="18"/>
      <c r="J8" s="18"/>
      <c r="K8" s="25"/>
      <c r="L8" s="14"/>
      <c r="M8" s="15"/>
      <c r="N8" s="15"/>
      <c r="O8" s="15"/>
      <c r="P8" s="15"/>
      <c r="Q8" s="15"/>
      <c r="R8" s="15"/>
      <c r="S8" s="15"/>
      <c r="T8" s="15"/>
      <c r="U8" s="16"/>
      <c r="V8" s="8"/>
      <c r="W8" s="8"/>
      <c r="X8" s="8"/>
      <c r="Y8" s="8"/>
      <c r="Z8" s="8"/>
      <c r="AA8" s="8"/>
      <c r="AB8" s="8"/>
      <c r="AC8" s="8"/>
    </row>
    <row r="9" spans="1:29" s="7" customFormat="1">
      <c r="A9" s="25"/>
      <c r="B9" s="30"/>
      <c r="C9" s="31"/>
      <c r="D9" s="32"/>
      <c r="E9" s="31"/>
      <c r="F9" s="32"/>
      <c r="G9" s="19"/>
      <c r="H9" s="191" t="s">
        <v>83</v>
      </c>
      <c r="I9" s="192"/>
      <c r="J9" s="193"/>
      <c r="K9" s="25"/>
      <c r="L9" s="14"/>
      <c r="M9" s="15"/>
      <c r="N9" s="15"/>
      <c r="O9" s="15"/>
      <c r="P9" s="15"/>
      <c r="Q9" s="15"/>
      <c r="R9" s="15"/>
      <c r="S9" s="15"/>
      <c r="T9" s="15"/>
      <c r="U9" s="16"/>
      <c r="V9" s="8"/>
      <c r="W9" s="8"/>
      <c r="X9" s="8"/>
      <c r="Y9" s="8"/>
      <c r="Z9" s="8"/>
      <c r="AA9" s="8"/>
      <c r="AB9" s="8"/>
      <c r="AC9" s="8"/>
    </row>
    <row r="10" spans="1:29" s="7" customFormat="1">
      <c r="A10" s="25"/>
      <c r="B10" s="30"/>
      <c r="C10" s="28"/>
      <c r="D10" s="28"/>
      <c r="E10" s="30"/>
      <c r="F10" s="19"/>
      <c r="G10" s="19"/>
      <c r="H10" s="43" t="s">
        <v>1</v>
      </c>
      <c r="I10" s="44">
        <f>F25</f>
        <v>300</v>
      </c>
      <c r="J10" s="45" t="s">
        <v>2</v>
      </c>
      <c r="K10" s="25"/>
      <c r="L10" s="14"/>
      <c r="M10" s="15"/>
      <c r="N10" s="15"/>
      <c r="O10" s="15"/>
      <c r="P10" s="15"/>
      <c r="Q10" s="15"/>
      <c r="R10" s="15"/>
      <c r="S10" s="15"/>
      <c r="T10" s="15"/>
      <c r="U10" s="16"/>
      <c r="V10" s="8"/>
      <c r="W10" s="8"/>
      <c r="X10" s="8"/>
      <c r="Y10" s="8"/>
      <c r="Z10" s="8"/>
      <c r="AA10" s="8"/>
      <c r="AB10" s="8"/>
      <c r="AC10" s="8"/>
    </row>
    <row r="11" spans="1:29" s="7" customFormat="1">
      <c r="A11" s="25"/>
      <c r="B11" s="18"/>
      <c r="C11" s="18"/>
      <c r="D11" s="19"/>
      <c r="E11" s="19"/>
      <c r="F11" s="19"/>
      <c r="G11" s="19"/>
      <c r="H11" s="46" t="s">
        <v>3</v>
      </c>
      <c r="I11" s="47">
        <f>F24</f>
        <v>250</v>
      </c>
      <c r="J11" s="48" t="s">
        <v>2</v>
      </c>
      <c r="K11" s="25"/>
      <c r="L11" s="14"/>
      <c r="M11" s="15"/>
      <c r="N11" s="15"/>
      <c r="O11" s="15"/>
      <c r="P11" s="15"/>
      <c r="Q11" s="15"/>
      <c r="R11" s="15"/>
      <c r="S11" s="15"/>
      <c r="T11" s="15"/>
      <c r="U11" s="16"/>
      <c r="V11" s="8"/>
      <c r="W11" s="8"/>
      <c r="X11" s="8"/>
      <c r="Y11" s="8"/>
      <c r="Z11" s="8"/>
      <c r="AA11" s="8"/>
      <c r="AB11" s="8"/>
      <c r="AC11" s="8"/>
    </row>
    <row r="12" spans="1:29" s="7" customFormat="1" ht="15.75">
      <c r="A12" s="25"/>
      <c r="B12" s="28"/>
      <c r="C12" s="18"/>
      <c r="D12" s="19"/>
      <c r="E12" s="28"/>
      <c r="F12" s="31"/>
      <c r="G12" s="32"/>
      <c r="H12" s="50" t="s">
        <v>5</v>
      </c>
      <c r="I12" s="47">
        <f>M33</f>
        <v>40</v>
      </c>
      <c r="J12" s="51" t="s">
        <v>2</v>
      </c>
      <c r="K12" s="25"/>
      <c r="L12" s="14"/>
      <c r="M12" s="15"/>
      <c r="N12" s="15"/>
      <c r="O12" s="15"/>
      <c r="P12" s="15"/>
      <c r="Q12" s="15"/>
      <c r="R12" s="15"/>
      <c r="S12" s="15"/>
      <c r="T12" s="15"/>
      <c r="U12" s="16"/>
      <c r="V12" s="8"/>
      <c r="W12" s="8"/>
      <c r="X12" s="8"/>
      <c r="Y12" s="8"/>
      <c r="Z12" s="8"/>
      <c r="AA12" s="8"/>
      <c r="AB12" s="8"/>
      <c r="AC12" s="8"/>
    </row>
    <row r="13" spans="1:29" s="7" customFormat="1" ht="15.75">
      <c r="A13" s="25"/>
      <c r="B13" s="18"/>
      <c r="C13" s="30"/>
      <c r="D13" s="30"/>
      <c r="E13" s="30"/>
      <c r="F13" s="33"/>
      <c r="G13" s="34"/>
      <c r="H13" s="46" t="s">
        <v>8</v>
      </c>
      <c r="I13" s="47">
        <f>M34</f>
        <v>40</v>
      </c>
      <c r="J13" s="48" t="s">
        <v>2</v>
      </c>
      <c r="K13" s="25"/>
      <c r="L13" s="14"/>
      <c r="M13" s="15"/>
      <c r="N13" s="15"/>
      <c r="O13" s="15"/>
      <c r="P13" s="15"/>
      <c r="Q13" s="15"/>
      <c r="R13" s="15"/>
      <c r="S13" s="15"/>
      <c r="T13" s="15"/>
      <c r="U13" s="16"/>
      <c r="V13" s="8"/>
      <c r="W13" s="8"/>
      <c r="X13" s="8"/>
      <c r="Y13" s="8"/>
      <c r="Z13" s="8"/>
      <c r="AA13" s="8"/>
      <c r="AB13" s="8"/>
      <c r="AC13" s="8"/>
    </row>
    <row r="14" spans="1:29" s="7" customFormat="1" ht="15.75">
      <c r="A14" s="28"/>
      <c r="B14" s="30"/>
      <c r="C14" s="30"/>
      <c r="D14" s="30"/>
      <c r="E14" s="30"/>
      <c r="F14" s="33"/>
      <c r="G14" s="34"/>
      <c r="H14" s="46" t="s">
        <v>10</v>
      </c>
      <c r="I14" s="47">
        <f>I10-I12-I13/2-I15</f>
        <v>200</v>
      </c>
      <c r="J14" s="48" t="s">
        <v>2</v>
      </c>
      <c r="K14" s="18"/>
      <c r="Q14" s="15"/>
      <c r="R14" s="15"/>
      <c r="S14" s="15"/>
      <c r="T14" s="15"/>
      <c r="U14" s="16"/>
      <c r="V14" s="8"/>
      <c r="W14" s="8"/>
      <c r="X14" s="8"/>
      <c r="Y14" s="8"/>
      <c r="Z14" s="8"/>
      <c r="AA14" s="8"/>
      <c r="AB14" s="8"/>
      <c r="AC14" s="8"/>
    </row>
    <row r="15" spans="1:29" s="7" customFormat="1" ht="15.75">
      <c r="A15" s="28"/>
      <c r="B15" s="30"/>
      <c r="C15" s="30"/>
      <c r="D15" s="30"/>
      <c r="E15" s="30"/>
      <c r="F15" s="30"/>
      <c r="G15" s="30"/>
      <c r="H15" s="46" t="s">
        <v>12</v>
      </c>
      <c r="I15" s="57">
        <f>K22+F39+F30/2</f>
        <v>40</v>
      </c>
      <c r="J15" s="48" t="s">
        <v>2</v>
      </c>
      <c r="K15" s="18"/>
      <c r="Q15" s="15"/>
      <c r="R15" s="15"/>
      <c r="S15" s="15"/>
      <c r="T15" s="15"/>
      <c r="U15" s="16"/>
      <c r="V15" s="8"/>
      <c r="W15" s="8"/>
      <c r="X15" s="8"/>
      <c r="Y15" s="8"/>
      <c r="Z15" s="8"/>
      <c r="AA15" s="8"/>
      <c r="AB15" s="8"/>
      <c r="AC15" s="8"/>
    </row>
    <row r="16" spans="1:29" s="7" customFormat="1" ht="16.5" thickBot="1">
      <c r="A16" s="25"/>
      <c r="B16" s="18"/>
      <c r="C16" s="30"/>
      <c r="D16" s="30"/>
      <c r="E16" s="30"/>
      <c r="F16" s="19"/>
      <c r="G16" s="19"/>
      <c r="H16" s="61" t="s">
        <v>14</v>
      </c>
      <c r="I16" s="62">
        <f>I41</f>
        <v>259.62</v>
      </c>
      <c r="J16" s="63" t="s">
        <v>2</v>
      </c>
      <c r="K16" s="25"/>
      <c r="Q16" s="15"/>
      <c r="R16" s="15"/>
      <c r="S16" s="15"/>
      <c r="T16" s="15"/>
      <c r="U16" s="16"/>
      <c r="V16" s="8"/>
      <c r="W16" s="8"/>
      <c r="X16" s="8"/>
      <c r="Y16" s="8"/>
      <c r="Z16" s="8"/>
      <c r="AA16" s="8"/>
      <c r="AB16" s="8"/>
      <c r="AC16" s="8"/>
    </row>
    <row r="17" spans="1:29" s="7" customFormat="1">
      <c r="A17" s="25"/>
      <c r="B17" s="18"/>
      <c r="C17" s="35"/>
      <c r="D17" s="30"/>
      <c r="E17" s="30"/>
      <c r="F17" s="30"/>
      <c r="G17" s="33"/>
      <c r="H17" s="18"/>
      <c r="I17" s="18"/>
      <c r="J17" s="18"/>
      <c r="K17" s="25"/>
      <c r="Q17" s="15"/>
      <c r="R17" s="15"/>
      <c r="S17" s="15"/>
      <c r="T17" s="15"/>
      <c r="U17" s="16"/>
      <c r="V17" s="8"/>
      <c r="W17" s="8"/>
      <c r="X17" s="8"/>
      <c r="Y17" s="8"/>
      <c r="Z17" s="8"/>
      <c r="AA17" s="8"/>
      <c r="AB17" s="8"/>
      <c r="AC17" s="8"/>
    </row>
    <row r="18" spans="1:29" s="7" customFormat="1">
      <c r="A18" s="25"/>
      <c r="B18" s="18"/>
      <c r="C18" s="25"/>
      <c r="D18" s="36"/>
      <c r="E18" s="37"/>
      <c r="F18" s="37"/>
      <c r="G18" s="33"/>
      <c r="H18" s="18"/>
      <c r="I18" s="18"/>
      <c r="J18" s="18"/>
      <c r="K18" s="25"/>
      <c r="Q18" s="15"/>
      <c r="R18" s="15"/>
      <c r="S18" s="15"/>
      <c r="T18" s="15"/>
      <c r="U18" s="16"/>
      <c r="V18" s="8"/>
      <c r="W18" s="8"/>
      <c r="X18" s="8"/>
      <c r="Y18" s="8"/>
      <c r="Z18" s="8"/>
      <c r="AA18" s="8"/>
      <c r="AB18" s="8"/>
      <c r="AC18" s="8"/>
    </row>
    <row r="19" spans="1:29" s="7" customFormat="1" ht="15.75">
      <c r="A19" s="25"/>
      <c r="B19" s="18"/>
      <c r="C19" s="35"/>
      <c r="D19" s="30"/>
      <c r="E19" s="30"/>
      <c r="F19" s="30"/>
      <c r="G19" s="30"/>
      <c r="H19" s="128" t="s">
        <v>87</v>
      </c>
      <c r="I19" s="128"/>
      <c r="J19" s="18"/>
      <c r="K19" s="25"/>
      <c r="Q19" s="15"/>
      <c r="R19" s="15"/>
      <c r="S19" s="15"/>
      <c r="T19" s="15"/>
      <c r="U19" s="16"/>
      <c r="V19" s="8"/>
      <c r="W19" s="8"/>
      <c r="X19" s="8"/>
      <c r="Y19" s="8"/>
      <c r="Z19" s="8"/>
      <c r="AA19" s="8"/>
      <c r="AB19" s="8"/>
      <c r="AC19" s="8"/>
    </row>
    <row r="20" spans="1:29" s="7" customFormat="1">
      <c r="A20" s="25"/>
      <c r="B20" s="18"/>
      <c r="C20" s="19"/>
      <c r="D20" s="19"/>
      <c r="E20" s="19"/>
      <c r="F20" s="19"/>
      <c r="G20" s="19"/>
      <c r="H20" s="18" t="s">
        <v>88</v>
      </c>
      <c r="I20" s="18"/>
      <c r="J20" s="18"/>
      <c r="K20" s="25"/>
      <c r="Q20" s="15"/>
      <c r="R20" s="15"/>
      <c r="S20" s="15"/>
      <c r="T20" s="15"/>
      <c r="U20" s="16"/>
      <c r="V20" s="8"/>
      <c r="W20" s="8"/>
      <c r="X20" s="8"/>
      <c r="Y20" s="8"/>
      <c r="Z20" s="8"/>
      <c r="AA20" s="8"/>
      <c r="AB20" s="8"/>
      <c r="AC20" s="8"/>
    </row>
    <row r="21" spans="1:29" s="7" customFormat="1">
      <c r="A21" s="38"/>
      <c r="B21" s="18"/>
      <c r="C21" s="19"/>
      <c r="D21" s="29"/>
      <c r="E21" s="29"/>
      <c r="F21" s="19"/>
      <c r="G21" s="19"/>
      <c r="H21" s="18"/>
      <c r="I21" s="18"/>
      <c r="J21" s="18"/>
      <c r="K21" s="25"/>
      <c r="Q21" s="15"/>
      <c r="R21" s="15"/>
      <c r="S21" s="15"/>
      <c r="T21" s="15"/>
      <c r="U21" s="16"/>
      <c r="V21" s="8"/>
      <c r="W21" s="8"/>
      <c r="X21" s="8"/>
      <c r="Y21" s="8"/>
      <c r="Z21" s="8"/>
      <c r="AA21" s="8"/>
      <c r="AB21" s="8"/>
      <c r="AC21" s="8"/>
    </row>
    <row r="22" spans="1:29" s="7" customFormat="1" ht="16.5" thickBot="1">
      <c r="B22" s="65" t="s">
        <v>15</v>
      </c>
      <c r="C22" s="19"/>
      <c r="E22" s="66"/>
      <c r="F22" s="19"/>
      <c r="G22" s="49" t="s">
        <v>16</v>
      </c>
      <c r="H22" s="49"/>
      <c r="J22" s="67" t="s">
        <v>17</v>
      </c>
      <c r="K22" s="68">
        <f>25</f>
        <v>25</v>
      </c>
      <c r="L22" s="125" t="s">
        <v>84</v>
      </c>
      <c r="M22" s="126"/>
      <c r="N22" s="40"/>
      <c r="W22" s="18"/>
      <c r="X22" s="8"/>
      <c r="Y22" s="8"/>
      <c r="Z22" s="8"/>
      <c r="AA22" s="8"/>
      <c r="AB22" s="8"/>
      <c r="AC22" s="8"/>
    </row>
    <row r="23" spans="1:29" s="7" customFormat="1" ht="19.5" customHeight="1" thickTop="1">
      <c r="B23" s="194" t="s">
        <v>18</v>
      </c>
      <c r="C23" s="195"/>
      <c r="D23" s="196"/>
      <c r="E23" s="69" t="s">
        <v>19</v>
      </c>
      <c r="F23" s="136" t="s">
        <v>89</v>
      </c>
      <c r="G23" s="69" t="s">
        <v>90</v>
      </c>
      <c r="H23" s="69" t="s">
        <v>91</v>
      </c>
      <c r="I23" s="70" t="s">
        <v>92</v>
      </c>
      <c r="K23" s="39"/>
      <c r="L23" s="40" t="s">
        <v>85</v>
      </c>
      <c r="M23" s="40">
        <f>(K22+F39+F30)*2+MAX(1.5*F30,1.5*2,38)*(F31-1)+(F31-2)*F30</f>
        <v>248</v>
      </c>
      <c r="N23" s="40" t="s">
        <v>2</v>
      </c>
      <c r="W23" s="18"/>
      <c r="X23" s="8"/>
      <c r="Y23" s="8"/>
      <c r="Z23" s="8"/>
      <c r="AA23" s="8"/>
      <c r="AB23" s="8"/>
      <c r="AC23" s="8"/>
    </row>
    <row r="24" spans="1:29" s="7" customFormat="1" ht="15" customHeight="1">
      <c r="B24" s="71" t="s">
        <v>20</v>
      </c>
      <c r="C24" s="72"/>
      <c r="D24" s="73"/>
      <c r="E24" s="74" t="s">
        <v>21</v>
      </c>
      <c r="F24" s="176">
        <v>250</v>
      </c>
      <c r="G24" s="176">
        <f>F24</f>
        <v>250</v>
      </c>
      <c r="H24" s="176">
        <f>F24</f>
        <v>250</v>
      </c>
      <c r="I24" s="177">
        <f>F24</f>
        <v>250</v>
      </c>
      <c r="K24" s="39"/>
      <c r="L24" s="14"/>
      <c r="M24" s="15"/>
      <c r="N24" s="40"/>
      <c r="W24" s="18"/>
      <c r="X24" s="8"/>
      <c r="Y24" s="8"/>
      <c r="Z24" s="8"/>
      <c r="AA24" s="8"/>
      <c r="AB24" s="8"/>
      <c r="AC24" s="8"/>
    </row>
    <row r="25" spans="1:29" s="7" customFormat="1" ht="15" customHeight="1">
      <c r="B25" s="75" t="s">
        <v>22</v>
      </c>
      <c r="C25" s="76"/>
      <c r="D25" s="77"/>
      <c r="E25" s="74" t="s">
        <v>23</v>
      </c>
      <c r="F25" s="134">
        <v>300</v>
      </c>
      <c r="G25" s="134">
        <v>300</v>
      </c>
      <c r="H25" s="134">
        <v>300</v>
      </c>
      <c r="I25" s="138">
        <v>300</v>
      </c>
      <c r="K25" s="39"/>
      <c r="L25" s="14"/>
      <c r="M25" s="15"/>
      <c r="N25" s="40"/>
      <c r="W25" s="18"/>
      <c r="X25" s="8"/>
      <c r="Y25" s="8"/>
      <c r="Z25" s="8"/>
      <c r="AA25" s="8"/>
      <c r="AB25" s="8"/>
      <c r="AC25" s="8"/>
    </row>
    <row r="26" spans="1:29" s="55" customFormat="1" ht="14.25">
      <c r="B26" s="71" t="s">
        <v>24</v>
      </c>
      <c r="C26" s="72"/>
      <c r="D26" s="73"/>
      <c r="E26" s="74" t="s">
        <v>25</v>
      </c>
      <c r="F26" s="178">
        <v>25</v>
      </c>
      <c r="G26" s="178">
        <v>25</v>
      </c>
      <c r="H26" s="178">
        <v>25</v>
      </c>
      <c r="I26" s="179">
        <v>25</v>
      </c>
      <c r="K26" s="78"/>
      <c r="N26" s="79"/>
      <c r="W26" s="19"/>
      <c r="X26" s="64"/>
      <c r="Y26" s="64"/>
      <c r="Z26" s="64"/>
      <c r="AA26" s="64"/>
      <c r="AB26" s="64"/>
      <c r="AC26" s="64"/>
    </row>
    <row r="27" spans="1:29" s="55" customFormat="1" ht="15" thickBot="1">
      <c r="B27" s="75" t="s">
        <v>26</v>
      </c>
      <c r="C27" s="76"/>
      <c r="D27" s="77"/>
      <c r="E27" s="74" t="s">
        <v>27</v>
      </c>
      <c r="F27" s="134">
        <f>[2]tt11823!$I$1163</f>
        <v>400</v>
      </c>
      <c r="G27" s="134">
        <f>[2]tt11823!$I$1163</f>
        <v>400</v>
      </c>
      <c r="H27" s="134">
        <f>[2]tt11823!$I$1163</f>
        <v>400</v>
      </c>
      <c r="I27" s="138">
        <f>[2]tt11823!$I$1163</f>
        <v>400</v>
      </c>
      <c r="K27" s="78"/>
      <c r="L27" s="14"/>
      <c r="M27" s="15"/>
      <c r="N27" s="79"/>
      <c r="W27" s="19"/>
      <c r="X27" s="64"/>
      <c r="Y27" s="64"/>
      <c r="Z27" s="64"/>
      <c r="AA27" s="64"/>
      <c r="AB27" s="64"/>
      <c r="AC27" s="64"/>
    </row>
    <row r="28" spans="1:29" s="55" customFormat="1" ht="14.25">
      <c r="B28" s="75" t="s">
        <v>28</v>
      </c>
      <c r="C28" s="76"/>
      <c r="D28" s="77"/>
      <c r="E28" s="74" t="s">
        <v>29</v>
      </c>
      <c r="F28" s="80">
        <f>0.017*2500^2*F26^0.33</f>
        <v>307361.26970395056</v>
      </c>
      <c r="G28" s="80">
        <f>[2]tt11823!$I$1162</f>
        <v>28110.910032372714</v>
      </c>
      <c r="H28" s="80">
        <f>[2]tt11823!$I$1162</f>
        <v>28110.910032372714</v>
      </c>
      <c r="I28" s="81">
        <f>[2]tt11823!$I$1162</f>
        <v>28110.910032372714</v>
      </c>
      <c r="K28" s="78"/>
      <c r="L28" s="82" t="s">
        <v>19</v>
      </c>
      <c r="M28" s="83" t="str">
        <f>F23</f>
        <v>PA1</v>
      </c>
      <c r="N28" s="84" t="str">
        <f>G23</f>
        <v>PA2</v>
      </c>
      <c r="O28" s="84" t="str">
        <f>H23</f>
        <v>PA3</v>
      </c>
      <c r="P28" s="85" t="str">
        <f>I23</f>
        <v>PA4</v>
      </c>
      <c r="W28" s="19"/>
      <c r="X28" s="64"/>
      <c r="Y28" s="64"/>
      <c r="Z28" s="64"/>
      <c r="AA28" s="64"/>
      <c r="AB28" s="64"/>
      <c r="AC28" s="64"/>
    </row>
    <row r="29" spans="1:29" s="7" customFormat="1" ht="14.25">
      <c r="B29" s="75" t="s">
        <v>30</v>
      </c>
      <c r="C29" s="76"/>
      <c r="D29" s="77"/>
      <c r="E29" s="74" t="s">
        <v>31</v>
      </c>
      <c r="F29" s="134">
        <f>[2]tt11823!$I$1164</f>
        <v>200000</v>
      </c>
      <c r="G29" s="134">
        <f>[2]tt11823!$I$1164</f>
        <v>200000</v>
      </c>
      <c r="H29" s="134">
        <f>[2]tt11823!$I$1164</f>
        <v>200000</v>
      </c>
      <c r="I29" s="138">
        <f>[2]tt11823!$I$1164</f>
        <v>200000</v>
      </c>
      <c r="K29" s="39"/>
      <c r="L29" s="86" t="s">
        <v>36</v>
      </c>
      <c r="M29" s="87">
        <f>F30</f>
        <v>18</v>
      </c>
      <c r="N29" s="87">
        <f>G30</f>
        <v>18</v>
      </c>
      <c r="O29" s="87">
        <f>H30</f>
        <v>18</v>
      </c>
      <c r="P29" s="88">
        <f>I30</f>
        <v>18</v>
      </c>
      <c r="W29" s="18"/>
      <c r="X29" s="8"/>
      <c r="Y29" s="8"/>
      <c r="Z29" s="8"/>
      <c r="AA29" s="8"/>
      <c r="AB29" s="8"/>
      <c r="AC29" s="8"/>
    </row>
    <row r="30" spans="1:29" s="7" customFormat="1" ht="14.25">
      <c r="B30" s="75" t="s">
        <v>32</v>
      </c>
      <c r="C30" s="76"/>
      <c r="D30" s="77"/>
      <c r="E30" s="74" t="s">
        <v>33</v>
      </c>
      <c r="F30" s="180">
        <v>18</v>
      </c>
      <c r="G30" s="180">
        <v>18</v>
      </c>
      <c r="H30" s="180">
        <v>18</v>
      </c>
      <c r="I30" s="181">
        <v>18</v>
      </c>
      <c r="K30" s="39"/>
      <c r="L30" s="89" t="s">
        <v>39</v>
      </c>
      <c r="M30" s="87">
        <f>ROUND(PI()*M29^2/4*F31,1)</f>
        <v>1017.9</v>
      </c>
      <c r="N30" s="87">
        <f>ROUND(PI()*N29^2/4*G31,1)</f>
        <v>1017.9</v>
      </c>
      <c r="O30" s="87">
        <f>ROUND(PI()*O29^2/4*H31,1)</f>
        <v>1017.9</v>
      </c>
      <c r="P30" s="88">
        <f>ROUND(PI()*P29^2/4*I31,1)</f>
        <v>1017.9</v>
      </c>
      <c r="W30" s="18"/>
      <c r="X30" s="8"/>
      <c r="Y30" s="8"/>
      <c r="Z30" s="8"/>
      <c r="AA30" s="8"/>
      <c r="AB30" s="8"/>
      <c r="AC30" s="8"/>
    </row>
    <row r="31" spans="1:29" s="7" customFormat="1" ht="14.25">
      <c r="B31" s="75" t="s">
        <v>37</v>
      </c>
      <c r="C31" s="76"/>
      <c r="D31" s="77"/>
      <c r="E31" s="74" t="s">
        <v>38</v>
      </c>
      <c r="F31" s="180">
        <v>4</v>
      </c>
      <c r="G31" s="180">
        <v>4</v>
      </c>
      <c r="H31" s="180">
        <v>4</v>
      </c>
      <c r="I31" s="181">
        <v>4</v>
      </c>
      <c r="K31" s="39"/>
      <c r="L31" s="86" t="s">
        <v>42</v>
      </c>
      <c r="M31" s="87">
        <f>F32</f>
        <v>12</v>
      </c>
      <c r="N31" s="87">
        <f>G32</f>
        <v>16</v>
      </c>
      <c r="O31" s="87">
        <f>H32</f>
        <v>14</v>
      </c>
      <c r="P31" s="88">
        <f>I32</f>
        <v>14</v>
      </c>
      <c r="W31" s="18"/>
      <c r="X31" s="8"/>
      <c r="Y31" s="8"/>
      <c r="Z31" s="8"/>
      <c r="AA31" s="8"/>
      <c r="AB31" s="8"/>
      <c r="AC31" s="8"/>
    </row>
    <row r="32" spans="1:29" s="7" customFormat="1" ht="14.25">
      <c r="B32" s="75" t="s">
        <v>34</v>
      </c>
      <c r="C32" s="76"/>
      <c r="D32" s="77"/>
      <c r="E32" s="74" t="s">
        <v>35</v>
      </c>
      <c r="F32" s="129">
        <v>12</v>
      </c>
      <c r="G32" s="129">
        <v>16</v>
      </c>
      <c r="H32" s="129">
        <f>14</f>
        <v>14</v>
      </c>
      <c r="I32" s="137">
        <v>14</v>
      </c>
      <c r="K32" s="39"/>
      <c r="L32" s="89" t="s">
        <v>45</v>
      </c>
      <c r="M32" s="87">
        <f>ROUND(PI()*M31^2/4*F33,1)</f>
        <v>452.4</v>
      </c>
      <c r="N32" s="87">
        <f>ROUND(PI()*N31^2/4*G33,1)</f>
        <v>402.1</v>
      </c>
      <c r="O32" s="87">
        <f>ROUND(PI()*O31^2/4*H33,1)</f>
        <v>307.89999999999998</v>
      </c>
      <c r="P32" s="87">
        <f>ROUND(PI()*P31^2/4*I33,1)</f>
        <v>615.79999999999995</v>
      </c>
      <c r="W32" s="18"/>
      <c r="X32" s="8"/>
      <c r="Y32" s="8"/>
      <c r="Z32" s="8"/>
      <c r="AA32" s="8"/>
      <c r="AB32" s="8"/>
      <c r="AC32" s="8"/>
    </row>
    <row r="33" spans="1:29" s="7" customFormat="1" ht="14.25">
      <c r="B33" s="75" t="s">
        <v>40</v>
      </c>
      <c r="C33" s="76"/>
      <c r="D33" s="77"/>
      <c r="E33" s="74" t="s">
        <v>41</v>
      </c>
      <c r="F33" s="130">
        <v>4</v>
      </c>
      <c r="G33" s="130">
        <v>2</v>
      </c>
      <c r="H33" s="130">
        <v>2</v>
      </c>
      <c r="I33" s="131">
        <v>4</v>
      </c>
      <c r="K33" s="39"/>
      <c r="L33" s="86" t="s">
        <v>47</v>
      </c>
      <c r="M33" s="96">
        <f>$K$22+F39+F30/2</f>
        <v>40</v>
      </c>
      <c r="N33" s="96">
        <f>$K$22+G39+G30/2</f>
        <v>40</v>
      </c>
      <c r="O33" s="96">
        <f>$K$22+H39+H30/2</f>
        <v>40</v>
      </c>
      <c r="P33" s="97">
        <f>$K$22+I39+I30/2</f>
        <v>40</v>
      </c>
      <c r="W33" s="18"/>
      <c r="X33" s="8"/>
      <c r="Y33" s="8"/>
      <c r="Z33" s="8"/>
      <c r="AA33" s="8"/>
      <c r="AB33" s="8"/>
      <c r="AC33" s="8"/>
    </row>
    <row r="34" spans="1:29" s="7" customFormat="1" ht="14.25">
      <c r="B34" s="71" t="s">
        <v>43</v>
      </c>
      <c r="C34" s="72"/>
      <c r="D34" s="73"/>
      <c r="E34" s="74" t="s">
        <v>44</v>
      </c>
      <c r="F34" s="74">
        <f>ROUND(PI()*F30^2/4*F31+PI()*F32^2/4*F33,1)</f>
        <v>1470.3</v>
      </c>
      <c r="G34" s="74">
        <f>ROUND(PI()*G30^2/4*G31+PI()*G32^2/4*G33,1)</f>
        <v>1420</v>
      </c>
      <c r="H34" s="74">
        <f>ROUND(PI()*H30^2/4*H31+PI()*H32^2/4*H33,1)</f>
        <v>1325.8</v>
      </c>
      <c r="I34" s="90">
        <f>ROUND(PI()*I30^2/4*I31+PI()*I32^2/4*I33,1)</f>
        <v>1633.6</v>
      </c>
      <c r="K34" s="39"/>
      <c r="L34" s="86" t="s">
        <v>50</v>
      </c>
      <c r="M34" s="96">
        <f>F30/2+F35+F32/2</f>
        <v>40</v>
      </c>
      <c r="N34" s="96">
        <f>G30/2+G35+G32/2</f>
        <v>42</v>
      </c>
      <c r="O34" s="96">
        <f>H30/2+H35+H32/2</f>
        <v>41</v>
      </c>
      <c r="P34" s="97">
        <f>I30/2+I35+I32/2</f>
        <v>41</v>
      </c>
      <c r="W34" s="18"/>
      <c r="X34" s="8"/>
      <c r="Y34" s="8"/>
      <c r="Z34" s="8"/>
      <c r="AA34" s="8"/>
      <c r="AB34" s="8"/>
      <c r="AC34" s="8"/>
    </row>
    <row r="35" spans="1:29" s="7" customFormat="1" ht="15" thickBot="1">
      <c r="B35" s="92" t="s">
        <v>46</v>
      </c>
      <c r="C35" s="93"/>
      <c r="D35" s="94"/>
      <c r="E35" s="95" t="s">
        <v>106</v>
      </c>
      <c r="F35" s="127">
        <f>MAX(25,F30)</f>
        <v>25</v>
      </c>
      <c r="G35" s="127">
        <f>MAX(25,G30)</f>
        <v>25</v>
      </c>
      <c r="H35" s="127">
        <f>MAX(25,H30)</f>
        <v>25</v>
      </c>
      <c r="I35" s="132">
        <f>MAX(25,I30)</f>
        <v>25</v>
      </c>
      <c r="K35" s="39"/>
      <c r="L35" s="98" t="s">
        <v>53</v>
      </c>
      <c r="M35" s="99">
        <f>ROUND((M33*M30+M34*M32)/F34,2)</f>
        <v>40</v>
      </c>
      <c r="N35" s="99">
        <f>ROUND((N33*N30+N34*N32)/G34,2)</f>
        <v>40.57</v>
      </c>
      <c r="O35" s="99">
        <f>ROUND((O33*O30+O34*O32)/H34,2)</f>
        <v>40.229999999999997</v>
      </c>
      <c r="P35" s="100">
        <f>ROUND((P33*P30+P34*P32)/I34,2)</f>
        <v>40.380000000000003</v>
      </c>
      <c r="U35" s="91"/>
      <c r="W35" s="18"/>
      <c r="X35" s="8"/>
      <c r="Y35" s="8"/>
      <c r="Z35" s="8"/>
      <c r="AA35" s="8"/>
      <c r="AB35" s="8"/>
      <c r="AC35" s="8"/>
    </row>
    <row r="36" spans="1:29" s="7" customFormat="1" ht="15" thickBot="1">
      <c r="B36" s="75" t="s">
        <v>48</v>
      </c>
      <c r="C36" s="76"/>
      <c r="D36" s="77"/>
      <c r="E36" s="74" t="s">
        <v>49</v>
      </c>
      <c r="F36" s="134">
        <v>0</v>
      </c>
      <c r="G36" s="134">
        <v>0</v>
      </c>
      <c r="H36" s="134">
        <v>0</v>
      </c>
      <c r="I36" s="138">
        <v>0</v>
      </c>
      <c r="K36" s="39"/>
      <c r="L36" s="101" t="s">
        <v>56</v>
      </c>
      <c r="M36" s="102">
        <f>F25-M35</f>
        <v>260</v>
      </c>
      <c r="N36" s="102">
        <f>G25-N35</f>
        <v>259.43</v>
      </c>
      <c r="O36" s="102">
        <f>H25-O35</f>
        <v>259.77</v>
      </c>
      <c r="P36" s="102">
        <f>I25-P35</f>
        <v>259.62</v>
      </c>
      <c r="W36" s="18"/>
      <c r="X36" s="8"/>
      <c r="Y36" s="8"/>
      <c r="Z36" s="8"/>
      <c r="AA36" s="8"/>
      <c r="AB36" s="8"/>
      <c r="AC36" s="8"/>
    </row>
    <row r="37" spans="1:29" s="7" customFormat="1" ht="14.25">
      <c r="B37" s="75" t="s">
        <v>51</v>
      </c>
      <c r="C37" s="76"/>
      <c r="D37" s="77"/>
      <c r="E37" s="74" t="s">
        <v>52</v>
      </c>
      <c r="F37" s="135">
        <v>0</v>
      </c>
      <c r="G37" s="135">
        <v>0</v>
      </c>
      <c r="H37" s="135">
        <v>0</v>
      </c>
      <c r="I37" s="139">
        <v>0</v>
      </c>
      <c r="K37" s="39"/>
      <c r="W37" s="18"/>
      <c r="X37" s="8"/>
      <c r="Y37" s="8"/>
      <c r="Z37" s="8"/>
      <c r="AA37" s="8"/>
      <c r="AB37" s="8"/>
      <c r="AC37" s="8"/>
    </row>
    <row r="38" spans="1:29" s="7" customFormat="1" ht="14.25">
      <c r="B38" s="75" t="s">
        <v>54</v>
      </c>
      <c r="C38" s="76"/>
      <c r="D38" s="77"/>
      <c r="E38" s="74" t="s">
        <v>55</v>
      </c>
      <c r="F38" s="74">
        <f>ROUND(PI()*F36^2/4*F37,1)</f>
        <v>0</v>
      </c>
      <c r="G38" s="74">
        <f>ROUND(PI()*G36^2/4*G37,1)</f>
        <v>0</v>
      </c>
      <c r="H38" s="74">
        <f t="shared" ref="H38:I38" si="0">ROUND(PI()*H36^2/4*H37,1)</f>
        <v>0</v>
      </c>
      <c r="I38" s="90">
        <f t="shared" si="0"/>
        <v>0</v>
      </c>
      <c r="K38" s="39"/>
      <c r="W38" s="18"/>
      <c r="X38" s="8"/>
      <c r="Y38" s="8"/>
      <c r="Z38" s="8"/>
      <c r="AA38" s="8"/>
      <c r="AB38" s="8"/>
      <c r="AC38" s="8"/>
    </row>
    <row r="39" spans="1:29" s="7" customFormat="1" ht="14.25">
      <c r="B39" s="75" t="s">
        <v>86</v>
      </c>
      <c r="C39" s="76"/>
      <c r="D39" s="77"/>
      <c r="E39" s="74" t="s">
        <v>57</v>
      </c>
      <c r="F39" s="133">
        <v>6</v>
      </c>
      <c r="G39" s="133">
        <v>6</v>
      </c>
      <c r="H39" s="133">
        <v>6</v>
      </c>
      <c r="I39" s="140">
        <v>6</v>
      </c>
      <c r="K39" s="39"/>
      <c r="L39" s="197">
        <f>F33</f>
        <v>4</v>
      </c>
      <c r="M39" s="7">
        <f>114427</f>
        <v>114427</v>
      </c>
      <c r="N39" s="7" t="s">
        <v>109</v>
      </c>
      <c r="P39" s="7">
        <f>L39*M39</f>
        <v>457708</v>
      </c>
      <c r="W39" s="18"/>
      <c r="X39" s="8"/>
      <c r="Y39" s="8"/>
      <c r="Z39" s="8"/>
      <c r="AA39" s="8"/>
      <c r="AB39" s="8"/>
      <c r="AC39" s="8"/>
    </row>
    <row r="40" spans="1:29" s="7" customFormat="1" ht="44.25" customHeight="1">
      <c r="B40" s="185" t="s">
        <v>58</v>
      </c>
      <c r="C40" s="186"/>
      <c r="D40" s="187"/>
      <c r="E40" s="74" t="s">
        <v>59</v>
      </c>
      <c r="F40" s="74">
        <f t="shared" ref="F40:I41" si="1">M35</f>
        <v>40</v>
      </c>
      <c r="G40" s="74">
        <f>N35</f>
        <v>40.57</v>
      </c>
      <c r="H40" s="74">
        <f>O35</f>
        <v>40.229999999999997</v>
      </c>
      <c r="I40" s="90">
        <f>P35</f>
        <v>40.380000000000003</v>
      </c>
      <c r="K40" s="39"/>
      <c r="L40" s="14">
        <f>G33</f>
        <v>2</v>
      </c>
      <c r="M40" s="7">
        <v>205056</v>
      </c>
      <c r="N40" s="7" t="s">
        <v>108</v>
      </c>
      <c r="P40" s="7">
        <f>M40*L40</f>
        <v>410112</v>
      </c>
      <c r="W40" s="18"/>
      <c r="X40" s="8"/>
      <c r="Y40" s="8"/>
      <c r="Z40" s="8"/>
      <c r="AA40" s="8"/>
      <c r="AB40" s="8"/>
      <c r="AC40" s="8"/>
    </row>
    <row r="41" spans="1:29" s="7" customFormat="1" ht="27.75" customHeight="1">
      <c r="A41" s="38"/>
      <c r="B41" s="185" t="s">
        <v>60</v>
      </c>
      <c r="C41" s="186"/>
      <c r="D41" s="187"/>
      <c r="E41" s="74" t="s">
        <v>61</v>
      </c>
      <c r="F41" s="103">
        <f t="shared" si="1"/>
        <v>260</v>
      </c>
      <c r="G41" s="103">
        <f t="shared" si="1"/>
        <v>259.43</v>
      </c>
      <c r="H41" s="103">
        <f t="shared" si="1"/>
        <v>259.77</v>
      </c>
      <c r="I41" s="104">
        <f t="shared" si="1"/>
        <v>259.62</v>
      </c>
      <c r="J41" s="18"/>
      <c r="K41" s="39"/>
      <c r="L41" s="19"/>
      <c r="M41" s="55"/>
      <c r="N41" s="55"/>
      <c r="O41" s="55"/>
      <c r="P41" s="150">
        <f>P39/P40-1</f>
        <v>0.11605610174781522</v>
      </c>
      <c r="Q41" s="15"/>
      <c r="R41" s="15"/>
      <c r="S41" s="15"/>
      <c r="T41" s="15"/>
      <c r="U41" s="16"/>
      <c r="V41" s="8"/>
      <c r="W41" s="8"/>
      <c r="X41" s="8"/>
      <c r="Y41" s="8"/>
      <c r="Z41" s="8"/>
      <c r="AA41" s="8"/>
      <c r="AB41" s="8"/>
      <c r="AC41" s="8"/>
    </row>
    <row r="42" spans="1:29" s="7" customFormat="1" ht="33.75" customHeight="1">
      <c r="A42" s="38"/>
      <c r="B42" s="185" t="s">
        <v>62</v>
      </c>
      <c r="C42" s="186"/>
      <c r="D42" s="187"/>
      <c r="E42" s="74" t="s">
        <v>63</v>
      </c>
      <c r="F42" s="103">
        <f>$K$22+F39+F36/2</f>
        <v>31</v>
      </c>
      <c r="G42" s="103">
        <f t="shared" ref="G42:I42" si="2">$K$22+G39+G36/2</f>
        <v>31</v>
      </c>
      <c r="H42" s="103">
        <f t="shared" si="2"/>
        <v>31</v>
      </c>
      <c r="I42" s="104">
        <f t="shared" si="2"/>
        <v>31</v>
      </c>
      <c r="J42" s="18"/>
      <c r="K42" s="39"/>
      <c r="L42" s="122"/>
      <c r="M42" s="121"/>
      <c r="N42" s="121"/>
      <c r="O42" s="121"/>
      <c r="P42" s="121"/>
      <c r="Q42" s="15"/>
      <c r="S42" s="15"/>
      <c r="T42" s="15"/>
      <c r="U42" s="16"/>
      <c r="V42" s="8"/>
      <c r="W42" s="8"/>
      <c r="X42" s="8"/>
      <c r="Y42" s="8"/>
      <c r="Z42" s="8"/>
      <c r="AA42" s="8"/>
      <c r="AB42" s="8"/>
      <c r="AC42" s="8"/>
    </row>
    <row r="43" spans="1:29" s="7" customFormat="1" ht="46.5" customHeight="1">
      <c r="A43" s="38"/>
      <c r="B43" s="188" t="s">
        <v>64</v>
      </c>
      <c r="C43" s="189"/>
      <c r="D43" s="190"/>
      <c r="E43" s="182" t="s">
        <v>65</v>
      </c>
      <c r="F43" s="183">
        <v>2E-3</v>
      </c>
      <c r="G43" s="183">
        <v>2E-3</v>
      </c>
      <c r="H43" s="183">
        <v>2E-3</v>
      </c>
      <c r="I43" s="184">
        <v>2E-3</v>
      </c>
      <c r="J43" s="18"/>
      <c r="K43" s="39"/>
      <c r="L43" s="115"/>
      <c r="M43" s="121"/>
      <c r="N43" s="121"/>
      <c r="O43" s="121"/>
      <c r="P43" s="121"/>
      <c r="Q43" s="15"/>
      <c r="R43" s="15"/>
      <c r="S43" s="15"/>
      <c r="T43" s="15"/>
      <c r="U43" s="16"/>
      <c r="V43" s="8"/>
      <c r="W43" s="8"/>
      <c r="X43" s="8"/>
      <c r="Y43" s="8"/>
      <c r="Z43" s="8"/>
      <c r="AA43" s="8"/>
      <c r="AB43" s="8"/>
      <c r="AC43" s="8"/>
    </row>
    <row r="44" spans="1:29" s="7" customFormat="1" ht="43.5" customHeight="1">
      <c r="A44" s="38"/>
      <c r="B44" s="188" t="s">
        <v>66</v>
      </c>
      <c r="C44" s="189"/>
      <c r="D44" s="190"/>
      <c r="E44" s="182" t="s">
        <v>67</v>
      </c>
      <c r="F44" s="183">
        <v>5.0000000000000001E-3</v>
      </c>
      <c r="G44" s="183">
        <v>5.0000000000000001E-3</v>
      </c>
      <c r="H44" s="183">
        <v>5.0000000000000001E-3</v>
      </c>
      <c r="I44" s="184">
        <v>5.0000000000000001E-3</v>
      </c>
      <c r="J44" s="18"/>
      <c r="K44" s="39"/>
      <c r="L44" s="19"/>
      <c r="M44" s="55"/>
      <c r="N44" s="55"/>
      <c r="O44" s="55"/>
      <c r="P44" s="122"/>
      <c r="Q44" s="15"/>
      <c r="R44" s="15"/>
      <c r="S44" s="15"/>
      <c r="T44" s="15"/>
      <c r="U44" s="16"/>
      <c r="V44" s="8"/>
      <c r="W44" s="8"/>
      <c r="X44" s="8"/>
      <c r="Y44" s="8"/>
      <c r="Z44" s="8"/>
      <c r="AA44" s="8"/>
      <c r="AB44" s="8"/>
      <c r="AC44" s="8"/>
    </row>
    <row r="45" spans="1:29" s="7" customFormat="1" ht="21.75" customHeight="1">
      <c r="A45" s="38"/>
      <c r="B45" s="75" t="s">
        <v>68</v>
      </c>
      <c r="C45" s="76"/>
      <c r="D45" s="77"/>
      <c r="E45" s="74" t="s">
        <v>69</v>
      </c>
      <c r="F45" s="105">
        <f>F46*F47</f>
        <v>110.70485000000001</v>
      </c>
      <c r="G45" s="105">
        <f t="shared" ref="G45:I45" si="3">G46*G47</f>
        <v>106.91725</v>
      </c>
      <c r="H45" s="105">
        <f t="shared" si="3"/>
        <v>99.824849999999998</v>
      </c>
      <c r="I45" s="106">
        <f t="shared" si="3"/>
        <v>123.00009999999999</v>
      </c>
      <c r="J45" s="18"/>
      <c r="K45" s="39"/>
      <c r="L45" s="122"/>
      <c r="M45" s="121"/>
      <c r="N45" s="121"/>
      <c r="O45" s="121"/>
      <c r="P45" s="121"/>
      <c r="Q45" s="15"/>
      <c r="R45" s="15"/>
      <c r="S45" s="15"/>
      <c r="T45" s="15"/>
      <c r="U45" s="16"/>
      <c r="V45" s="8"/>
      <c r="W45" s="8"/>
      <c r="X45" s="8"/>
      <c r="Y45" s="8"/>
      <c r="Z45" s="8"/>
      <c r="AA45" s="8"/>
      <c r="AB45" s="8"/>
      <c r="AC45" s="8"/>
    </row>
    <row r="46" spans="1:29" s="7" customFormat="1" ht="15" customHeight="1">
      <c r="A46" s="38"/>
      <c r="B46" s="75" t="s">
        <v>70</v>
      </c>
      <c r="C46" s="76"/>
      <c r="D46" s="77"/>
      <c r="E46" s="74" t="s">
        <v>71</v>
      </c>
      <c r="F46" s="74">
        <f>ROUND((F34*F27-F38*F27)/(0.85*F47*F26*F24),3)</f>
        <v>130.24100000000001</v>
      </c>
      <c r="G46" s="74">
        <f>ROUND((G34*G27-G38*G27)/(0.85*G47*G26*G24),3)</f>
        <v>125.785</v>
      </c>
      <c r="H46" s="74">
        <f>ROUND((H34*H27-H38*H27)/(0.85*H47*H26*H24),3)</f>
        <v>117.441</v>
      </c>
      <c r="I46" s="90">
        <f>ROUND((I34*I27-I38*I27)/(0.85*I47*I26*I24),3)</f>
        <v>144.70599999999999</v>
      </c>
      <c r="J46" s="18"/>
      <c r="K46" s="39"/>
      <c r="L46" s="115"/>
      <c r="M46" s="123"/>
      <c r="N46" s="123"/>
      <c r="O46" s="123"/>
      <c r="P46" s="124"/>
      <c r="Q46" s="15"/>
      <c r="R46" s="15"/>
      <c r="S46" s="15"/>
      <c r="T46" s="15"/>
      <c r="U46" s="16"/>
      <c r="V46" s="8"/>
      <c r="W46" s="8"/>
      <c r="X46" s="8"/>
      <c r="Y46" s="8"/>
      <c r="Z46" s="8"/>
      <c r="AA46" s="8"/>
      <c r="AB46" s="8"/>
      <c r="AC46" s="8"/>
    </row>
    <row r="47" spans="1:29" s="7" customFormat="1" ht="17.25" customHeight="1">
      <c r="A47" s="38"/>
      <c r="B47" s="75" t="s">
        <v>72</v>
      </c>
      <c r="C47" s="76"/>
      <c r="D47" s="77"/>
      <c r="E47" s="74" t="s">
        <v>73</v>
      </c>
      <c r="F47" s="107">
        <f>IF(F26&lt;=28,0.85,MAX(0.65,0.85-0.05*(F26-28)/7))</f>
        <v>0.85</v>
      </c>
      <c r="G47" s="107">
        <f>IF(G26&lt;=28,0.85,MAX(0.65,0.85-0.05*(G26-28)/7))</f>
        <v>0.85</v>
      </c>
      <c r="H47" s="107">
        <f>IF(H26&lt;=28,0.85,MAX(0.65,0.85-0.05*(H26-28)/7))</f>
        <v>0.85</v>
      </c>
      <c r="I47" s="108">
        <f>IF(I26&lt;=28,0.85,MAX(0.65,0.85-0.05*(I26-28)/7))</f>
        <v>0.85</v>
      </c>
      <c r="J47" s="18"/>
      <c r="K47" s="39"/>
      <c r="L47" s="115"/>
      <c r="M47" s="123"/>
      <c r="N47" s="123"/>
      <c r="O47" s="123"/>
      <c r="P47" s="124"/>
      <c r="Q47" s="15"/>
      <c r="R47" s="15"/>
      <c r="S47" s="15"/>
      <c r="T47" s="15"/>
      <c r="U47" s="16"/>
      <c r="V47" s="8"/>
      <c r="W47" s="8"/>
      <c r="X47" s="8"/>
      <c r="Y47" s="8"/>
      <c r="Z47" s="8"/>
      <c r="AA47" s="8"/>
      <c r="AB47" s="8"/>
      <c r="AC47" s="8"/>
    </row>
    <row r="48" spans="1:29" s="7" customFormat="1" ht="15.75" customHeight="1">
      <c r="A48" s="38"/>
      <c r="B48" s="109" t="s">
        <v>74</v>
      </c>
      <c r="C48" s="110"/>
      <c r="D48" s="111"/>
      <c r="E48" s="112" t="s">
        <v>75</v>
      </c>
      <c r="F48" s="113">
        <f>ABS(0.003*(F46-F42)/F46)</f>
        <v>2.2859391435876572E-3</v>
      </c>
      <c r="G48" s="113">
        <f t="shared" ref="G48:I48" si="4">ABS(0.003*(G46-G42)/G46)</f>
        <v>2.2606431609492384E-3</v>
      </c>
      <c r="H48" s="113">
        <f t="shared" si="4"/>
        <v>2.2081130099369049E-3</v>
      </c>
      <c r="I48" s="114">
        <f t="shared" si="4"/>
        <v>2.3573175956767517E-3</v>
      </c>
      <c r="J48" s="18"/>
      <c r="K48" s="39"/>
      <c r="L48" s="115"/>
      <c r="M48" s="116"/>
      <c r="N48" s="116"/>
      <c r="O48" s="116"/>
      <c r="P48" s="117"/>
      <c r="Q48" s="15"/>
      <c r="R48" s="15"/>
      <c r="S48" s="15"/>
      <c r="T48" s="15"/>
      <c r="U48" s="16"/>
      <c r="V48" s="8"/>
      <c r="W48" s="8"/>
      <c r="X48" s="8"/>
      <c r="Y48" s="8"/>
      <c r="Z48" s="8"/>
      <c r="AA48" s="8"/>
      <c r="AB48" s="8"/>
      <c r="AC48" s="8"/>
    </row>
    <row r="49" spans="1:29" s="7" customFormat="1" ht="18" customHeight="1">
      <c r="A49" s="38"/>
      <c r="B49" s="109" t="s">
        <v>76</v>
      </c>
      <c r="C49" s="110"/>
      <c r="D49" s="111"/>
      <c r="E49" s="112"/>
      <c r="F49" s="163" t="str">
        <f>IF(F48&gt;F27/F29,"OK","tÝnh l¹i c")</f>
        <v>OK</v>
      </c>
      <c r="G49" s="163" t="str">
        <f>IF(G48&gt;G27/G29,"OK","tÝnh l¹i c")</f>
        <v>OK</v>
      </c>
      <c r="H49" s="163" t="str">
        <f>IF(H48&gt;H27/H29,"OK","tÝnh l¹i c")</f>
        <v>OK</v>
      </c>
      <c r="I49" s="164" t="str">
        <f>IF(I48&gt;I27/I29,"OK","tÝnh l¹i c")</f>
        <v>OK</v>
      </c>
      <c r="J49" s="18"/>
      <c r="K49" s="39"/>
      <c r="L49" s="115"/>
      <c r="M49" s="116"/>
      <c r="N49" s="116"/>
      <c r="O49" s="116"/>
      <c r="P49" s="117"/>
      <c r="Q49" s="15"/>
      <c r="R49" s="15"/>
      <c r="S49" s="15"/>
      <c r="T49" s="15"/>
      <c r="U49" s="16"/>
      <c r="V49" s="8"/>
      <c r="W49" s="8"/>
      <c r="X49" s="8"/>
      <c r="Y49" s="8"/>
      <c r="Z49" s="8"/>
      <c r="AA49" s="8"/>
      <c r="AB49" s="8"/>
      <c r="AC49" s="8"/>
    </row>
    <row r="50" spans="1:29" s="7" customFormat="1" ht="17.25" customHeight="1">
      <c r="A50" s="38"/>
      <c r="B50" s="109" t="s">
        <v>77</v>
      </c>
      <c r="C50" s="110"/>
      <c r="D50" s="111"/>
      <c r="E50" s="112" t="s">
        <v>78</v>
      </c>
      <c r="F50" s="165">
        <f>0.003*(F41-F46)/F46</f>
        <v>2.9888975053938465E-3</v>
      </c>
      <c r="G50" s="165">
        <f t="shared" ref="G50:I50" si="5">0.003*(G41-G46)/G46</f>
        <v>3.1874627340302904E-3</v>
      </c>
      <c r="H50" s="165">
        <f t="shared" si="5"/>
        <v>3.6357575293125906E-3</v>
      </c>
      <c r="I50" s="166">
        <f t="shared" si="5"/>
        <v>2.3823614777548968E-3</v>
      </c>
      <c r="J50" s="18"/>
      <c r="K50" s="39"/>
      <c r="L50" s="115"/>
      <c r="M50" s="116"/>
      <c r="N50" s="116"/>
      <c r="O50" s="116"/>
      <c r="P50" s="117"/>
      <c r="Q50" s="15"/>
      <c r="R50" s="15"/>
      <c r="S50" s="15"/>
      <c r="T50" s="15"/>
      <c r="U50" s="16"/>
      <c r="V50" s="8"/>
      <c r="W50" s="8"/>
      <c r="X50" s="8"/>
      <c r="Y50" s="8"/>
      <c r="Z50" s="8"/>
      <c r="AA50" s="8"/>
      <c r="AB50" s="8"/>
      <c r="AC50" s="8"/>
    </row>
    <row r="51" spans="1:29" s="7" customFormat="1" ht="17.25" customHeight="1">
      <c r="A51" s="38"/>
      <c r="B51" s="141" t="s">
        <v>79</v>
      </c>
      <c r="C51" s="142"/>
      <c r="D51" s="143"/>
      <c r="E51" s="144"/>
      <c r="F51" s="145" t="str">
        <f>IF(F50&gt;F27/F29,"OK","NOT")</f>
        <v>OK</v>
      </c>
      <c r="G51" s="145" t="str">
        <f>IF(G50&gt;G27/G29,"OK","NOT")</f>
        <v>OK</v>
      </c>
      <c r="H51" s="145" t="str">
        <f>IF(H50&gt;H27/H29,"OK","NOT")</f>
        <v>OK</v>
      </c>
      <c r="I51" s="146" t="str">
        <f>IF(I50&gt;I27/I29,"OK","NOT")</f>
        <v>OK</v>
      </c>
      <c r="J51" s="18"/>
      <c r="K51" s="39"/>
      <c r="Q51" s="15"/>
      <c r="R51" s="15"/>
      <c r="S51" s="15"/>
      <c r="T51" s="15"/>
      <c r="U51" s="16"/>
      <c r="V51" s="8"/>
      <c r="W51" s="8"/>
      <c r="X51" s="8"/>
      <c r="Y51" s="8"/>
      <c r="Z51" s="8"/>
      <c r="AA51" s="8"/>
      <c r="AB51" s="8"/>
      <c r="AC51" s="8"/>
    </row>
    <row r="52" spans="1:29" s="7" customFormat="1" ht="24" customHeight="1">
      <c r="A52" s="38"/>
      <c r="B52" s="153" t="s">
        <v>81</v>
      </c>
      <c r="C52" s="154"/>
      <c r="D52" s="155"/>
      <c r="E52" s="156" t="s">
        <v>82</v>
      </c>
      <c r="F52" s="157">
        <f>((F34-F38)*F27*(F41-F45/2)+F38*(F27-0.85*F26)*(F41-F42))/10^6</f>
        <v>120.357331809</v>
      </c>
      <c r="G52" s="157">
        <f>((G34-G38)*G27*(G41-G45/2)+G38*(G27-0.85*G26)*(G41-G42))/10^6</f>
        <v>116.99174100000002</v>
      </c>
      <c r="H52" s="158">
        <f>((H34-H38)*H27*(H41-H45/2)+H38*(H27-0.85*H26)*(H41-H42))/10^6</f>
        <v>111.29166917399999</v>
      </c>
      <c r="I52" s="159">
        <f>((I34-I38)*I27*(I41-I45/2)+I38*(I27-0.85*I26)*(I41-I42))/10^6</f>
        <v>129.459500128</v>
      </c>
      <c r="J52" s="18"/>
      <c r="K52" s="39"/>
      <c r="L52" s="118" t="s">
        <v>80</v>
      </c>
      <c r="Q52" s="15"/>
      <c r="R52" s="15"/>
      <c r="S52" s="15"/>
      <c r="T52" s="15"/>
      <c r="U52" s="16"/>
      <c r="V52" s="8"/>
      <c r="W52" s="8"/>
      <c r="X52" s="8"/>
      <c r="Y52" s="8"/>
      <c r="Z52" s="8"/>
      <c r="AA52" s="8"/>
      <c r="AB52" s="8"/>
      <c r="AC52" s="8"/>
    </row>
    <row r="53" spans="1:29" s="7" customFormat="1" ht="24" customHeight="1">
      <c r="A53" s="38"/>
      <c r="B53" s="153" t="s">
        <v>99</v>
      </c>
      <c r="C53" s="154"/>
      <c r="D53" s="155"/>
      <c r="E53" s="156" t="s">
        <v>98</v>
      </c>
      <c r="F53" s="157">
        <f>0.9*F52</f>
        <v>108.32159862810001</v>
      </c>
      <c r="G53" s="157">
        <f t="shared" ref="G53:I53" si="6">0.9*G52</f>
        <v>105.29256690000003</v>
      </c>
      <c r="H53" s="157">
        <f>0.9*H52</f>
        <v>100.16250225659999</v>
      </c>
      <c r="I53" s="168">
        <f t="shared" si="6"/>
        <v>116.5135501152</v>
      </c>
      <c r="J53" s="18"/>
      <c r="K53" s="39"/>
      <c r="L53" s="119">
        <f>(($F$34-$F$38)*$F$27*($F$41-$F$45/2)+$F$38*($F$27-0.85*$F$26)*($F$41-$F$42))/10^6</f>
        <v>120.357331809</v>
      </c>
      <c r="N53" s="119"/>
      <c r="Q53" s="15"/>
      <c r="R53" s="15"/>
      <c r="S53" s="15"/>
      <c r="T53" s="15"/>
      <c r="U53" s="16"/>
      <c r="V53" s="8"/>
      <c r="W53" s="8"/>
      <c r="X53" s="8"/>
      <c r="Y53" s="8"/>
      <c r="Z53" s="8"/>
      <c r="AA53" s="8"/>
      <c r="AB53" s="8"/>
      <c r="AC53" s="8"/>
    </row>
    <row r="54" spans="1:29" s="7" customFormat="1" ht="21" customHeight="1" thickBot="1">
      <c r="A54" s="38"/>
      <c r="B54" s="172" t="s">
        <v>105</v>
      </c>
      <c r="C54" s="170"/>
      <c r="D54" s="171"/>
      <c r="E54" s="169"/>
      <c r="F54" s="173" t="str">
        <f>IF(F53&gt;=$F$56,"OK","NOT")</f>
        <v>OK</v>
      </c>
      <c r="G54" s="173" t="str">
        <f t="shared" ref="G54:I54" si="7">IF(G53&gt;=$F$56,"OK","NOT")</f>
        <v>OK</v>
      </c>
      <c r="H54" s="174" t="str">
        <f t="shared" si="7"/>
        <v>NOT</v>
      </c>
      <c r="I54" s="175" t="str">
        <f t="shared" si="7"/>
        <v>OK</v>
      </c>
      <c r="J54" s="18"/>
      <c r="K54" s="39"/>
      <c r="L54" s="119"/>
      <c r="N54" s="119"/>
      <c r="Q54" s="15"/>
      <c r="R54" s="15"/>
      <c r="S54" s="15"/>
      <c r="T54" s="15"/>
      <c r="U54" s="16"/>
      <c r="V54" s="8"/>
      <c r="W54" s="8"/>
      <c r="X54" s="8"/>
      <c r="Y54" s="8"/>
      <c r="Z54" s="8"/>
      <c r="AA54" s="8"/>
      <c r="AB54" s="8"/>
      <c r="AC54" s="8"/>
    </row>
    <row r="55" spans="1:29" ht="13.5" thickTop="1">
      <c r="E55" s="147" t="s">
        <v>93</v>
      </c>
      <c r="F55" s="147"/>
    </row>
    <row r="56" spans="1:29" ht="15.75">
      <c r="B56" s="160" t="s">
        <v>103</v>
      </c>
      <c r="C56" s="162"/>
      <c r="D56" s="162"/>
      <c r="E56" s="161" t="s">
        <v>102</v>
      </c>
      <c r="F56" s="160">
        <f>104</f>
        <v>104</v>
      </c>
      <c r="G56" s="160" t="s">
        <v>101</v>
      </c>
    </row>
    <row r="57" spans="1:29">
      <c r="F57" s="151" t="s">
        <v>89</v>
      </c>
      <c r="G57" s="151" t="s">
        <v>90</v>
      </c>
      <c r="H57" s="42" t="s">
        <v>95</v>
      </c>
    </row>
    <row r="58" spans="1:29">
      <c r="D58" s="42" t="s">
        <v>97</v>
      </c>
      <c r="F58" s="167">
        <f t="shared" ref="F58:G60" si="8">F32</f>
        <v>12</v>
      </c>
      <c r="G58" s="167">
        <f t="shared" si="8"/>
        <v>16</v>
      </c>
      <c r="H58" s="150"/>
    </row>
    <row r="59" spans="1:29">
      <c r="D59" s="42" t="s">
        <v>96</v>
      </c>
      <c r="F59" s="151">
        <f t="shared" si="8"/>
        <v>4</v>
      </c>
      <c r="G59" s="151">
        <f t="shared" si="8"/>
        <v>2</v>
      </c>
      <c r="H59" s="152">
        <f>F59/G59</f>
        <v>2</v>
      </c>
    </row>
    <row r="60" spans="1:29">
      <c r="D60" s="42" t="s">
        <v>94</v>
      </c>
      <c r="F60" s="149">
        <f t="shared" si="8"/>
        <v>1470.3</v>
      </c>
      <c r="G60" s="149">
        <f t="shared" si="8"/>
        <v>1420</v>
      </c>
      <c r="H60" s="150">
        <f>F60/G60-1</f>
        <v>3.5422535211267592E-2</v>
      </c>
    </row>
    <row r="61" spans="1:29">
      <c r="D61" s="42" t="s">
        <v>100</v>
      </c>
      <c r="F61" s="148">
        <f>F53</f>
        <v>108.32159862810001</v>
      </c>
      <c r="G61" s="148">
        <f>G53</f>
        <v>105.29256690000003</v>
      </c>
      <c r="H61" s="150">
        <f>F61/G61-1</f>
        <v>2.8767764119349115E-2</v>
      </c>
    </row>
    <row r="62" spans="1:29">
      <c r="D62" s="42" t="s">
        <v>110</v>
      </c>
      <c r="F62" s="149">
        <f>114427*F59</f>
        <v>457708</v>
      </c>
      <c r="G62" s="149">
        <f>205506*G59</f>
        <v>411012</v>
      </c>
      <c r="H62" s="150">
        <f>F62/G62-1</f>
        <v>0.1136122546300351</v>
      </c>
    </row>
    <row r="63" spans="1:29">
      <c r="B63" s="42" t="s">
        <v>104</v>
      </c>
    </row>
  </sheetData>
  <mergeCells count="7">
    <mergeCell ref="H9:J9"/>
    <mergeCell ref="B23:D23"/>
    <mergeCell ref="B40:D40"/>
    <mergeCell ref="B41:D41"/>
    <mergeCell ref="B42:D42"/>
    <mergeCell ref="B43:D43"/>
    <mergeCell ref="B44:D44"/>
  </mergeCells>
  <pageMargins left="0.7" right="0.19" top="0.38" bottom="0" header="0.1" footer="0.1"/>
  <pageSetup paperSize="9" scale="74" fitToHeight="22" orientation="portrait" horizontalDpi="300" verticalDpi="300" r:id="rId1"/>
  <headerFooter alignWithMargins="0">
    <oddFooter>&amp;R&amp;P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 sanh PA</vt:lpstr>
      <vt:lpstr>'so sanh PA'!Print_Area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bdc</dc:creator>
  <cp:lastModifiedBy>bdc</cp:lastModifiedBy>
  <dcterms:created xsi:type="dcterms:W3CDTF">2020-11-16T01:55:12Z</dcterms:created>
  <dcterms:modified xsi:type="dcterms:W3CDTF">2020-11-16T04:33:38Z</dcterms:modified>
</cp:coreProperties>
</file>