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filterPrivacy="1" codeName="ThisWorkbook" defaultThemeVersion="124226"/>
  <bookViews>
    <workbookView xWindow="240" yWindow="165" windowWidth="14805" windowHeight="7950" tabRatio="905" activeTab="2"/>
  </bookViews>
  <sheets>
    <sheet name="DMHS" sheetId="6" r:id="rId1"/>
    <sheet name="TT_DV" sheetId="7" r:id="rId2"/>
    <sheet name="TT_HĐTK" sheetId="11" r:id="rId3"/>
  </sheets>
  <definedNames>
    <definedName name="_Toc179260299" localSheetId="2">TT_HĐTK!$B$42</definedName>
    <definedName name="_Toc179293692" localSheetId="2">TT_HĐTK!#REF!</definedName>
    <definedName name="_Toc179293693" localSheetId="2">TT_HĐTK!#REF!</definedName>
    <definedName name="DM">#REF!</definedName>
    <definedName name="OLE_LINK6" localSheetId="2">TT_HĐTK!#REF!</definedName>
    <definedName name="_xlnm.Print_Area" localSheetId="0">DMHS!$A$1:$F$13</definedName>
    <definedName name="_xlnm.Print_Area" localSheetId="2">TT_HĐTK!$B$2:$AO$52</definedName>
    <definedName name="_xlnm.Print_Titles" localSheetId="0">DMHS!$4:$4</definedName>
  </definedNames>
  <calcPr calcId="162913" iterateCount="1"/>
</workbook>
</file>

<file path=xl/calcChain.xml><?xml version="1.0" encoding="utf-8"?>
<calcChain xmlns="http://schemas.openxmlformats.org/spreadsheetml/2006/main">
  <c r="A10" i="6" l="1"/>
  <c r="A8" i="6"/>
  <c r="A9" i="6" s="1"/>
  <c r="A11" i="6" l="1"/>
  <c r="A12" i="6" s="1"/>
  <c r="A13" i="6" s="1"/>
  <c r="B12" i="11"/>
  <c r="G12" i="6"/>
  <c r="G10" i="6"/>
  <c r="G9" i="6"/>
  <c r="G8" i="6"/>
  <c r="B41" i="11"/>
  <c r="N13" i="6"/>
  <c r="AA52" i="11"/>
  <c r="U22" i="11"/>
  <c r="E22" i="11"/>
  <c r="D27" i="7"/>
  <c r="C25" i="11" l="1"/>
  <c r="B11" i="11" l="1"/>
  <c r="B46" i="11"/>
  <c r="BH2" i="11" l="1"/>
  <c r="BG3" i="11"/>
  <c r="B45" i="11"/>
  <c r="B40" i="11"/>
  <c r="U24" i="11"/>
  <c r="E24" i="11"/>
  <c r="B23" i="11"/>
  <c r="B18" i="11"/>
  <c r="AP17" i="11"/>
  <c r="BA3" i="11" s="1"/>
  <c r="BA2" i="11"/>
  <c r="V17" i="11"/>
  <c r="I17" i="11"/>
  <c r="F52" i="11" s="1"/>
  <c r="E17" i="11"/>
  <c r="AZ2" i="11"/>
  <c r="B16" i="11"/>
  <c r="AY2" i="11"/>
  <c r="AX2" i="11"/>
  <c r="AW3" i="11"/>
  <c r="AW2" i="11"/>
  <c r="AV2" i="11"/>
  <c r="AP15" i="11"/>
  <c r="AU3" i="11" s="1"/>
  <c r="AU2" i="11"/>
  <c r="V15" i="11"/>
  <c r="I15" i="11"/>
  <c r="E15" i="11"/>
  <c r="AT2" i="11"/>
  <c r="AS2" i="11"/>
  <c r="AQ11" i="11"/>
  <c r="AP11" i="11"/>
  <c r="AQ10" i="11"/>
  <c r="AR4" i="11" s="1"/>
  <c r="AP10" i="11"/>
  <c r="AR3" i="11" s="1"/>
  <c r="AR2" i="11"/>
  <c r="AQ2" i="11"/>
  <c r="B8" i="11"/>
  <c r="AP2" i="11"/>
  <c r="BH3" i="11"/>
  <c r="BC3" i="11"/>
  <c r="BG2" i="11"/>
  <c r="BE2" i="11"/>
  <c r="BD2" i="11"/>
  <c r="BC2" i="11"/>
  <c r="BB2" i="11"/>
  <c r="B39" i="7"/>
  <c r="B40" i="7" s="1"/>
  <c r="B41" i="7" s="1"/>
  <c r="B42" i="7" s="1"/>
  <c r="B43" i="7" s="1"/>
  <c r="B44" i="7" s="1"/>
  <c r="B45" i="7" s="1"/>
  <c r="B19" i="7"/>
  <c r="B20" i="7" s="1"/>
  <c r="B21" i="7" s="1"/>
  <c r="B22" i="7" s="1"/>
  <c r="B23" i="7" s="1"/>
  <c r="B24" i="7" s="1"/>
  <c r="B25" i="7" s="1"/>
  <c r="B26" i="7" s="1"/>
  <c r="B27" i="7" s="1"/>
  <c r="B28" i="7" s="1"/>
  <c r="B29" i="7" s="1"/>
  <c r="B30" i="7" s="1"/>
  <c r="B31" i="7" s="1"/>
  <c r="B32" i="7" s="1"/>
  <c r="B33" i="7" s="1"/>
  <c r="B34" i="7" s="1"/>
  <c r="B35" i="7" s="1"/>
  <c r="B36" i="7" s="1"/>
  <c r="B37" i="7" s="1"/>
  <c r="B10" i="11" l="1"/>
  <c r="B27" i="11"/>
  <c r="B14" i="11"/>
  <c r="B5" i="11"/>
</calcChain>
</file>

<file path=xl/sharedStrings.xml><?xml version="1.0" encoding="utf-8"?>
<sst xmlns="http://schemas.openxmlformats.org/spreadsheetml/2006/main" count="117" uniqueCount="99">
  <si>
    <t xml:space="preserve">DANH MỤC HỒ SƠ QUYẾT TOÁN </t>
  </si>
  <si>
    <t>Stt</t>
  </si>
  <si>
    <t>Tên văn bản</t>
  </si>
  <si>
    <t>Ký hiệu</t>
  </si>
  <si>
    <t>Ngày ban hành</t>
  </si>
  <si>
    <t>Ghi chú</t>
  </si>
  <si>
    <t>I</t>
  </si>
  <si>
    <t>Giai đoạn chuẩn bị đầu tư</t>
  </si>
  <si>
    <t>Hồ sơ pháp lý</t>
  </si>
  <si>
    <t xml:space="preserve">Phê duyệt chủ trương ĐTXD </t>
  </si>
  <si>
    <t xml:space="preserve">Phê duyệt thành lập và giao nhiệm vụ Ban QLCT  </t>
  </si>
  <si>
    <t>Phê duyệt dự toán, kế hoạch lựa chọn nhà thầu gói thầu tư vấn BCKTKT</t>
  </si>
  <si>
    <t>Biên bản thương thảo hợp đồng</t>
  </si>
  <si>
    <t>Phê duyệt KQLCNT gói thầu tư vấn lập BCKTKT</t>
  </si>
  <si>
    <t>Hợp đồng tư vấn</t>
  </si>
  <si>
    <t>Tgian</t>
  </si>
  <si>
    <t>I.</t>
  </si>
  <si>
    <t>THÔNG TIN CHUNG VỀ CÔNG TRÌNH</t>
  </si>
  <si>
    <t>1.</t>
  </si>
  <si>
    <t>Tên dự án:</t>
  </si>
  <si>
    <t>2.</t>
  </si>
  <si>
    <t>Tên công trình:</t>
  </si>
  <si>
    <t>3.</t>
  </si>
  <si>
    <t>Tên hạng mục:</t>
  </si>
  <si>
    <t>4.</t>
  </si>
  <si>
    <t>Địa điểm công trình:</t>
  </si>
  <si>
    <t>5.</t>
  </si>
  <si>
    <t>Cấp công trình:</t>
  </si>
  <si>
    <t>6.</t>
  </si>
  <si>
    <t>Hình thức QLDA:</t>
  </si>
  <si>
    <t>7.</t>
  </si>
  <si>
    <t>Nguồn vốn:</t>
  </si>
  <si>
    <t>8.</t>
  </si>
  <si>
    <t>Năm thực hiện:</t>
  </si>
  <si>
    <t>9.</t>
  </si>
  <si>
    <t>Quy mô CT</t>
  </si>
  <si>
    <t>10.</t>
  </si>
  <si>
    <t>Nội dung CT</t>
  </si>
  <si>
    <t>II.</t>
  </si>
  <si>
    <t>THÔNG TIN ĐẦU VÀO</t>
  </si>
  <si>
    <t>Chủ đầu tư (Bên A):</t>
  </si>
  <si>
    <t>Đại diện:</t>
  </si>
  <si>
    <t>Ông:</t>
  </si>
  <si>
    <t>Chức vụ:</t>
  </si>
  <si>
    <t>Thành viên</t>
  </si>
  <si>
    <t>Địa chỉ:</t>
  </si>
  <si>
    <t>Điện thoại:</t>
  </si>
  <si>
    <t>Mã số thuế:</t>
  </si>
  <si>
    <t>Tài khoản:</t>
  </si>
  <si>
    <t>Đơn vị thiết kế (Bên B):</t>
  </si>
  <si>
    <t>Ông</t>
  </si>
  <si>
    <t>Giám đốc.</t>
  </si>
  <si>
    <t>Gói thầu</t>
  </si>
  <si>
    <t>Tư vấn lập BCKTKT</t>
  </si>
  <si>
    <t>CỘNG HOÀ XÃ HỘI CHỦ NGHĨA VIỆT NAM</t>
  </si>
  <si>
    <t>B31</t>
  </si>
  <si>
    <t>Độc lập - Tự do - Hạnh phúc</t>
  </si>
  <si>
    <t xml:space="preserve"> ngày 10 tháng 10 năm 2018</t>
  </si>
  <si>
    <t>Số: KDQG.01/2018/VLC-CNVN</t>
  </si>
  <si>
    <t>—————————</t>
  </si>
  <si>
    <t>BIÊN BẢN THƯƠNG THẢO HỢP ĐỒNG</t>
  </si>
  <si>
    <r>
      <t xml:space="preserve">        </t>
    </r>
    <r>
      <rPr>
        <i/>
        <sz val="14"/>
        <color rgb="FFFF0000"/>
        <rFont val="Times New Roman"/>
        <family val="1"/>
      </rPr>
      <t xml:space="preserve">2.1. </t>
    </r>
    <r>
      <rPr>
        <i/>
        <sz val="14"/>
        <color rgb="FF000000"/>
        <rFont val="Times New Roman"/>
        <family val="1"/>
      </rPr>
      <t>Nhiệm vụ thiết kế và Phạm vi công việc của Nhà thầu tư vấn</t>
    </r>
    <r>
      <rPr>
        <i/>
        <sz val="14"/>
        <rFont val="Times New Roman"/>
        <family val="1"/>
      </rPr>
      <t xml:space="preserve"> </t>
    </r>
  </si>
  <si>
    <t xml:space="preserve">        2.2. Về chất lượng</t>
  </si>
  <si>
    <t xml:space="preserve">        Hồ sơ do Bên B cung cấp cho Bên A phải đảm bảo các quy định của Luật xây dựng; các tiêu chuẩn, quy chuẩn chuyên ngành theo quy định của Nhà nước, đáp ứng yêu cầu của Bên A, trong đó lưu ý:</t>
  </si>
  <si>
    <t xml:space="preserve">        2) Phương án thiết kế phải được xem xét lựa chọn:</t>
  </si>
  <si>
    <t xml:space="preserve">        - Khả thi về mặt kỹ thuật; </t>
  </si>
  <si>
    <t xml:space="preserve">        - Hợp lý về chi phí đầu tư.</t>
  </si>
  <si>
    <t xml:space="preserve">        3) Về Dự toán: </t>
  </si>
  <si>
    <t xml:space="preserve">        2.3. Sản phẩm tư vấn</t>
  </si>
  <si>
    <t xml:space="preserve">        - Dự toán công trình: 04 bộ khổ A4.</t>
  </si>
  <si>
    <t xml:space="preserve">        - Báo giá: 01 bộ khổ A4.</t>
  </si>
  <si>
    <t xml:space="preserve">        2.5 Về loại, giá, tạm ứng, thanh toán hợp đồng:</t>
  </si>
  <si>
    <t xml:space="preserve">        - Loại hợp đồng: Trọn gói</t>
  </si>
  <si>
    <t>ĐẠI DIỆN BÊN B</t>
  </si>
  <si>
    <t>ĐẠI DIỆN BÊN A</t>
  </si>
  <si>
    <t xml:space="preserve">        1. Đầu mối liên lạc:</t>
  </si>
  <si>
    <t>Công trình: abc</t>
  </si>
  <si>
    <t>Địa điểm: 123 abc</t>
  </si>
  <si>
    <t>Sửa chữa 123</t>
  </si>
  <si>
    <t>Tầng 1 - 123</t>
  </si>
  <si>
    <t>Sửa chữa</t>
  </si>
  <si>
    <t xml:space="preserve">Thay thế </t>
  </si>
  <si>
    <t>Công ty 544645</t>
  </si>
  <si>
    <t>2</t>
  </si>
  <si>
    <t>3</t>
  </si>
  <si>
    <t>8</t>
  </si>
  <si>
    <t>4</t>
  </si>
  <si>
    <t>/BBTT/</t>
  </si>
  <si>
    <t>/QĐ-ABC</t>
  </si>
  <si>
    <t>9</t>
  </si>
  <si>
    <t xml:space="preserve">        - Đầu mối liên lạc Chủ đầu tư: </t>
  </si>
  <si>
    <t>……………………………………..</t>
  </si>
  <si>
    <t>……………….</t>
  </si>
  <si>
    <t xml:space="preserve">        - ………………………………….</t>
  </si>
  <si>
    <t>……………………</t>
  </si>
  <si>
    <t>10</t>
  </si>
  <si>
    <t>01/HĐTVTK/</t>
  </si>
  <si>
    <t>Giám đốc BQLDA</t>
  </si>
  <si>
    <t xml:space="preserve">        1. Đại diện Bên A: Ban QLDA, tập đoàn ABC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</si>
</sst>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_-;\-* #,##0.00\ _₫_-;_-* &quot;-&quot;??\ _₫_-;_-@_-"/>
    <numFmt numFmtId="165" formatCode="[$-F800]dddd\,\ mmmm\ dd\,\ yyyy"/>
    <numFmt numFmtId="166" formatCode="&quot; In Từ: &quot;####"/>
    <numFmt numFmtId="167" formatCode="&quot;Đến: &quot;#####"/>
  </numFmts>
  <fonts count="28" x14ac:knownFonts="1">
    <font>
      <sz val="11"/>
      <color theme="1"/>
      <name val="Calibri"/>
      <family val="2"/>
      <scheme val="minor"/>
    </font>
    <font>
      <sz val="11"/>
      <color theme="1"/>
      <name val="Calibri"/>
      <family val="2"/>
      <scheme val="minor"/>
    </font>
    <font>
      <sz val="11"/>
      <color theme="1"/>
      <name val="Times New Roman"/>
      <family val="2"/>
    </font>
    <font>
      <b/>
      <sz val="11"/>
      <color rgb="FFC00000"/>
      <name val="Times New Roman"/>
      <family val="1"/>
    </font>
    <font>
      <b/>
      <sz val="14"/>
      <name val="Times New Roman"/>
      <family val="1"/>
    </font>
    <font>
      <sz val="14"/>
      <color theme="1"/>
      <name val="Times New Roman"/>
      <family val="1"/>
    </font>
    <font>
      <sz val="14"/>
      <name val="Times New Roman"/>
      <family val="1"/>
    </font>
    <font>
      <b/>
      <sz val="14"/>
      <color theme="1"/>
      <name val="Times New Roman"/>
      <family val="1"/>
    </font>
    <font>
      <sz val="14"/>
      <color rgb="FFFF0000"/>
      <name val="Times New Roman"/>
      <family val="1"/>
    </font>
    <font>
      <b/>
      <sz val="11"/>
      <color rgb="FF000000"/>
      <name val="Times New Roman"/>
      <family val="2"/>
    </font>
    <font>
      <b/>
      <sz val="11"/>
      <color theme="1"/>
      <name val="Times New Roman"/>
      <family val="2"/>
    </font>
    <font>
      <u/>
      <sz val="14"/>
      <color rgb="FF0000FF"/>
      <name val="Times New Roman"/>
      <family val="1"/>
    </font>
    <font>
      <b/>
      <sz val="12"/>
      <color rgb="FFC00000"/>
      <name val="Times New Roman"/>
      <family val="1"/>
    </font>
    <font>
      <b/>
      <sz val="13"/>
      <color theme="1"/>
      <name val="Times New Roman"/>
      <family val="1"/>
    </font>
    <font>
      <sz val="13"/>
      <color theme="1"/>
      <name val="Times New Roman"/>
      <family val="1"/>
    </font>
    <font>
      <i/>
      <sz val="13"/>
      <color rgb="FF000066"/>
      <name val="Times New Roman"/>
      <family val="1"/>
    </font>
    <font>
      <i/>
      <sz val="14"/>
      <color rgb="FF000000"/>
      <name val="Times New Roman"/>
      <family val="1"/>
    </font>
    <font>
      <sz val="13"/>
      <color rgb="FF000066"/>
      <name val="Times New Roman"/>
      <family val="1"/>
    </font>
    <font>
      <i/>
      <sz val="14"/>
      <color rgb="FFFF0000"/>
      <name val="Times New Roman"/>
      <family val="1"/>
    </font>
    <font>
      <sz val="13"/>
      <color rgb="FF000000"/>
      <name val="Times New Roman"/>
      <family val="1"/>
    </font>
    <font>
      <b/>
      <sz val="15"/>
      <color theme="1"/>
      <name val="Times New Roman"/>
      <family val="1"/>
    </font>
    <font>
      <sz val="14"/>
      <color rgb="FF000066"/>
      <name val="Times New Roman"/>
      <family val="1"/>
    </font>
    <font>
      <i/>
      <sz val="14"/>
      <color rgb="FF000066"/>
      <name val="Times New Roman"/>
      <family val="1"/>
    </font>
    <font>
      <b/>
      <sz val="14"/>
      <color rgb="FF000066"/>
      <name val="Times New Roman"/>
      <family val="1"/>
    </font>
    <font>
      <i/>
      <sz val="14"/>
      <name val="Times New Roman"/>
      <family val="1"/>
    </font>
    <font>
      <sz val="10"/>
      <name val="Arial"/>
      <family val="2"/>
    </font>
    <font>
      <sz val="11"/>
      <color indexed="8"/>
      <name val="Calibri"/>
      <family val="2"/>
    </font>
    <font>
      <sz val="8"/>
      <color theme="1"/>
      <name val="Times New Roman"/>
      <family val="2"/>
    </font>
  </fonts>
  <fills count="7">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4" tint="0.39997558519241921"/>
        <bgColor indexed="64"/>
      </patternFill>
    </fill>
    <fill>
      <patternFill patternType="solid">
        <fgColor theme="3" tint="0.59999389629810485"/>
        <bgColor indexed="64"/>
      </patternFill>
    </fill>
  </fills>
  <borders count="12">
    <border>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top/>
      <bottom/>
      <diagonal/>
    </border>
  </borders>
  <cellStyleXfs count="6">
    <xf numFmtId="0" fontId="0" fillId="0" borderId="0"/>
    <xf numFmtId="0" fontId="2" fillId="0" borderId="0"/>
    <xf numFmtId="164" fontId="2" fillId="0" borderId="0" applyFont="0" applyFill="0" applyBorder="0" applyAlignment="0" applyProtection="0"/>
    <xf numFmtId="0" fontId="1" fillId="0" borderId="0"/>
    <xf numFmtId="0" fontId="25" fillId="0" borderId="0"/>
    <xf numFmtId="0" fontId="26" fillId="0" borderId="0"/>
  </cellStyleXfs>
  <cellXfs count="94">
    <xf numFmtId="0" fontId="0" fillId="0" borderId="0" xfId="0"/>
    <xf numFmtId="0" fontId="2" fillId="0" borderId="0" xfId="1"/>
    <xf numFmtId="0" fontId="4" fillId="0" borderId="0" xfId="3" applyFont="1" applyFill="1" applyBorder="1" applyAlignment="1">
      <alignment horizontal="center" vertical="center"/>
    </xf>
    <xf numFmtId="0" fontId="5" fillId="0" borderId="0" xfId="3" applyFont="1" applyFill="1"/>
    <xf numFmtId="0" fontId="4" fillId="0" borderId="0" xfId="3" applyFont="1" applyFill="1" applyBorder="1" applyAlignment="1">
      <alignment horizontal="left" vertical="center"/>
    </xf>
    <xf numFmtId="0" fontId="5" fillId="0" borderId="0" xfId="3" applyFont="1" applyFill="1" applyBorder="1"/>
    <xf numFmtId="165" fontId="4" fillId="0" borderId="0" xfId="3" applyNumberFormat="1" applyFont="1" applyFill="1" applyBorder="1" applyAlignment="1">
      <alignment horizontal="center" vertical="center"/>
    </xf>
    <xf numFmtId="0" fontId="4" fillId="0" borderId="3" xfId="3" applyFont="1" applyFill="1" applyBorder="1" applyAlignment="1">
      <alignment horizontal="left" vertical="center"/>
    </xf>
    <xf numFmtId="0" fontId="4" fillId="0" borderId="3" xfId="3" applyFont="1" applyFill="1" applyBorder="1" applyAlignment="1">
      <alignment horizontal="center" vertical="center"/>
    </xf>
    <xf numFmtId="165" fontId="4" fillId="0" borderId="3" xfId="3" applyNumberFormat="1" applyFont="1" applyFill="1" applyBorder="1" applyAlignment="1">
      <alignment horizontal="center" vertical="center"/>
    </xf>
    <xf numFmtId="0" fontId="4" fillId="0" borderId="4" xfId="3" applyFont="1" applyFill="1" applyBorder="1" applyAlignment="1" applyProtection="1">
      <alignment horizontal="center" vertical="center" wrapText="1"/>
      <protection locked="0"/>
    </xf>
    <xf numFmtId="165" fontId="4" fillId="0" borderId="6" xfId="3" applyNumberFormat="1" applyFont="1" applyFill="1" applyBorder="1" applyAlignment="1" applyProtection="1">
      <alignment horizontal="center" vertical="center" wrapText="1"/>
      <protection locked="0"/>
    </xf>
    <xf numFmtId="0" fontId="4" fillId="0" borderId="1" xfId="3" applyFont="1" applyFill="1" applyBorder="1" applyAlignment="1" applyProtection="1">
      <alignment horizontal="center" vertical="center" wrapText="1"/>
      <protection locked="0"/>
    </xf>
    <xf numFmtId="0" fontId="4" fillId="0" borderId="7" xfId="3" applyFont="1" applyFill="1" applyBorder="1" applyAlignment="1" applyProtection="1">
      <alignment horizontal="center" vertical="center" wrapText="1"/>
      <protection locked="0"/>
    </xf>
    <xf numFmtId="165" fontId="4" fillId="0" borderId="8" xfId="3" applyNumberFormat="1" applyFont="1" applyFill="1" applyBorder="1" applyAlignment="1" applyProtection="1">
      <alignment horizontal="center" vertical="center" wrapText="1"/>
      <protection locked="0"/>
    </xf>
    <xf numFmtId="165" fontId="4" fillId="0" borderId="1" xfId="3" applyNumberFormat="1" applyFont="1" applyFill="1" applyBorder="1" applyAlignment="1" applyProtection="1">
      <alignment horizontal="center" vertical="center" wrapText="1"/>
      <protection locked="0"/>
    </xf>
    <xf numFmtId="165" fontId="6" fillId="0" borderId="8" xfId="3" applyNumberFormat="1" applyFont="1" applyFill="1" applyBorder="1" applyAlignment="1" applyProtection="1">
      <alignment horizontal="center" vertical="center" wrapText="1"/>
      <protection locked="0"/>
    </xf>
    <xf numFmtId="165" fontId="6" fillId="0" borderId="2" xfId="3" applyNumberFormat="1" applyFont="1" applyFill="1" applyBorder="1" applyAlignment="1" applyProtection="1">
      <alignment horizontal="center" vertical="center" wrapText="1"/>
      <protection locked="0"/>
    </xf>
    <xf numFmtId="0" fontId="4" fillId="0" borderId="2" xfId="3" applyFont="1" applyFill="1" applyBorder="1" applyAlignment="1" applyProtection="1">
      <alignment horizontal="center" vertical="center"/>
      <protection locked="0"/>
    </xf>
    <xf numFmtId="0" fontId="4" fillId="0" borderId="2" xfId="3" applyFont="1" applyFill="1" applyBorder="1" applyAlignment="1" applyProtection="1">
      <alignment vertical="center" wrapText="1"/>
      <protection locked="0"/>
    </xf>
    <xf numFmtId="0" fontId="4" fillId="0" borderId="9" xfId="3" applyFont="1" applyFill="1" applyBorder="1" applyAlignment="1" applyProtection="1">
      <alignment vertical="center" wrapText="1"/>
      <protection locked="0"/>
    </xf>
    <xf numFmtId="165" fontId="4" fillId="0" borderId="2" xfId="3" applyNumberFormat="1" applyFont="1" applyFill="1" applyBorder="1" applyAlignment="1" applyProtection="1">
      <alignment horizontal="center" vertical="center" wrapText="1"/>
      <protection locked="0"/>
    </xf>
    <xf numFmtId="0" fontId="7" fillId="0" borderId="0" xfId="3" applyFont="1" applyFill="1"/>
    <xf numFmtId="0" fontId="4" fillId="0" borderId="2" xfId="3" applyFont="1" applyFill="1" applyBorder="1" applyAlignment="1" applyProtection="1">
      <alignment horizontal="left" vertical="center" wrapText="1"/>
      <protection locked="0"/>
    </xf>
    <xf numFmtId="49" fontId="4" fillId="0" borderId="9" xfId="3" applyNumberFormat="1" applyFont="1" applyFill="1" applyBorder="1" applyAlignment="1" applyProtection="1">
      <alignment horizontal="left" vertical="center" wrapText="1"/>
      <protection locked="0"/>
    </xf>
    <xf numFmtId="0" fontId="5" fillId="0" borderId="0" xfId="1" applyFont="1" applyAlignment="1"/>
    <xf numFmtId="49" fontId="4" fillId="0" borderId="9" xfId="3" applyNumberFormat="1" applyFont="1" applyFill="1" applyBorder="1" applyAlignment="1" applyProtection="1">
      <alignment vertical="center" wrapText="1"/>
      <protection locked="0"/>
    </xf>
    <xf numFmtId="0" fontId="6" fillId="0" borderId="2" xfId="3" applyFont="1" applyFill="1" applyBorder="1" applyAlignment="1" applyProtection="1">
      <alignment vertical="center" wrapText="1"/>
      <protection locked="0"/>
    </xf>
    <xf numFmtId="49" fontId="6" fillId="0" borderId="9" xfId="3" applyNumberFormat="1" applyFont="1" applyFill="1" applyBorder="1" applyAlignment="1" applyProtection="1">
      <alignment vertical="center" wrapText="1"/>
      <protection locked="0"/>
    </xf>
    <xf numFmtId="3" fontId="7" fillId="4" borderId="0" xfId="3" applyNumberFormat="1" applyFont="1" applyFill="1"/>
    <xf numFmtId="0" fontId="5" fillId="0" borderId="0" xfId="1" applyFont="1" applyFill="1"/>
    <xf numFmtId="0" fontId="7" fillId="0" borderId="0" xfId="1" applyFont="1" applyFill="1"/>
    <xf numFmtId="0" fontId="6" fillId="0" borderId="0" xfId="3" applyFont="1" applyFill="1" applyAlignment="1" applyProtection="1">
      <alignment vertical="top"/>
      <protection locked="0"/>
    </xf>
    <xf numFmtId="165" fontId="6" fillId="0" borderId="0" xfId="3" applyNumberFormat="1" applyFont="1" applyFill="1" applyAlignment="1" applyProtection="1">
      <alignment vertical="top"/>
      <protection locked="0"/>
    </xf>
    <xf numFmtId="165" fontId="5" fillId="0" borderId="0" xfId="3" applyNumberFormat="1" applyFont="1" applyFill="1"/>
    <xf numFmtId="0" fontId="2" fillId="0" borderId="0" xfId="1" applyFont="1"/>
    <xf numFmtId="0" fontId="2" fillId="3" borderId="0" xfId="1" applyFont="1" applyFill="1"/>
    <xf numFmtId="0" fontId="2" fillId="0" borderId="0" xfId="1" quotePrefix="1" applyFont="1"/>
    <xf numFmtId="0" fontId="9" fillId="0" borderId="0" xfId="1" applyFont="1"/>
    <xf numFmtId="0" fontId="10" fillId="0" borderId="0" xfId="1" applyFont="1"/>
    <xf numFmtId="0" fontId="11" fillId="0" borderId="0" xfId="1" applyFont="1"/>
    <xf numFmtId="49" fontId="2" fillId="0" borderId="0" xfId="1" quotePrefix="1" applyNumberFormat="1" applyFont="1"/>
    <xf numFmtId="0" fontId="12" fillId="5" borderId="0" xfId="1" applyFont="1" applyFill="1" applyAlignment="1">
      <alignment horizontal="center" vertical="center"/>
    </xf>
    <xf numFmtId="0" fontId="2" fillId="0" borderId="0" xfId="1" applyAlignment="1">
      <alignment horizontal="left"/>
    </xf>
    <xf numFmtId="0" fontId="2" fillId="5" borderId="0" xfId="1" applyFill="1"/>
    <xf numFmtId="0" fontId="7" fillId="0" borderId="0" xfId="1" applyFont="1" applyAlignment="1">
      <alignment horizontal="left" vertical="center"/>
    </xf>
    <xf numFmtId="0" fontId="17" fillId="2" borderId="0" xfId="1" applyFont="1" applyFill="1" applyAlignment="1">
      <alignment vertical="center"/>
    </xf>
    <xf numFmtId="0" fontId="12" fillId="0" borderId="0" xfId="1" applyFont="1" applyFill="1" applyAlignment="1">
      <alignment horizontal="center" vertical="center"/>
    </xf>
    <xf numFmtId="0" fontId="14" fillId="0" borderId="0" xfId="1" applyFont="1" applyFill="1"/>
    <xf numFmtId="0" fontId="5" fillId="0" borderId="0" xfId="1" applyFont="1" applyAlignment="1">
      <alignment horizontal="left" vertical="center"/>
    </xf>
    <xf numFmtId="0" fontId="5" fillId="0" borderId="0" xfId="1" applyFont="1" applyAlignment="1">
      <alignment vertical="center"/>
    </xf>
    <xf numFmtId="0" fontId="7" fillId="0" borderId="0" xfId="1" applyFont="1" applyAlignment="1">
      <alignment horizontal="centerContinuous" vertical="justify"/>
    </xf>
    <xf numFmtId="0" fontId="5" fillId="0" borderId="0" xfId="1" applyFont="1" applyAlignment="1">
      <alignment horizontal="justify" vertical="center" wrapText="1"/>
    </xf>
    <xf numFmtId="0" fontId="2" fillId="0" borderId="0" xfId="1" applyAlignment="1">
      <alignment vertical="center" wrapText="1"/>
    </xf>
    <xf numFmtId="0" fontId="8" fillId="0" borderId="0" xfId="1" applyFont="1" applyAlignment="1">
      <alignment horizontal="justify" vertical="center" wrapText="1"/>
    </xf>
    <xf numFmtId="0" fontId="5" fillId="0" borderId="0" xfId="1" applyFont="1" applyAlignment="1">
      <alignment horizontal="centerContinuous" vertical="justify"/>
    </xf>
    <xf numFmtId="0" fontId="5" fillId="0" borderId="0" xfId="1" applyFont="1" applyAlignment="1">
      <alignment horizontal="left" vertical="center"/>
    </xf>
    <xf numFmtId="0" fontId="8" fillId="0" borderId="0" xfId="1" applyFont="1" applyAlignment="1">
      <alignment horizontal="justify" vertical="center" wrapText="1"/>
    </xf>
    <xf numFmtId="0" fontId="2" fillId="5" borderId="0" xfId="1" applyFill="1" applyAlignment="1">
      <alignment vertical="center"/>
    </xf>
    <xf numFmtId="0" fontId="2" fillId="0" borderId="0" xfId="1" applyAlignment="1">
      <alignment vertical="center"/>
    </xf>
    <xf numFmtId="0" fontId="0" fillId="0" borderId="0" xfId="0" applyAlignment="1">
      <alignment vertical="center" wrapText="1"/>
    </xf>
    <xf numFmtId="0" fontId="12" fillId="6" borderId="0" xfId="1" applyFont="1" applyFill="1" applyAlignment="1">
      <alignment horizontal="center" vertical="center"/>
    </xf>
    <xf numFmtId="166" fontId="3" fillId="6" borderId="0" xfId="1" applyNumberFormat="1" applyFont="1" applyFill="1" applyAlignment="1">
      <alignment horizontal="center" vertical="center"/>
    </xf>
    <xf numFmtId="167" fontId="3" fillId="6" borderId="0" xfId="1" applyNumberFormat="1" applyFont="1" applyFill="1" applyAlignment="1">
      <alignment horizontal="center" vertical="center"/>
    </xf>
    <xf numFmtId="0" fontId="2" fillId="6" borderId="0" xfId="1" applyFill="1"/>
    <xf numFmtId="0" fontId="14" fillId="6" borderId="10" xfId="0" quotePrefix="1" applyFont="1" applyFill="1" applyBorder="1" applyAlignment="1">
      <alignment horizontal="left" vertical="top" wrapText="1"/>
    </xf>
    <xf numFmtId="0" fontId="27" fillId="0" borderId="0" xfId="1" applyFont="1" applyAlignment="1">
      <alignment vertical="center"/>
    </xf>
    <xf numFmtId="0" fontId="27" fillId="0" borderId="0" xfId="1" applyFont="1"/>
    <xf numFmtId="0" fontId="4" fillId="0" borderId="0" xfId="3" applyFont="1" applyFill="1" applyBorder="1" applyAlignment="1">
      <alignment horizontal="center" vertical="center"/>
    </xf>
    <xf numFmtId="165" fontId="4" fillId="0" borderId="5" xfId="3" applyNumberFormat="1" applyFont="1" applyFill="1" applyBorder="1" applyAlignment="1" applyProtection="1">
      <alignment horizontal="center" vertical="center" wrapText="1"/>
      <protection locked="0"/>
    </xf>
    <xf numFmtId="165" fontId="4" fillId="0" borderId="6" xfId="3" applyNumberFormat="1" applyFont="1" applyFill="1" applyBorder="1" applyAlignment="1" applyProtection="1">
      <alignment horizontal="center" vertical="center" wrapText="1"/>
      <protection locked="0"/>
    </xf>
    <xf numFmtId="0" fontId="8" fillId="0" borderId="0" xfId="1" applyFont="1" applyAlignment="1">
      <alignment horizontal="justify" vertical="justify" wrapText="1"/>
    </xf>
    <xf numFmtId="0" fontId="0" fillId="0" borderId="0" xfId="0" applyAlignment="1">
      <alignment horizontal="justify" vertical="justify" wrapText="1"/>
    </xf>
    <xf numFmtId="0" fontId="18" fillId="0" borderId="0" xfId="1" applyFont="1" applyAlignment="1">
      <alignment horizontal="justify" vertical="justify" wrapText="1"/>
    </xf>
    <xf numFmtId="0" fontId="8" fillId="0" borderId="0" xfId="1" applyFont="1" applyAlignment="1">
      <alignment horizontal="justify" vertical="center" wrapText="1"/>
    </xf>
    <xf numFmtId="0" fontId="0" fillId="0" borderId="0" xfId="0" applyAlignment="1">
      <alignment horizontal="justify" vertical="center" wrapText="1"/>
    </xf>
    <xf numFmtId="0" fontId="8" fillId="4" borderId="0" xfId="1" applyFont="1" applyFill="1" applyAlignment="1">
      <alignment horizontal="justify" vertical="justify" wrapText="1"/>
    </xf>
    <xf numFmtId="0" fontId="0" fillId="4" borderId="0" xfId="0" applyFill="1" applyAlignment="1">
      <alignment horizontal="justify" vertical="justify" wrapText="1"/>
    </xf>
    <xf numFmtId="0" fontId="18" fillId="4" borderId="0" xfId="1" applyFont="1" applyFill="1" applyAlignment="1">
      <alignment horizontal="center" vertical="top" wrapText="1"/>
    </xf>
    <xf numFmtId="0" fontId="0" fillId="4" borderId="0" xfId="0" applyFill="1" applyAlignment="1">
      <alignment horizontal="center" vertical="top" wrapText="1"/>
    </xf>
    <xf numFmtId="0" fontId="13" fillId="2" borderId="0" xfId="1" applyFont="1" applyFill="1" applyAlignment="1">
      <alignment horizontal="center" wrapText="1"/>
    </xf>
    <xf numFmtId="0" fontId="0" fillId="0" borderId="0" xfId="0" applyAlignment="1">
      <alignment horizontal="center" wrapText="1"/>
    </xf>
    <xf numFmtId="0" fontId="19" fillId="0" borderId="0" xfId="1" applyFont="1" applyFill="1" applyAlignment="1">
      <alignment horizontal="center" vertical="center" wrapText="1"/>
    </xf>
    <xf numFmtId="0" fontId="0" fillId="0" borderId="0" xfId="0" applyAlignment="1">
      <alignment horizontal="center" vertical="center" wrapText="1"/>
    </xf>
    <xf numFmtId="0" fontId="15" fillId="2" borderId="0" xfId="1" applyFont="1" applyFill="1" applyAlignment="1">
      <alignment horizontal="right" wrapText="1"/>
    </xf>
    <xf numFmtId="0" fontId="0" fillId="0" borderId="0" xfId="0" applyAlignment="1">
      <alignment horizontal="right" wrapText="1"/>
    </xf>
    <xf numFmtId="0" fontId="20" fillId="2" borderId="0" xfId="1" applyFont="1" applyFill="1" applyAlignment="1">
      <alignment horizontal="center" wrapText="1"/>
    </xf>
    <xf numFmtId="0" fontId="22" fillId="2" borderId="0" xfId="1" applyFont="1" applyFill="1" applyAlignment="1">
      <alignment horizontal="justify" vertical="justify" wrapText="1"/>
    </xf>
    <xf numFmtId="0" fontId="23" fillId="2" borderId="0" xfId="1" applyFont="1" applyFill="1" applyAlignment="1">
      <alignment horizontal="justify" vertical="center" wrapText="1"/>
    </xf>
    <xf numFmtId="0" fontId="21" fillId="2" borderId="0" xfId="1" applyFont="1" applyFill="1" applyAlignment="1">
      <alignment horizontal="justify" vertical="justify" wrapText="1"/>
    </xf>
    <xf numFmtId="0" fontId="7" fillId="0" borderId="0" xfId="1" applyFont="1" applyAlignment="1">
      <alignment horizontal="left" vertical="center" wrapText="1"/>
    </xf>
    <xf numFmtId="0" fontId="0" fillId="0" borderId="0" xfId="0" applyAlignment="1">
      <alignment horizontal="left" vertical="center" wrapText="1"/>
    </xf>
    <xf numFmtId="0" fontId="15" fillId="2" borderId="0" xfId="1" applyFont="1" applyFill="1" applyAlignment="1">
      <alignment horizontal="center" wrapText="1"/>
    </xf>
    <xf numFmtId="0" fontId="22" fillId="2" borderId="11" xfId="1" applyFont="1" applyFill="1" applyBorder="1" applyAlignment="1">
      <alignment horizontal="justify" vertical="justify" wrapText="1"/>
    </xf>
  </cellXfs>
  <cellStyles count="6">
    <cellStyle name="Comma 2" xfId="2"/>
    <cellStyle name="Ledger 17 x 11 in" xfId="4"/>
    <cellStyle name="Normal" xfId="0" builtinId="0"/>
    <cellStyle name="Normal 2" xfId="1"/>
    <cellStyle name="Normal 3" xfId="3"/>
    <cellStyle name="Normal 9"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79</xdr:col>
          <xdr:colOff>0</xdr:colOff>
          <xdr:row>2</xdr:row>
          <xdr:rowOff>19050</xdr:rowOff>
        </xdr:from>
        <xdr:to>
          <xdr:col>79</xdr:col>
          <xdr:colOff>561975</xdr:colOff>
          <xdr:row>3</xdr:row>
          <xdr:rowOff>66675</xdr:rowOff>
        </xdr:to>
        <xdr:sp macro="" textlink="">
          <xdr:nvSpPr>
            <xdr:cNvPr id="4097" name="SpinButton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sheetPr>
  <dimension ref="A1:N14"/>
  <sheetViews>
    <sheetView zoomScale="70" zoomScaleNormal="70" workbookViewId="0">
      <pane ySplit="5" topLeftCell="A6" activePane="bottomLeft" state="frozen"/>
      <selection activeCell="I13" sqref="I13:O13"/>
      <selection pane="bottomLeft" activeCell="A11" sqref="A11:XFD11"/>
    </sheetView>
  </sheetViews>
  <sheetFormatPr defaultColWidth="9" defaultRowHeight="18.75" x14ac:dyDescent="0.3"/>
  <cols>
    <col min="1" max="1" width="4.7109375" style="3" customWidth="1"/>
    <col min="2" max="2" width="38" style="3" customWidth="1"/>
    <col min="3" max="3" width="12.7109375" style="3" customWidth="1"/>
    <col min="4" max="4" width="13.140625" style="34" customWidth="1"/>
    <col min="5" max="6" width="16" style="34" customWidth="1"/>
    <col min="7" max="7" width="20.85546875" style="3" customWidth="1"/>
    <col min="8" max="8" width="9" style="3"/>
    <col min="9" max="9" width="15.7109375" style="3" customWidth="1"/>
    <col min="10" max="16384" width="9" style="3"/>
  </cols>
  <sheetData>
    <row r="1" spans="1:14" ht="33.75" customHeight="1" x14ac:dyDescent="0.3">
      <c r="A1" s="68" t="s">
        <v>0</v>
      </c>
      <c r="B1" s="68"/>
      <c r="C1" s="68"/>
      <c r="D1" s="68"/>
      <c r="E1" s="68"/>
      <c r="F1" s="2"/>
    </row>
    <row r="2" spans="1:14" s="5" customFormat="1" ht="30" customHeight="1" x14ac:dyDescent="0.3">
      <c r="A2" s="4" t="s">
        <v>76</v>
      </c>
      <c r="C2" s="4"/>
      <c r="D2" s="6"/>
      <c r="E2" s="6"/>
      <c r="F2" s="6"/>
    </row>
    <row r="3" spans="1:14" ht="31.5" customHeight="1" x14ac:dyDescent="0.3">
      <c r="A3" s="7" t="s">
        <v>77</v>
      </c>
      <c r="B3" s="8"/>
      <c r="C3" s="8"/>
      <c r="D3" s="9"/>
      <c r="E3" s="9"/>
      <c r="F3" s="9"/>
    </row>
    <row r="4" spans="1:14" ht="56.25" customHeight="1" x14ac:dyDescent="0.3">
      <c r="A4" s="10" t="s">
        <v>1</v>
      </c>
      <c r="B4" s="10" t="s">
        <v>2</v>
      </c>
      <c r="C4" s="69" t="s">
        <v>3</v>
      </c>
      <c r="D4" s="70"/>
      <c r="E4" s="11" t="s">
        <v>4</v>
      </c>
      <c r="F4" s="11" t="s">
        <v>5</v>
      </c>
    </row>
    <row r="5" spans="1:14" ht="58.5" hidden="1" customHeight="1" x14ac:dyDescent="0.3">
      <c r="A5" s="12"/>
      <c r="B5" s="12"/>
      <c r="C5" s="13"/>
      <c r="D5" s="14"/>
      <c r="E5" s="15"/>
      <c r="F5" s="15"/>
    </row>
    <row r="6" spans="1:14" s="22" customFormat="1" ht="58.5" customHeight="1" x14ac:dyDescent="0.3">
      <c r="A6" s="18" t="s">
        <v>6</v>
      </c>
      <c r="B6" s="19" t="s">
        <v>7</v>
      </c>
      <c r="C6" s="20"/>
      <c r="D6" s="14"/>
      <c r="E6" s="21"/>
      <c r="F6" s="21"/>
    </row>
    <row r="7" spans="1:14" s="22" customFormat="1" ht="58.5" customHeight="1" x14ac:dyDescent="0.3">
      <c r="A7" s="18">
        <v>1</v>
      </c>
      <c r="B7" s="19" t="s">
        <v>8</v>
      </c>
      <c r="C7" s="20"/>
      <c r="D7" s="14"/>
      <c r="E7" s="21"/>
      <c r="F7" s="21"/>
    </row>
    <row r="8" spans="1:14" s="22" customFormat="1" ht="58.5" customHeight="1" x14ac:dyDescent="0.3">
      <c r="A8" s="18">
        <f>+A7+1</f>
        <v>2</v>
      </c>
      <c r="B8" s="23" t="s">
        <v>9</v>
      </c>
      <c r="C8" s="24" t="s">
        <v>83</v>
      </c>
      <c r="D8" s="14" t="s">
        <v>88</v>
      </c>
      <c r="E8" s="21">
        <v>44448</v>
      </c>
      <c r="F8" s="21"/>
      <c r="G8" s="25" t="str">
        <f>+"Quyết định số "&amp;C8&amp;D8&amp;" ngày "&amp;TEXT(E8,"dd/mm/yyyy")&amp;" của TGĐ v/v "&amp;B8&amp;TT_DV!D2</f>
        <v>Quyết định số 2/QĐ-ABC ngày 09/09/2021 của TGĐ v/v Phê duyệt chủ trương ĐTXD 123</v>
      </c>
    </row>
    <row r="9" spans="1:14" s="22" customFormat="1" ht="37.5" x14ac:dyDescent="0.3">
      <c r="A9" s="18">
        <f t="shared" ref="A9:A13" si="0">+A8+1</f>
        <v>3</v>
      </c>
      <c r="B9" s="23" t="s">
        <v>10</v>
      </c>
      <c r="C9" s="24" t="s">
        <v>84</v>
      </c>
      <c r="D9" s="14" t="s">
        <v>88</v>
      </c>
      <c r="E9" s="21">
        <v>44461</v>
      </c>
      <c r="F9" s="21"/>
      <c r="G9" s="25" t="str">
        <f>+"Quyết định số "&amp;C9&amp;D9&amp;" ngày "&amp;TEXT(E9,"dd/mm/yyyy")&amp;" của TGĐ v/v "&amp;B9&amp;TT_DV!$D$2</f>
        <v>Quyết định số 3/QĐ-ABC ngày 22/09/2021 của TGĐ v/v Phê duyệt thành lập và giao nhiệm vụ Ban QLCT  123</v>
      </c>
    </row>
    <row r="10" spans="1:14" s="22" customFormat="1" ht="56.25" x14ac:dyDescent="0.3">
      <c r="A10" s="18">
        <f t="shared" si="0"/>
        <v>4</v>
      </c>
      <c r="B10" s="19" t="s">
        <v>11</v>
      </c>
      <c r="C10" s="26" t="s">
        <v>86</v>
      </c>
      <c r="D10" s="14" t="s">
        <v>88</v>
      </c>
      <c r="E10" s="17">
        <v>2092022</v>
      </c>
      <c r="F10" s="21"/>
      <c r="G10" s="25" t="str">
        <f>+"Quyết định số "&amp;C10&amp;D10&amp;" ngày "&amp;TEXT(E10,"dd/mm/yyyy")&amp;" của TGĐ v/v "&amp;B10&amp;TT_DV!$D$1&amp;" dự án "&amp;TT_DV!D2</f>
        <v>Quyết định số 4/QĐ-ABC ngày 04/10/7627 của TGĐ v/v Phê duyệt dự toán, kế hoạch lựa chọn nhà thầu gói thầu tư vấn BCKTKT dự án 123</v>
      </c>
    </row>
    <row r="11" spans="1:14" x14ac:dyDescent="0.3">
      <c r="A11" s="18" t="e">
        <f>+#REF!+1</f>
        <v>#REF!</v>
      </c>
      <c r="B11" s="27" t="s">
        <v>12</v>
      </c>
      <c r="C11" s="28" t="s">
        <v>85</v>
      </c>
      <c r="D11" s="16" t="s">
        <v>87</v>
      </c>
      <c r="E11" s="17">
        <v>2092027</v>
      </c>
      <c r="F11" s="21"/>
      <c r="G11" s="29">
        <v>150000000</v>
      </c>
    </row>
    <row r="12" spans="1:14" s="22" customFormat="1" ht="50.25" customHeight="1" x14ac:dyDescent="0.3">
      <c r="A12" s="18" t="e">
        <f t="shared" si="0"/>
        <v>#REF!</v>
      </c>
      <c r="B12" s="19" t="s">
        <v>13</v>
      </c>
      <c r="C12" s="26" t="s">
        <v>89</v>
      </c>
      <c r="D12" s="14" t="s">
        <v>88</v>
      </c>
      <c r="E12" s="17">
        <v>2092029</v>
      </c>
      <c r="F12" s="21"/>
      <c r="G12" s="25" t="str">
        <f>+"Quyết định số "&amp;C12&amp;D12&amp;" ngày "&amp;TEXT(E12,"dd/mm/yyyy")&amp;" của TGĐ v/v "&amp;B12&amp;TT_DV!D14</f>
        <v>Quyết định số 9/QĐ-ABC ngày 11/10/7627 của TGĐ v/v Phê duyệt KQLCNT gói thầu tư vấn lập BCKTKT</v>
      </c>
    </row>
    <row r="13" spans="1:14" ht="76.5" customHeight="1" x14ac:dyDescent="0.3">
      <c r="A13" s="18" t="e">
        <f t="shared" si="0"/>
        <v>#REF!</v>
      </c>
      <c r="B13" s="27" t="s">
        <v>14</v>
      </c>
      <c r="C13" s="28" t="s">
        <v>95</v>
      </c>
      <c r="D13" s="16" t="s">
        <v>96</v>
      </c>
      <c r="E13" s="17">
        <v>2092030</v>
      </c>
      <c r="F13" s="21"/>
      <c r="G13" s="30" t="s">
        <v>15</v>
      </c>
      <c r="H13" s="31">
        <v>75</v>
      </c>
      <c r="I13" s="30"/>
      <c r="J13" s="31"/>
      <c r="K13" s="31"/>
      <c r="L13" s="31"/>
      <c r="M13" s="30"/>
      <c r="N13" s="3">
        <f>+H13</f>
        <v>75</v>
      </c>
    </row>
    <row r="14" spans="1:14" x14ac:dyDescent="0.3">
      <c r="A14" s="32"/>
      <c r="B14" s="32"/>
      <c r="C14" s="32"/>
      <c r="D14" s="33"/>
      <c r="E14" s="33"/>
      <c r="F14" s="33"/>
    </row>
  </sheetData>
  <mergeCells count="2">
    <mergeCell ref="A1:E1"/>
    <mergeCell ref="C4:D4"/>
  </mergeCells>
  <pageMargins left="0.49" right="0.15748031496062992" top="0.23622047244094491" bottom="0.39370078740157483" header="0.15748031496062992"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I45"/>
  <sheetViews>
    <sheetView topLeftCell="A4" workbookViewId="0">
      <selection activeCell="D21" sqref="D21"/>
    </sheetView>
  </sheetViews>
  <sheetFormatPr defaultColWidth="9" defaultRowHeight="15" x14ac:dyDescent="0.25"/>
  <cols>
    <col min="1" max="2" width="9" style="35"/>
    <col min="3" max="3" width="20" style="35" customWidth="1"/>
    <col min="4" max="16384" width="9" style="35"/>
  </cols>
  <sheetData>
    <row r="1" spans="2:4" x14ac:dyDescent="0.25">
      <c r="B1" s="35" t="s">
        <v>16</v>
      </c>
      <c r="C1" s="35" t="s">
        <v>17</v>
      </c>
    </row>
    <row r="2" spans="2:4" x14ac:dyDescent="0.25">
      <c r="B2" s="35" t="s">
        <v>18</v>
      </c>
      <c r="C2" s="35" t="s">
        <v>19</v>
      </c>
      <c r="D2" s="35">
        <v>123</v>
      </c>
    </row>
    <row r="3" spans="2:4" x14ac:dyDescent="0.25">
      <c r="B3" s="35" t="s">
        <v>20</v>
      </c>
      <c r="C3" s="35" t="s">
        <v>21</v>
      </c>
      <c r="D3" s="35" t="s">
        <v>78</v>
      </c>
    </row>
    <row r="4" spans="2:4" x14ac:dyDescent="0.25">
      <c r="B4" s="35" t="s">
        <v>22</v>
      </c>
      <c r="C4" s="35" t="s">
        <v>23</v>
      </c>
    </row>
    <row r="5" spans="2:4" x14ac:dyDescent="0.25">
      <c r="B5" s="35" t="s">
        <v>24</v>
      </c>
      <c r="C5" s="35" t="s">
        <v>25</v>
      </c>
      <c r="D5" s="35" t="s">
        <v>79</v>
      </c>
    </row>
    <row r="6" spans="2:4" x14ac:dyDescent="0.25">
      <c r="B6" s="35" t="s">
        <v>26</v>
      </c>
      <c r="C6" s="35" t="s">
        <v>27</v>
      </c>
    </row>
    <row r="7" spans="2:4" x14ac:dyDescent="0.25">
      <c r="B7" s="35" t="s">
        <v>28</v>
      </c>
      <c r="C7" s="35" t="s">
        <v>29</v>
      </c>
    </row>
    <row r="8" spans="2:4" x14ac:dyDescent="0.25">
      <c r="B8" s="35" t="s">
        <v>30</v>
      </c>
      <c r="C8" s="35" t="s">
        <v>31</v>
      </c>
    </row>
    <row r="9" spans="2:4" x14ac:dyDescent="0.25">
      <c r="B9" s="35" t="s">
        <v>32</v>
      </c>
      <c r="C9" s="35" t="s">
        <v>33</v>
      </c>
    </row>
    <row r="10" spans="2:4" x14ac:dyDescent="0.25">
      <c r="B10" s="35" t="s">
        <v>34</v>
      </c>
      <c r="C10" s="35" t="s">
        <v>35</v>
      </c>
      <c r="D10" s="35" t="s">
        <v>80</v>
      </c>
    </row>
    <row r="11" spans="2:4" x14ac:dyDescent="0.25">
      <c r="B11" s="35" t="s">
        <v>36</v>
      </c>
      <c r="C11" s="35" t="s">
        <v>37</v>
      </c>
      <c r="D11" s="35" t="s">
        <v>81</v>
      </c>
    </row>
    <row r="17" spans="2:5" x14ac:dyDescent="0.25">
      <c r="B17" s="35" t="s">
        <v>38</v>
      </c>
      <c r="C17" s="35" t="s">
        <v>39</v>
      </c>
    </row>
    <row r="18" spans="2:5" s="36" customFormat="1" x14ac:dyDescent="0.25">
      <c r="B18" s="36">
        <v>1</v>
      </c>
      <c r="C18" s="36" t="s">
        <v>40</v>
      </c>
    </row>
    <row r="19" spans="2:5" x14ac:dyDescent="0.25">
      <c r="B19" s="35">
        <f>+B18+1</f>
        <v>2</v>
      </c>
      <c r="C19" s="35" t="s">
        <v>41</v>
      </c>
      <c r="D19" s="35" t="s">
        <v>42</v>
      </c>
      <c r="E19" s="35">
        <v>1</v>
      </c>
    </row>
    <row r="20" spans="2:5" x14ac:dyDescent="0.25">
      <c r="B20" s="35">
        <f t="shared" ref="B20:B37" si="0">+B19+1</f>
        <v>3</v>
      </c>
      <c r="C20" s="35" t="s">
        <v>43</v>
      </c>
      <c r="D20" s="35" t="s">
        <v>97</v>
      </c>
    </row>
    <row r="21" spans="2:5" x14ac:dyDescent="0.25">
      <c r="B21" s="35">
        <f t="shared" si="0"/>
        <v>4</v>
      </c>
      <c r="D21" s="35" t="s">
        <v>42</v>
      </c>
      <c r="E21" s="35">
        <v>2</v>
      </c>
    </row>
    <row r="22" spans="2:5" x14ac:dyDescent="0.25">
      <c r="B22" s="35">
        <f t="shared" si="0"/>
        <v>5</v>
      </c>
      <c r="D22" s="35" t="s">
        <v>44</v>
      </c>
    </row>
    <row r="23" spans="2:5" x14ac:dyDescent="0.25">
      <c r="B23" s="35">
        <f t="shared" si="0"/>
        <v>6</v>
      </c>
      <c r="D23" s="35" t="s">
        <v>42</v>
      </c>
      <c r="E23" s="35">
        <v>3</v>
      </c>
    </row>
    <row r="24" spans="2:5" x14ac:dyDescent="0.25">
      <c r="B24" s="35">
        <f t="shared" si="0"/>
        <v>7</v>
      </c>
      <c r="D24" s="35" t="s">
        <v>44</v>
      </c>
    </row>
    <row r="25" spans="2:5" x14ac:dyDescent="0.25">
      <c r="B25" s="35">
        <f t="shared" si="0"/>
        <v>8</v>
      </c>
      <c r="D25" s="35" t="s">
        <v>42</v>
      </c>
      <c r="E25" s="35">
        <v>4</v>
      </c>
    </row>
    <row r="26" spans="2:5" x14ac:dyDescent="0.25">
      <c r="B26" s="35">
        <f t="shared" si="0"/>
        <v>9</v>
      </c>
      <c r="D26" s="35" t="s">
        <v>44</v>
      </c>
    </row>
    <row r="27" spans="2:5" x14ac:dyDescent="0.25">
      <c r="B27" s="35">
        <f t="shared" si="0"/>
        <v>10</v>
      </c>
      <c r="C27" s="35" t="s">
        <v>45</v>
      </c>
      <c r="D27" s="35" t="str">
        <f>+D5</f>
        <v>Tầng 1 - 123</v>
      </c>
    </row>
    <row r="28" spans="2:5" x14ac:dyDescent="0.25">
      <c r="B28" s="35">
        <f t="shared" si="0"/>
        <v>11</v>
      </c>
      <c r="C28" s="35" t="s">
        <v>46</v>
      </c>
      <c r="D28" s="37">
        <v>4564</v>
      </c>
    </row>
    <row r="29" spans="2:5" x14ac:dyDescent="0.25">
      <c r="B29" s="35">
        <f t="shared" si="0"/>
        <v>12</v>
      </c>
      <c r="C29" s="35" t="s">
        <v>47</v>
      </c>
      <c r="D29" s="37">
        <v>5465468</v>
      </c>
    </row>
    <row r="30" spans="2:5" x14ac:dyDescent="0.25">
      <c r="B30" s="35">
        <f t="shared" si="0"/>
        <v>13</v>
      </c>
      <c r="C30" s="35" t="s">
        <v>48</v>
      </c>
    </row>
    <row r="31" spans="2:5" x14ac:dyDescent="0.25">
      <c r="B31" s="35">
        <f t="shared" si="0"/>
        <v>14</v>
      </c>
    </row>
    <row r="32" spans="2:5" x14ac:dyDescent="0.25">
      <c r="B32" s="35">
        <f t="shared" si="0"/>
        <v>15</v>
      </c>
    </row>
    <row r="33" spans="2:9" x14ac:dyDescent="0.25">
      <c r="B33" s="35">
        <f t="shared" si="0"/>
        <v>16</v>
      </c>
    </row>
    <row r="34" spans="2:9" x14ac:dyDescent="0.25">
      <c r="B34" s="35">
        <f t="shared" si="0"/>
        <v>17</v>
      </c>
    </row>
    <row r="35" spans="2:9" x14ac:dyDescent="0.25">
      <c r="B35" s="35">
        <f t="shared" si="0"/>
        <v>18</v>
      </c>
    </row>
    <row r="36" spans="2:9" x14ac:dyDescent="0.25">
      <c r="B36" s="35">
        <f t="shared" si="0"/>
        <v>19</v>
      </c>
    </row>
    <row r="37" spans="2:9" x14ac:dyDescent="0.25">
      <c r="B37" s="35">
        <f t="shared" si="0"/>
        <v>20</v>
      </c>
    </row>
    <row r="38" spans="2:9" s="36" customFormat="1" x14ac:dyDescent="0.25">
      <c r="B38" s="36">
        <v>1</v>
      </c>
      <c r="C38" s="36" t="s">
        <v>49</v>
      </c>
      <c r="D38" s="35" t="s">
        <v>82</v>
      </c>
    </row>
    <row r="39" spans="2:9" x14ac:dyDescent="0.25">
      <c r="B39" s="35">
        <f>+B38+1</f>
        <v>2</v>
      </c>
      <c r="C39" s="35" t="s">
        <v>41</v>
      </c>
      <c r="D39" s="35" t="s">
        <v>50</v>
      </c>
      <c r="E39" s="38">
        <v>1</v>
      </c>
      <c r="H39" s="35" t="s">
        <v>43</v>
      </c>
      <c r="I39" s="39" t="s">
        <v>51</v>
      </c>
    </row>
    <row r="40" spans="2:9" x14ac:dyDescent="0.25">
      <c r="B40" s="35">
        <f>+B39+1</f>
        <v>3</v>
      </c>
      <c r="C40" s="35" t="s">
        <v>43</v>
      </c>
      <c r="D40" s="39">
        <v>1</v>
      </c>
    </row>
    <row r="41" spans="2:9" x14ac:dyDescent="0.25">
      <c r="B41" s="35">
        <f t="shared" ref="B41:B45" si="1">+B40+1</f>
        <v>4</v>
      </c>
      <c r="C41" s="35" t="s">
        <v>45</v>
      </c>
      <c r="D41" s="35">
        <v>1</v>
      </c>
    </row>
    <row r="42" spans="2:9" ht="18.75" x14ac:dyDescent="0.3">
      <c r="B42" s="35">
        <f t="shared" si="1"/>
        <v>5</v>
      </c>
      <c r="C42" s="35" t="s">
        <v>46</v>
      </c>
      <c r="D42" s="35">
        <v>1</v>
      </c>
      <c r="F42" s="40">
        <v>1</v>
      </c>
    </row>
    <row r="43" spans="2:9" x14ac:dyDescent="0.25">
      <c r="B43" s="35">
        <f t="shared" si="1"/>
        <v>6</v>
      </c>
      <c r="C43" s="35" t="s">
        <v>47</v>
      </c>
      <c r="D43" s="37">
        <v>1</v>
      </c>
    </row>
    <row r="44" spans="2:9" x14ac:dyDescent="0.25">
      <c r="B44" s="35">
        <f t="shared" si="1"/>
        <v>7</v>
      </c>
      <c r="C44" s="35" t="s">
        <v>48</v>
      </c>
      <c r="D44" s="41" t="s">
        <v>83</v>
      </c>
    </row>
    <row r="45" spans="2:9" x14ac:dyDescent="0.25">
      <c r="B45" s="35">
        <f t="shared" si="1"/>
        <v>8</v>
      </c>
      <c r="C45" s="35" t="s">
        <v>52</v>
      </c>
      <c r="D45" s="35" t="s">
        <v>53</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rgb="FF7030A0"/>
  </sheetPr>
  <dimension ref="A1:CW123"/>
  <sheetViews>
    <sheetView tabSelected="1" view="pageBreakPreview" topLeftCell="A31" zoomScaleNormal="100" zoomScaleSheetLayoutView="100" workbookViewId="0">
      <selection activeCell="CV27" sqref="CV27"/>
    </sheetView>
  </sheetViews>
  <sheetFormatPr defaultColWidth="0" defaultRowHeight="0" customHeight="1" zeroHeight="1" x14ac:dyDescent="0.25"/>
  <cols>
    <col min="1" max="1" width="10.42578125" style="64" customWidth="1"/>
    <col min="2" max="2" width="2.28515625" style="59" customWidth="1"/>
    <col min="3" max="41" width="2.28515625" style="1" customWidth="1"/>
    <col min="42" max="42" width="5.28515625" style="1" hidden="1" customWidth="1"/>
    <col min="43" max="43" width="4.42578125" style="1" hidden="1" customWidth="1"/>
    <col min="44" max="47" width="3.5703125" style="1" hidden="1" customWidth="1"/>
    <col min="48" max="48" width="4.7109375" style="1" hidden="1" customWidth="1"/>
    <col min="49" max="50" width="3.5703125" style="1" hidden="1" customWidth="1"/>
    <col min="51" max="51" width="4.7109375" style="1" hidden="1" customWidth="1"/>
    <col min="52" max="53" width="3.5703125" style="1" hidden="1" customWidth="1"/>
    <col min="54" max="54" width="4.7109375" style="1" hidden="1" customWidth="1"/>
    <col min="55" max="56" width="3.5703125" style="1" hidden="1" customWidth="1"/>
    <col min="57" max="57" width="4.7109375" style="1" hidden="1" customWidth="1"/>
    <col min="58" max="58" width="3.5703125" style="1" hidden="1" customWidth="1"/>
    <col min="59" max="62" width="4.7109375" style="1" hidden="1" customWidth="1"/>
    <col min="63" max="79" width="8" style="1" hidden="1"/>
    <col min="80" max="80" width="22.42578125" style="1" customWidth="1"/>
    <col min="81" max="99" width="8" style="1" hidden="1"/>
    <col min="100" max="100" width="18.5703125" style="1" customWidth="1"/>
    <col min="101" max="101" width="0" style="1" hidden="1" customWidth="1"/>
    <col min="102" max="16384" width="8" style="1" hidden="1"/>
  </cols>
  <sheetData>
    <row r="1" spans="1:60" ht="13.5" customHeight="1" x14ac:dyDescent="0.25">
      <c r="B1" s="66">
        <v>1</v>
      </c>
      <c r="C1" s="67">
        <v>2</v>
      </c>
      <c r="D1" s="66">
        <v>3</v>
      </c>
      <c r="E1" s="67">
        <v>4</v>
      </c>
      <c r="F1" s="66">
        <v>5</v>
      </c>
      <c r="G1" s="67">
        <v>6</v>
      </c>
      <c r="H1" s="66">
        <v>7</v>
      </c>
      <c r="I1" s="67">
        <v>8</v>
      </c>
      <c r="J1" s="66">
        <v>9</v>
      </c>
      <c r="K1" s="67">
        <v>10</v>
      </c>
      <c r="L1" s="66">
        <v>11</v>
      </c>
      <c r="M1" s="67">
        <v>12</v>
      </c>
      <c r="N1" s="66">
        <v>13</v>
      </c>
      <c r="O1" s="67">
        <v>14</v>
      </c>
      <c r="P1" s="66">
        <v>15</v>
      </c>
      <c r="Q1" s="67">
        <v>16</v>
      </c>
      <c r="R1" s="66">
        <v>17</v>
      </c>
      <c r="S1" s="67">
        <v>18</v>
      </c>
      <c r="T1" s="66">
        <v>19</v>
      </c>
      <c r="U1" s="67">
        <v>20</v>
      </c>
      <c r="V1" s="66">
        <v>21</v>
      </c>
      <c r="W1" s="67">
        <v>22</v>
      </c>
      <c r="X1" s="66">
        <v>23</v>
      </c>
      <c r="Y1" s="67">
        <v>24</v>
      </c>
      <c r="Z1" s="66">
        <v>25</v>
      </c>
      <c r="AA1" s="67">
        <v>26</v>
      </c>
      <c r="AB1" s="66">
        <v>27</v>
      </c>
      <c r="AC1" s="67">
        <v>28</v>
      </c>
      <c r="AD1" s="66">
        <v>29</v>
      </c>
      <c r="AE1" s="67">
        <v>30</v>
      </c>
      <c r="AF1" s="66">
        <v>31</v>
      </c>
      <c r="AG1" s="67">
        <v>32</v>
      </c>
      <c r="AH1" s="66">
        <v>33</v>
      </c>
      <c r="AI1" s="67">
        <v>34</v>
      </c>
      <c r="AJ1" s="66">
        <v>35</v>
      </c>
      <c r="AK1" s="67">
        <v>36</v>
      </c>
      <c r="AL1" s="66">
        <v>37</v>
      </c>
      <c r="AM1" s="67">
        <v>38</v>
      </c>
      <c r="AN1" s="66">
        <v>39</v>
      </c>
      <c r="AO1" s="67">
        <v>40</v>
      </c>
    </row>
    <row r="2" spans="1:60" ht="16.5" customHeight="1" x14ac:dyDescent="0.25">
      <c r="A2" s="61"/>
      <c r="B2" s="80" t="s">
        <v>54</v>
      </c>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1" t="e">
        <f>#REF!</f>
        <v>#REF!</v>
      </c>
      <c r="AQ2" s="1" t="e">
        <f>#REF!</f>
        <v>#REF!</v>
      </c>
      <c r="AR2" s="1" t="e">
        <f>#REF!</f>
        <v>#REF!</v>
      </c>
      <c r="AS2" s="1" t="e">
        <f>#REF!</f>
        <v>#REF!</v>
      </c>
      <c r="AT2" s="1" t="e">
        <f>#REF!</f>
        <v>#REF!</v>
      </c>
      <c r="AU2" s="1" t="e">
        <f>#REF!</f>
        <v>#REF!</v>
      </c>
      <c r="AV2" s="1" t="e">
        <f>#REF!</f>
        <v>#REF!</v>
      </c>
      <c r="AW2" s="1" t="e">
        <f>#REF!</f>
        <v>#REF!</v>
      </c>
      <c r="AX2" s="1" t="e">
        <f>#REF!</f>
        <v>#REF!</v>
      </c>
      <c r="AY2" s="1" t="e">
        <f>#REF!</f>
        <v>#REF!</v>
      </c>
      <c r="AZ2" s="1" t="e">
        <f>#REF!</f>
        <v>#REF!</v>
      </c>
      <c r="BA2" s="1" t="e">
        <f>#REF!</f>
        <v>#REF!</v>
      </c>
      <c r="BB2" s="1" t="e">
        <f>#REF!</f>
        <v>#REF!</v>
      </c>
      <c r="BC2" s="1" t="e">
        <f>#REF!</f>
        <v>#REF!</v>
      </c>
      <c r="BD2" s="1" t="e">
        <f>#REF!</f>
        <v>#REF!</v>
      </c>
      <c r="BE2" s="1" t="e">
        <f>#REF!</f>
        <v>#REF!</v>
      </c>
      <c r="BF2" s="1" t="s">
        <v>55</v>
      </c>
      <c r="BG2" s="1" t="e">
        <f>#REF!</f>
        <v>#REF!</v>
      </c>
      <c r="BH2" s="1" t="e">
        <f>#REF!</f>
        <v>#REF!</v>
      </c>
    </row>
    <row r="3" spans="1:60" ht="16.5" customHeight="1" x14ac:dyDescent="0.25">
      <c r="A3" s="61"/>
      <c r="B3" s="80" t="s">
        <v>56</v>
      </c>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R3" s="1" t="str">
        <f>AP10</f>
        <v>Q10</v>
      </c>
      <c r="AU3" s="1" t="str">
        <f>AP15</f>
        <v>H15</v>
      </c>
      <c r="AW3" s="1" t="e">
        <f>#REF!</f>
        <v>#REF!</v>
      </c>
      <c r="BA3" s="1" t="str">
        <f>AP17</f>
        <v>H17</v>
      </c>
      <c r="BC3" s="1" t="e">
        <f>#REF!</f>
        <v>#REF!</v>
      </c>
      <c r="BG3" s="1" t="e">
        <f>#REF!</f>
        <v>#REF!</v>
      </c>
      <c r="BH3" s="1" t="e">
        <f>#REF!</f>
        <v>#REF!</v>
      </c>
    </row>
    <row r="4" spans="1:60" ht="16.5" customHeight="1" x14ac:dyDescent="0.25">
      <c r="A4" s="61"/>
      <c r="B4" s="82" t="s">
        <v>59</v>
      </c>
      <c r="C4" s="83"/>
      <c r="D4" s="83"/>
      <c r="E4" s="83"/>
      <c r="F4" s="83"/>
      <c r="G4" s="83"/>
      <c r="H4" s="83"/>
      <c r="I4" s="83"/>
      <c r="J4" s="83"/>
      <c r="K4" s="83"/>
      <c r="L4" s="83"/>
      <c r="M4" s="83"/>
      <c r="N4" s="83"/>
      <c r="O4" s="83"/>
      <c r="P4" s="83"/>
      <c r="Q4" s="83"/>
      <c r="R4" s="83"/>
      <c r="S4" s="83"/>
      <c r="T4" s="83"/>
      <c r="U4" s="83"/>
      <c r="V4" s="83"/>
      <c r="W4" s="83"/>
      <c r="X4" s="83"/>
      <c r="Y4" s="83"/>
      <c r="Z4" s="83"/>
      <c r="AA4" s="83"/>
      <c r="AB4" s="83"/>
      <c r="AC4" s="83"/>
      <c r="AD4" s="83"/>
      <c r="AE4" s="83"/>
      <c r="AF4" s="83"/>
      <c r="AG4" s="83"/>
      <c r="AH4" s="83"/>
      <c r="AI4" s="83"/>
      <c r="AJ4" s="83"/>
      <c r="AK4" s="83"/>
      <c r="AL4" s="83"/>
      <c r="AM4" s="83"/>
      <c r="AN4" s="83"/>
      <c r="AO4" s="83"/>
      <c r="AR4" s="1" t="str">
        <f>AQ10</f>
        <v>R10</v>
      </c>
    </row>
    <row r="5" spans="1:60" ht="16.5" customHeight="1" x14ac:dyDescent="0.25">
      <c r="A5" s="61"/>
      <c r="B5" s="84" t="str">
        <f>+"Hà Nội, ngày "&amp;TEXT(DMHS!$E$11,"dd")&amp;" tháng "&amp;TEXT(DMHS!$E$11,"mm")&amp;" năm "&amp;TEXT(DMHS!$E$11,"yyyy")</f>
        <v>Hà Nội, ngày 09 tháng 10 năm 7627</v>
      </c>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row>
    <row r="6" spans="1:60" ht="16.5" customHeight="1" x14ac:dyDescent="0.25">
      <c r="A6" s="62"/>
      <c r="B6" s="80"/>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1"/>
      <c r="AM6" s="81"/>
      <c r="AN6" s="81"/>
      <c r="AO6" s="81"/>
    </row>
    <row r="7" spans="1:60" ht="19.5" customHeight="1" x14ac:dyDescent="0.3">
      <c r="A7" s="63"/>
      <c r="B7" s="86" t="s">
        <v>60</v>
      </c>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row>
    <row r="8" spans="1:60" ht="16.5" customHeight="1" x14ac:dyDescent="0.25">
      <c r="B8" s="92" t="str">
        <f>+"Số:                "&amp;DMHS!$D$11</f>
        <v>Số:                /BBTT/</v>
      </c>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row>
    <row r="9" spans="1:60" ht="16.5" customHeight="1" x14ac:dyDescent="0.25">
      <c r="B9" s="92"/>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row>
    <row r="10" spans="1:60" ht="38.25" customHeight="1" x14ac:dyDescent="0.25">
      <c r="B10" s="89" t="str">
        <f>+"       Căn cứ "&amp;DMHS!G8&amp;";"</f>
        <v xml:space="preserve">       Căn cứ Quyết định số 2/QĐ-ABC ngày 09/09/2021 của TGĐ v/v Phê duyệt chủ trương ĐTXD 123;</v>
      </c>
      <c r="C10" s="72"/>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42" t="str">
        <f>"Q"&amp;ROW()</f>
        <v>Q10</v>
      </c>
      <c r="AQ10" s="42" t="str">
        <f>"R"&amp;ROW()</f>
        <v>R10</v>
      </c>
      <c r="AR10" s="1" t="s">
        <v>57</v>
      </c>
      <c r="AS10" s="1" t="s">
        <v>58</v>
      </c>
    </row>
    <row r="11" spans="1:60" ht="42.75" customHeight="1" x14ac:dyDescent="0.25">
      <c r="B11" s="89" t="str">
        <f>+"       Căn cứ "&amp;DMHS!$G$10&amp;";"</f>
        <v xml:space="preserve">       Căn cứ Quyết định số 4/QĐ-ABC ngày 04/10/7627 của TGĐ v/v Phê duyệt dự toán, kế hoạch lựa chọn nhà thầu gói thầu tư vấn BCKTKT dự án 123;</v>
      </c>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42" t="str">
        <f>"Q"&amp;ROW()</f>
        <v>Q11</v>
      </c>
      <c r="AQ11" s="42" t="str">
        <f>"R"&amp;ROW()</f>
        <v>R11</v>
      </c>
      <c r="AR11" s="1" t="s">
        <v>57</v>
      </c>
      <c r="AS11" s="1" t="s">
        <v>58</v>
      </c>
    </row>
    <row r="12" spans="1:60" ht="25.5" customHeight="1" x14ac:dyDescent="0.25">
      <c r="A12" s="65"/>
      <c r="B12" s="93" t="str">
        <f>+"        Hôm nay, ngày "&amp;TEXT(DMHS!$E$11,"dd")&amp;" tháng "&amp;TEXT(DMHS!$E$11,"mm")&amp;" năm "&amp;TEXT(DMHS!$E$11,"yyyy")&amp;" tại "&amp;TT_DV!D27&amp;" chúng tôi gồm:"</f>
        <v xml:space="preserve">        Hôm nay, ngày 09 tháng 10 năm 7627 tại Tầng 1 - 123 chúng tôi gồm:</v>
      </c>
      <c r="C12" s="72"/>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46"/>
      <c r="AQ12" s="46"/>
      <c r="AR12" s="46"/>
      <c r="AS12" s="46"/>
      <c r="AT12" s="46"/>
      <c r="AU12" s="46"/>
      <c r="AV12" s="46"/>
      <c r="AW12" s="46"/>
      <c r="AX12" s="46"/>
      <c r="AY12" s="46"/>
      <c r="AZ12" s="46"/>
      <c r="BA12" s="46"/>
      <c r="BB12" s="46"/>
      <c r="BC12" s="46"/>
      <c r="BD12" s="46"/>
      <c r="BE12" s="46"/>
      <c r="BF12" s="46"/>
      <c r="BG12" s="46"/>
      <c r="BH12" s="46"/>
    </row>
    <row r="13" spans="1:60" ht="25.5" customHeight="1" x14ac:dyDescent="0.25">
      <c r="B13" s="88" t="s">
        <v>98</v>
      </c>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47"/>
    </row>
    <row r="14" spans="1:60" ht="41.25" customHeight="1" x14ac:dyDescent="0.25">
      <c r="B14" s="87" t="str">
        <f>+"(Theo "&amp;DMHS!$G$9&amp;")"</f>
        <v>(Theo Quyết định số 3/QĐ-ABC ngày 22/09/2021 của TGĐ v/v Phê duyệt thành lập và giao nhiệm vụ Ban QLCT  123)</v>
      </c>
      <c r="C14" s="72"/>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47"/>
    </row>
    <row r="15" spans="1:60" ht="18.75" x14ac:dyDescent="0.25">
      <c r="B15" s="53"/>
      <c r="E15" s="50" t="str">
        <f>"- "&amp;TT_DV!$D$19</f>
        <v>- Ông:</v>
      </c>
      <c r="I15" s="50">
        <f>+TT_DV!E19</f>
        <v>1</v>
      </c>
      <c r="V15" s="50" t="str">
        <f>"- Chức vụ: "&amp;TT_DV!D20</f>
        <v>- Chức vụ: Giám đốc BQLDA</v>
      </c>
      <c r="AI15" s="53"/>
      <c r="AJ15" s="53"/>
      <c r="AK15" s="53"/>
      <c r="AM15" s="53"/>
      <c r="AN15" s="53"/>
      <c r="AO15" s="53"/>
      <c r="AP15" s="47" t="str">
        <f>"H"&amp;ROW()</f>
        <v>H15</v>
      </c>
    </row>
    <row r="16" spans="1:60" ht="16.5" x14ac:dyDescent="0.25">
      <c r="B16" s="88" t="str">
        <f>+"        2. Đại diện Bên B: "&amp;+TT_DV!$D$38</f>
        <v xml:space="preserve">        2. Đại diện Bên B: Công ty 544645</v>
      </c>
      <c r="C16" s="75"/>
      <c r="D16" s="75"/>
      <c r="E16" s="75"/>
      <c r="F16" s="75"/>
      <c r="G16" s="75"/>
      <c r="H16" s="75"/>
      <c r="I16" s="75"/>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48"/>
    </row>
    <row r="17" spans="2:42" ht="18.75" x14ac:dyDescent="0.25">
      <c r="B17" s="53"/>
      <c r="E17" s="50" t="str">
        <f>"- "&amp;TT_DV!$D$39</f>
        <v>- Ông</v>
      </c>
      <c r="I17" s="50">
        <f>+TT_DV!E39</f>
        <v>1</v>
      </c>
      <c r="V17" s="50" t="str">
        <f>"- Chức vụ: "&amp;TT_DV!I39</f>
        <v>- Chức vụ: Giám đốc.</v>
      </c>
      <c r="AI17" s="53"/>
      <c r="AJ17" s="53"/>
      <c r="AK17" s="53"/>
      <c r="AM17" s="53"/>
      <c r="AN17" s="53"/>
      <c r="AO17" s="53"/>
      <c r="AP17" s="47" t="str">
        <f>"H"&amp;ROW()</f>
        <v>H17</v>
      </c>
    </row>
    <row r="18" spans="2:42" ht="61.5" customHeight="1" x14ac:dyDescent="0.25">
      <c r="B18" s="89" t="str">
        <f>+"        Trên cơ sở nội dung cuộc họp thương thảo các Điều khoản của Hợp đồng gói thầu “"&amp;TT_DV!$D$45&amp;"” dự án "&amp;TT_DV!D2&amp;", hai Bên thống nhất ký biên bản với các nội dung như sau:"</f>
        <v xml:space="preserve">        Trên cơ sở nội dung cuộc họp thương thảo các Điều khoản của Hợp đồng gói thầu “Tư vấn lập BCKTKT” dự án 123, hai Bên thống nhất ký biên bản với các nội dung như sau:</v>
      </c>
      <c r="C18" s="72"/>
      <c r="D18" s="72"/>
      <c r="E18" s="72"/>
      <c r="F18" s="72"/>
      <c r="G18" s="72"/>
      <c r="H18" s="72"/>
      <c r="I18" s="72"/>
      <c r="J18" s="72"/>
      <c r="K18" s="72"/>
      <c r="L18" s="72"/>
      <c r="M18" s="72"/>
      <c r="N18" s="72"/>
      <c r="O18" s="72"/>
      <c r="P18" s="72"/>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row>
    <row r="19" spans="2:42" ht="9.4" customHeight="1" x14ac:dyDescent="0.25">
      <c r="C19" s="60"/>
      <c r="D19" s="60"/>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47"/>
    </row>
    <row r="20" spans="2:42" ht="15.75" x14ac:dyDescent="0.25">
      <c r="B20" s="90" t="s">
        <v>75</v>
      </c>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91"/>
      <c r="AM20" s="91"/>
      <c r="AN20" s="91"/>
      <c r="AO20" s="91"/>
      <c r="AP20" s="47"/>
    </row>
    <row r="21" spans="2:42" ht="15.75" x14ac:dyDescent="0.25">
      <c r="B21" s="74" t="s">
        <v>90</v>
      </c>
      <c r="C21" s="75"/>
      <c r="D21" s="75"/>
      <c r="E21" s="75"/>
      <c r="F21" s="75"/>
      <c r="G21" s="75"/>
      <c r="H21" s="75"/>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47"/>
    </row>
    <row r="22" spans="2:42" ht="18.75" x14ac:dyDescent="0.25">
      <c r="B22" s="53"/>
      <c r="D22" s="43"/>
      <c r="E22" s="56" t="str">
        <f>+"+ Điện thoại: "&amp;TT_DV!D40</f>
        <v>+ Điện thoại: 1</v>
      </c>
      <c r="F22" s="57"/>
      <c r="G22" s="57"/>
      <c r="H22" s="57"/>
      <c r="I22" s="57"/>
      <c r="J22" s="57"/>
      <c r="K22" s="57"/>
      <c r="L22" s="57"/>
      <c r="M22" s="57"/>
      <c r="N22" s="57"/>
      <c r="O22" s="57"/>
      <c r="P22" s="57"/>
      <c r="Q22" s="57"/>
      <c r="R22" s="57"/>
      <c r="S22" s="57"/>
      <c r="T22" s="57"/>
      <c r="U22" s="56" t="str">
        <f>+"+ Email: "&amp;TT_DV!F40</f>
        <v xml:space="preserve">+ Email: </v>
      </c>
      <c r="V22" s="57"/>
      <c r="W22" s="54"/>
      <c r="Y22" s="54"/>
      <c r="Z22" s="54"/>
      <c r="AA22" s="54"/>
      <c r="AB22" s="54"/>
      <c r="AC22" s="54"/>
      <c r="AD22" s="54"/>
      <c r="AE22" s="54"/>
      <c r="AF22" s="54"/>
      <c r="AG22" s="54"/>
      <c r="AH22" s="54"/>
      <c r="AI22" s="54"/>
      <c r="AJ22" s="54"/>
      <c r="AK22" s="54"/>
      <c r="AL22" s="54"/>
      <c r="AM22" s="54"/>
      <c r="AN22" s="54"/>
      <c r="AO22" s="54"/>
      <c r="AP22" s="47"/>
    </row>
    <row r="23" spans="2:42" ht="15.75" x14ac:dyDescent="0.25">
      <c r="B23" s="74" t="str">
        <f>+"        - Đầu mối liên lạc Nhà thầu: Ông "&amp;TT_DV!$E$39&amp;" - Chức vụ: "&amp;TT_DV!I39</f>
        <v xml:space="preserve">        - Đầu mối liên lạc Nhà thầu: Ông 1 - Chức vụ: Giám đốc.</v>
      </c>
      <c r="C23" s="75"/>
      <c r="D23" s="75"/>
      <c r="E23" s="75"/>
      <c r="F23" s="75"/>
      <c r="G23" s="75"/>
      <c r="H23" s="75"/>
      <c r="I23" s="75"/>
      <c r="J23" s="75"/>
      <c r="K23" s="75"/>
      <c r="L23" s="75"/>
      <c r="M23" s="75"/>
      <c r="N23" s="75"/>
      <c r="O23" s="75"/>
      <c r="P23" s="75"/>
      <c r="Q23" s="75"/>
      <c r="R23" s="75"/>
      <c r="S23" s="75"/>
      <c r="T23" s="75"/>
      <c r="U23" s="75"/>
      <c r="V23" s="75"/>
      <c r="W23" s="75"/>
      <c r="X23" s="75"/>
      <c r="Y23" s="75"/>
      <c r="Z23" s="75"/>
      <c r="AA23" s="75"/>
      <c r="AB23" s="75"/>
      <c r="AC23" s="75"/>
      <c r="AD23" s="75"/>
      <c r="AE23" s="75"/>
      <c r="AF23" s="75"/>
      <c r="AG23" s="75"/>
      <c r="AH23" s="75"/>
      <c r="AI23" s="75"/>
      <c r="AJ23" s="75"/>
      <c r="AK23" s="75"/>
      <c r="AL23" s="75"/>
      <c r="AM23" s="75"/>
      <c r="AN23" s="75"/>
      <c r="AO23" s="75"/>
      <c r="AP23" s="47"/>
    </row>
    <row r="24" spans="2:42" ht="18.75" x14ac:dyDescent="0.25">
      <c r="B24" s="53"/>
      <c r="C24" s="43"/>
      <c r="E24" s="49" t="str">
        <f>+"+ Điện thoại: "&amp;TT_DV!D42</f>
        <v>+ Điện thoại: 1</v>
      </c>
      <c r="F24" s="54"/>
      <c r="G24" s="54"/>
      <c r="H24" s="54"/>
      <c r="I24" s="54"/>
      <c r="J24" s="54"/>
      <c r="K24" s="54"/>
      <c r="L24" s="54"/>
      <c r="M24" s="54"/>
      <c r="N24" s="54"/>
      <c r="O24" s="54"/>
      <c r="P24" s="54"/>
      <c r="Q24" s="54"/>
      <c r="R24" s="54"/>
      <c r="S24" s="54"/>
      <c r="T24" s="54"/>
      <c r="U24" s="49" t="str">
        <f>+"+ Email: "&amp;TT_DV!F42</f>
        <v>+ Email: 1</v>
      </c>
      <c r="V24" s="54"/>
      <c r="W24" s="54"/>
      <c r="Y24" s="54"/>
      <c r="Z24" s="54"/>
      <c r="AA24" s="54"/>
      <c r="AB24" s="54"/>
      <c r="AC24" s="54"/>
      <c r="AD24" s="54"/>
      <c r="AE24" s="54"/>
      <c r="AF24" s="54"/>
      <c r="AG24" s="54"/>
      <c r="AH24" s="54"/>
      <c r="AI24" s="54"/>
      <c r="AJ24" s="54"/>
      <c r="AK24" s="54"/>
      <c r="AL24" s="54"/>
      <c r="AM24" s="54"/>
      <c r="AN24" s="54"/>
      <c r="AO24" s="54"/>
      <c r="AP24" s="47"/>
    </row>
    <row r="25" spans="2:42" ht="18.75" x14ac:dyDescent="0.25">
      <c r="B25" s="1"/>
      <c r="C25" s="45" t="str">
        <f>+"      2. Nội dung hợp đồng:"</f>
        <v xml:space="preserve">      2. Nội dung hợp đồng:</v>
      </c>
      <c r="D25" s="4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47"/>
    </row>
    <row r="26" spans="2:42" ht="15.75" x14ac:dyDescent="0.25">
      <c r="B26" s="71" t="s">
        <v>61</v>
      </c>
      <c r="C26" s="72"/>
      <c r="D26" s="72"/>
      <c r="E26" s="72"/>
      <c r="F26" s="72"/>
      <c r="G26" s="72"/>
      <c r="H26" s="72"/>
      <c r="I26" s="72"/>
      <c r="J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c r="AL26" s="72"/>
      <c r="AM26" s="72"/>
      <c r="AN26" s="72"/>
      <c r="AO26" s="72"/>
      <c r="AP26" s="47"/>
    </row>
    <row r="27" spans="2:42" ht="39.75" customHeight="1" x14ac:dyDescent="0.25">
      <c r="B27" s="71" t="str">
        <f>+"        Căn cứ "&amp;DMHS!G8&amp;"."</f>
        <v xml:space="preserve">        Căn cứ Quyết định số 2/QĐ-ABC ngày 09/09/2021 của TGĐ v/v Phê duyệt chủ trương ĐTXD 123.</v>
      </c>
      <c r="C27" s="72"/>
      <c r="D27" s="72"/>
      <c r="E27" s="72"/>
      <c r="F27" s="72"/>
      <c r="G27" s="72"/>
      <c r="H27" s="72"/>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47"/>
    </row>
    <row r="28" spans="2:42" ht="18.75" customHeight="1" x14ac:dyDescent="0.25">
      <c r="B28" s="73" t="s">
        <v>62</v>
      </c>
      <c r="C28" s="72"/>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47"/>
    </row>
    <row r="29" spans="2:42" ht="56.25" customHeight="1" x14ac:dyDescent="0.25">
      <c r="B29" s="71" t="s">
        <v>63</v>
      </c>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47"/>
    </row>
    <row r="30" spans="2:42" ht="15.75" x14ac:dyDescent="0.25">
      <c r="B30" s="71" t="s">
        <v>91</v>
      </c>
      <c r="C30" s="72"/>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47"/>
    </row>
    <row r="31" spans="2:42" ht="18.75" customHeight="1" x14ac:dyDescent="0.25">
      <c r="B31" s="71" t="s">
        <v>64</v>
      </c>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c r="AL31" s="72"/>
      <c r="AM31" s="72"/>
      <c r="AN31" s="72"/>
      <c r="AO31" s="72"/>
      <c r="AP31" s="47"/>
    </row>
    <row r="32" spans="2:42" ht="18.75" customHeight="1" x14ac:dyDescent="0.25">
      <c r="B32" s="71" t="s">
        <v>65</v>
      </c>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47"/>
    </row>
    <row r="33" spans="2:42" ht="18.75" customHeight="1" x14ac:dyDescent="0.25">
      <c r="B33" s="71" t="s">
        <v>66</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47"/>
    </row>
    <row r="34" spans="2:42" ht="18.75" customHeight="1" x14ac:dyDescent="0.25">
      <c r="B34" s="71" t="s">
        <v>67</v>
      </c>
      <c r="C34" s="72"/>
      <c r="D34" s="72"/>
      <c r="E34" s="72"/>
      <c r="F34" s="72"/>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c r="AL34" s="72"/>
      <c r="AM34" s="72"/>
      <c r="AN34" s="72"/>
      <c r="AO34" s="72"/>
      <c r="AP34" s="47"/>
    </row>
    <row r="35" spans="2:42" ht="15.75" x14ac:dyDescent="0.25">
      <c r="B35" s="71" t="s">
        <v>92</v>
      </c>
      <c r="C35" s="72"/>
      <c r="D35" s="72"/>
      <c r="E35" s="72"/>
      <c r="F35" s="72"/>
      <c r="G35" s="72"/>
      <c r="H35" s="72"/>
      <c r="I35" s="72"/>
      <c r="J35" s="72"/>
      <c r="K35" s="72"/>
      <c r="L35" s="72"/>
      <c r="M35" s="72"/>
      <c r="N35" s="72"/>
      <c r="O35" s="72"/>
      <c r="P35" s="72"/>
      <c r="Q35" s="72"/>
      <c r="R35" s="72"/>
      <c r="S35" s="72"/>
      <c r="T35" s="72"/>
      <c r="U35" s="72"/>
      <c r="V35" s="72"/>
      <c r="W35" s="72"/>
      <c r="X35" s="72"/>
      <c r="Y35" s="72"/>
      <c r="Z35" s="72"/>
      <c r="AA35" s="72"/>
      <c r="AB35" s="72"/>
      <c r="AC35" s="72"/>
      <c r="AD35" s="72"/>
      <c r="AE35" s="72"/>
      <c r="AF35" s="72"/>
      <c r="AG35" s="72"/>
      <c r="AH35" s="72"/>
      <c r="AI35" s="72"/>
      <c r="AJ35" s="72"/>
      <c r="AK35" s="72"/>
      <c r="AL35" s="72"/>
      <c r="AM35" s="72"/>
      <c r="AN35" s="72"/>
      <c r="AO35" s="72"/>
      <c r="AP35" s="47"/>
    </row>
    <row r="36" spans="2:42" ht="18.75" customHeight="1" x14ac:dyDescent="0.25">
      <c r="B36" s="73" t="s">
        <v>68</v>
      </c>
      <c r="C36" s="72"/>
      <c r="D36" s="72"/>
      <c r="E36" s="72"/>
      <c r="F36" s="72"/>
      <c r="G36" s="72"/>
      <c r="H36" s="72"/>
      <c r="I36" s="72"/>
      <c r="J36" s="72"/>
      <c r="K36" s="72"/>
      <c r="L36" s="72"/>
      <c r="M36" s="72"/>
      <c r="N36" s="72"/>
      <c r="O36" s="72"/>
      <c r="P36" s="72"/>
      <c r="Q36" s="72"/>
      <c r="R36" s="72"/>
      <c r="S36" s="72"/>
      <c r="T36" s="72"/>
      <c r="U36" s="72"/>
      <c r="V36" s="72"/>
      <c r="W36" s="72"/>
      <c r="X36" s="72"/>
      <c r="Y36" s="72"/>
      <c r="Z36" s="72"/>
      <c r="AA36" s="72"/>
      <c r="AB36" s="72"/>
      <c r="AC36" s="72"/>
      <c r="AD36" s="72"/>
      <c r="AE36" s="72"/>
      <c r="AF36" s="72"/>
      <c r="AG36" s="72"/>
      <c r="AH36" s="72"/>
      <c r="AI36" s="72"/>
      <c r="AJ36" s="72"/>
      <c r="AK36" s="72"/>
      <c r="AL36" s="72"/>
      <c r="AM36" s="72"/>
      <c r="AN36" s="72"/>
      <c r="AO36" s="72"/>
      <c r="AP36" s="47"/>
    </row>
    <row r="37" spans="2:42" ht="18.75" customHeight="1" x14ac:dyDescent="0.25">
      <c r="B37" s="71" t="s">
        <v>93</v>
      </c>
      <c r="C37" s="72"/>
      <c r="D37" s="72"/>
      <c r="E37" s="72"/>
      <c r="F37" s="72"/>
      <c r="G37" s="72"/>
      <c r="H37" s="72"/>
      <c r="I37" s="72"/>
      <c r="J37" s="72"/>
      <c r="K37" s="72"/>
      <c r="L37" s="72"/>
      <c r="M37" s="72"/>
      <c r="N37" s="72"/>
      <c r="O37" s="72"/>
      <c r="P37" s="72"/>
      <c r="Q37" s="72"/>
      <c r="R37" s="72"/>
      <c r="S37" s="72"/>
      <c r="T37" s="72"/>
      <c r="U37" s="72"/>
      <c r="V37" s="72"/>
      <c r="W37" s="72"/>
      <c r="X37" s="72"/>
      <c r="Y37" s="72"/>
      <c r="Z37" s="72"/>
      <c r="AA37" s="72"/>
      <c r="AB37" s="72"/>
      <c r="AC37" s="72"/>
      <c r="AD37" s="72"/>
      <c r="AE37" s="72"/>
      <c r="AF37" s="72"/>
      <c r="AG37" s="72"/>
      <c r="AH37" s="72"/>
      <c r="AI37" s="72"/>
      <c r="AJ37" s="72"/>
      <c r="AK37" s="72"/>
      <c r="AL37" s="72"/>
      <c r="AM37" s="72"/>
      <c r="AN37" s="72"/>
      <c r="AO37" s="72"/>
      <c r="AP37" s="47"/>
    </row>
    <row r="38" spans="2:42" ht="18.75" customHeight="1" x14ac:dyDescent="0.25">
      <c r="B38" s="71" t="s">
        <v>69</v>
      </c>
      <c r="C38" s="72"/>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72"/>
      <c r="AJ38" s="72"/>
      <c r="AK38" s="72"/>
      <c r="AL38" s="72"/>
      <c r="AM38" s="72"/>
      <c r="AN38" s="72"/>
      <c r="AO38" s="72"/>
      <c r="AP38" s="47"/>
    </row>
    <row r="39" spans="2:42" ht="18.75" customHeight="1" x14ac:dyDescent="0.25">
      <c r="B39" s="71" t="s">
        <v>70</v>
      </c>
      <c r="C39" s="72"/>
      <c r="D39" s="72"/>
      <c r="E39" s="72"/>
      <c r="F39" s="72"/>
      <c r="G39" s="72"/>
      <c r="H39" s="72"/>
      <c r="I39" s="72"/>
      <c r="J39" s="72"/>
      <c r="K39" s="72"/>
      <c r="L39" s="72"/>
      <c r="M39" s="72"/>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72"/>
      <c r="AM39" s="72"/>
      <c r="AN39" s="72"/>
      <c r="AO39" s="72"/>
      <c r="AP39" s="47"/>
    </row>
    <row r="40" spans="2:42" ht="18.75" customHeight="1" x14ac:dyDescent="0.25">
      <c r="B40" s="73" t="str">
        <f>+"        2.4. Thời gian thực hiện Hợp đồng: "</f>
        <v xml:space="preserve">        2.4. Thời gian thực hiện Hợp đồng: </v>
      </c>
      <c r="C40" s="72"/>
      <c r="D40" s="72"/>
      <c r="E40" s="72"/>
      <c r="F40" s="72"/>
      <c r="G40" s="72"/>
      <c r="H40" s="72"/>
      <c r="I40" s="72"/>
      <c r="J40" s="72"/>
      <c r="K40" s="72"/>
      <c r="L40" s="72"/>
      <c r="M40" s="72"/>
      <c r="N40" s="72"/>
      <c r="O40" s="72"/>
      <c r="P40" s="72"/>
      <c r="Q40" s="72"/>
      <c r="R40" s="72"/>
      <c r="S40" s="72"/>
      <c r="T40" s="72"/>
      <c r="U40" s="72"/>
      <c r="V40" s="72"/>
      <c r="W40" s="72"/>
      <c r="X40" s="72"/>
      <c r="Y40" s="72"/>
      <c r="Z40" s="72"/>
      <c r="AA40" s="72"/>
      <c r="AB40" s="72"/>
      <c r="AC40" s="72"/>
      <c r="AD40" s="72"/>
      <c r="AE40" s="72"/>
      <c r="AF40" s="72"/>
      <c r="AG40" s="72"/>
      <c r="AH40" s="72"/>
      <c r="AI40" s="72"/>
      <c r="AJ40" s="72"/>
      <c r="AK40" s="72"/>
      <c r="AL40" s="72"/>
      <c r="AM40" s="72"/>
      <c r="AN40" s="72"/>
      <c r="AO40" s="72"/>
      <c r="AP40" s="47"/>
    </row>
    <row r="41" spans="2:42" ht="37.5" customHeight="1" x14ac:dyDescent="0.25">
      <c r="B41" s="74" t="str">
        <f>+"        Hai bên thống nhất thời gian thực hiện hợp đồng là: "&amp;DMHS!H13&amp;" ngày kể từ ngày ký hợp đồng, trong đó:"</f>
        <v xml:space="preserve">        Hai bên thống nhất thời gian thực hiện hợp đồng là: 75 ngày kể từ ngày ký hợp đồng, trong đó:</v>
      </c>
      <c r="C41" s="75"/>
      <c r="D41" s="75"/>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5"/>
      <c r="AH41" s="75"/>
      <c r="AI41" s="75"/>
      <c r="AJ41" s="75"/>
      <c r="AK41" s="75"/>
      <c r="AL41" s="75"/>
      <c r="AM41" s="75"/>
      <c r="AN41" s="75"/>
      <c r="AO41" s="75"/>
      <c r="AP41" s="47"/>
    </row>
    <row r="42" spans="2:42" ht="15.75" x14ac:dyDescent="0.25">
      <c r="B42" s="71" t="s">
        <v>94</v>
      </c>
      <c r="C42" s="72"/>
      <c r="D42" s="72"/>
      <c r="E42" s="72"/>
      <c r="F42" s="72"/>
      <c r="G42" s="72"/>
      <c r="H42" s="72"/>
      <c r="I42" s="72"/>
      <c r="J42" s="72"/>
      <c r="K42" s="72"/>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47"/>
    </row>
    <row r="43" spans="2:42" ht="18.75" customHeight="1" x14ac:dyDescent="0.25">
      <c r="B43" s="73" t="s">
        <v>71</v>
      </c>
      <c r="C43" s="72"/>
      <c r="D43" s="72"/>
      <c r="E43" s="72"/>
      <c r="F43" s="72"/>
      <c r="G43" s="72"/>
      <c r="H43" s="72"/>
      <c r="I43" s="72"/>
      <c r="J43" s="72"/>
      <c r="K43" s="72"/>
      <c r="L43" s="72"/>
      <c r="M43" s="72"/>
      <c r="N43" s="72"/>
      <c r="O43" s="72"/>
      <c r="P43" s="72"/>
      <c r="Q43" s="72"/>
      <c r="R43" s="72"/>
      <c r="S43" s="72"/>
      <c r="T43" s="72"/>
      <c r="U43" s="72"/>
      <c r="V43" s="72"/>
      <c r="W43" s="72"/>
      <c r="X43" s="72"/>
      <c r="Y43" s="72"/>
      <c r="Z43" s="72"/>
      <c r="AA43" s="72"/>
      <c r="AB43" s="72"/>
      <c r="AC43" s="72"/>
      <c r="AD43" s="72"/>
      <c r="AE43" s="72"/>
      <c r="AF43" s="72"/>
      <c r="AG43" s="72"/>
      <c r="AH43" s="72"/>
      <c r="AI43" s="72"/>
      <c r="AJ43" s="72"/>
      <c r="AK43" s="72"/>
      <c r="AL43" s="72"/>
      <c r="AM43" s="72"/>
      <c r="AN43" s="72"/>
      <c r="AO43" s="72"/>
      <c r="AP43" s="47"/>
    </row>
    <row r="44" spans="2:42" ht="18.75" customHeight="1" x14ac:dyDescent="0.25">
      <c r="B44" s="74" t="s">
        <v>72</v>
      </c>
      <c r="C44" s="75"/>
      <c r="D44" s="75"/>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75"/>
      <c r="AM44" s="75"/>
      <c r="AN44" s="75"/>
      <c r="AO44" s="75"/>
      <c r="AP44" s="47"/>
    </row>
    <row r="45" spans="2:42" ht="37.5" customHeight="1" x14ac:dyDescent="0.25">
      <c r="B45" s="76" t="str">
        <f>+"        - Các bên thống nhất giá hợp đồng (b/g thuế VAT và toàn bộ các chi phí khác) là: "&amp;TEXT(DMHS!$G$11,"0.000")&amp;" vnđ"</f>
        <v xml:space="preserve">        - Các bên thống nhất giá hợp đồng (b/g thuế VAT và toàn bộ các chi phí khác) là: 150.000.000 vnđ</v>
      </c>
      <c r="C45" s="77"/>
      <c r="D45" s="77"/>
      <c r="E45" s="77"/>
      <c r="F45" s="77"/>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47"/>
    </row>
    <row r="46" spans="2:42" ht="18.75" customHeight="1" x14ac:dyDescent="0.25">
      <c r="B46" s="78" t="e">
        <f ca="1">"(Bằng chữ: "&amp;VND(DMHS!$G$11)&amp;")"</f>
        <v>#NAME?</v>
      </c>
      <c r="C46" s="79"/>
      <c r="D46" s="79"/>
      <c r="E46" s="79"/>
      <c r="F46" s="79"/>
      <c r="G46" s="79"/>
      <c r="H46" s="79"/>
      <c r="I46" s="79"/>
      <c r="J46" s="79"/>
      <c r="K46" s="79"/>
      <c r="L46" s="79"/>
      <c r="M46" s="79"/>
      <c r="N46" s="79"/>
      <c r="O46" s="79"/>
      <c r="P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47"/>
    </row>
    <row r="47" spans="2:42" ht="18.75" x14ac:dyDescent="0.25">
      <c r="B47" s="45"/>
      <c r="C47" s="52"/>
      <c r="D47" s="52"/>
      <c r="E47" s="52"/>
      <c r="F47" s="51" t="s">
        <v>73</v>
      </c>
      <c r="G47" s="55"/>
      <c r="H47" s="55"/>
      <c r="I47" s="55"/>
      <c r="J47" s="55"/>
      <c r="K47" s="55"/>
      <c r="L47" s="55"/>
      <c r="M47" s="55"/>
      <c r="N47" s="55"/>
      <c r="O47" s="55"/>
      <c r="P47" s="55"/>
      <c r="Q47" s="55"/>
      <c r="R47" s="55"/>
      <c r="S47" s="55"/>
      <c r="T47" s="52"/>
      <c r="U47" s="52"/>
      <c r="V47" s="52"/>
      <c r="W47" s="52"/>
      <c r="X47" s="52"/>
      <c r="Y47" s="52"/>
      <c r="Z47" s="52"/>
      <c r="AA47" s="51" t="s">
        <v>74</v>
      </c>
      <c r="AB47" s="55"/>
      <c r="AC47" s="55"/>
      <c r="AD47" s="55"/>
      <c r="AE47" s="55"/>
      <c r="AF47" s="55"/>
      <c r="AG47" s="55"/>
      <c r="AH47" s="55"/>
      <c r="AI47" s="55"/>
      <c r="AJ47" s="55"/>
      <c r="AK47" s="55"/>
      <c r="AL47" s="55"/>
      <c r="AM47" s="55"/>
      <c r="AN47" s="55"/>
      <c r="AO47" s="55"/>
      <c r="AP47" s="47"/>
    </row>
    <row r="48" spans="2:42" ht="18.75" x14ac:dyDescent="0.25">
      <c r="B48" s="45"/>
      <c r="C48" s="52"/>
      <c r="D48" s="52"/>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47"/>
    </row>
    <row r="49" spans="2:42" ht="18.75" x14ac:dyDescent="0.25">
      <c r="B49" s="45"/>
      <c r="C49" s="52"/>
      <c r="D49" s="52"/>
      <c r="E49" s="52"/>
      <c r="F49" s="52"/>
      <c r="G49" s="52"/>
      <c r="H49" s="52"/>
      <c r="I49" s="52"/>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47"/>
    </row>
    <row r="50" spans="2:42" ht="18.75" x14ac:dyDescent="0.25">
      <c r="B50" s="45"/>
      <c r="C50" s="52"/>
      <c r="D50" s="52"/>
      <c r="E50" s="52"/>
      <c r="F50" s="52"/>
      <c r="G50" s="52"/>
      <c r="H50" s="52"/>
      <c r="I50" s="52"/>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47"/>
    </row>
    <row r="51" spans="2:42" ht="18.75" x14ac:dyDescent="0.25">
      <c r="B51" s="45"/>
      <c r="C51" s="52"/>
      <c r="D51" s="52"/>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2"/>
      <c r="AM51" s="52"/>
      <c r="AN51" s="52"/>
      <c r="AO51" s="52"/>
      <c r="AP51" s="47"/>
    </row>
    <row r="52" spans="2:42" ht="18.75" x14ac:dyDescent="0.25">
      <c r="B52" s="45"/>
      <c r="C52" s="52"/>
      <c r="D52" s="52"/>
      <c r="E52" s="52"/>
      <c r="F52" s="51">
        <f>+I17</f>
        <v>1</v>
      </c>
      <c r="G52" s="55"/>
      <c r="H52" s="55"/>
      <c r="I52" s="55"/>
      <c r="J52" s="55"/>
      <c r="K52" s="55"/>
      <c r="L52" s="55"/>
      <c r="M52" s="55"/>
      <c r="N52" s="55"/>
      <c r="O52" s="55"/>
      <c r="P52" s="55"/>
      <c r="Q52" s="55"/>
      <c r="R52" s="55"/>
      <c r="S52" s="55"/>
      <c r="T52" s="55"/>
      <c r="U52" s="52"/>
      <c r="V52" s="52"/>
      <c r="W52" s="52"/>
      <c r="X52" s="52"/>
      <c r="Y52" s="52"/>
      <c r="Z52" s="52"/>
      <c r="AA52" s="51">
        <f>+TT_DV!E19</f>
        <v>1</v>
      </c>
      <c r="AB52" s="55"/>
      <c r="AC52" s="55"/>
      <c r="AD52" s="55"/>
      <c r="AE52" s="55"/>
      <c r="AF52" s="55"/>
      <c r="AG52" s="55"/>
      <c r="AH52" s="55"/>
      <c r="AI52" s="55"/>
      <c r="AJ52" s="55"/>
      <c r="AK52" s="55"/>
      <c r="AL52" s="55"/>
      <c r="AM52" s="55"/>
      <c r="AN52" s="55"/>
      <c r="AO52" s="55"/>
      <c r="AP52" s="47"/>
    </row>
    <row r="53" spans="2:42" ht="18" customHeight="1" x14ac:dyDescent="0.25">
      <c r="B53" s="45"/>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47"/>
    </row>
    <row r="54" spans="2:42" ht="18" customHeight="1" x14ac:dyDescent="0.25">
      <c r="B54" s="45"/>
      <c r="C54" s="52"/>
      <c r="D54" s="52"/>
      <c r="E54" s="52"/>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47"/>
    </row>
    <row r="55" spans="2:42" ht="18.75" x14ac:dyDescent="0.25">
      <c r="B55" s="45"/>
      <c r="C55" s="52"/>
      <c r="D55" s="52"/>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2"/>
      <c r="AM55" s="52"/>
      <c r="AN55" s="52"/>
      <c r="AO55" s="52"/>
      <c r="AP55" s="47"/>
    </row>
    <row r="56" spans="2:42" ht="15.75" customHeight="1" x14ac:dyDescent="0.25">
      <c r="B56" s="58"/>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row>
    <row r="57" spans="2:42" ht="0" hidden="1" customHeight="1" x14ac:dyDescent="0.25"/>
    <row r="58" spans="2:42" ht="0" hidden="1" customHeight="1" x14ac:dyDescent="0.25"/>
    <row r="59" spans="2:42" ht="0" hidden="1" customHeight="1" x14ac:dyDescent="0.25"/>
    <row r="60" spans="2:42" ht="0" hidden="1" customHeight="1" x14ac:dyDescent="0.25"/>
    <row r="61" spans="2:42" ht="0" hidden="1" customHeight="1" x14ac:dyDescent="0.25"/>
    <row r="62" spans="2:42" ht="0" hidden="1" customHeight="1" x14ac:dyDescent="0.25"/>
    <row r="63" spans="2:42" ht="0" hidden="1" customHeight="1" x14ac:dyDescent="0.25"/>
    <row r="64" spans="2:42" ht="0" hidden="1" customHeight="1" x14ac:dyDescent="0.25"/>
    <row r="65" ht="0" hidden="1" customHeight="1" x14ac:dyDescent="0.25"/>
    <row r="66" ht="0" hidden="1" customHeight="1" x14ac:dyDescent="0.25"/>
    <row r="67" ht="0" hidden="1" customHeight="1" x14ac:dyDescent="0.25"/>
    <row r="68" ht="0" hidden="1" customHeight="1" x14ac:dyDescent="0.25"/>
    <row r="69" ht="0" hidden="1" customHeight="1" x14ac:dyDescent="0.25"/>
    <row r="70" ht="0" hidden="1" customHeight="1" x14ac:dyDescent="0.25"/>
    <row r="71" ht="0" hidden="1" customHeight="1" x14ac:dyDescent="0.25"/>
    <row r="72" ht="0" hidden="1" customHeight="1" x14ac:dyDescent="0.25"/>
    <row r="73" ht="0" hidden="1" customHeight="1" x14ac:dyDescent="0.25"/>
    <row r="74" ht="18.75" customHeight="1" x14ac:dyDescent="0.25"/>
    <row r="75" ht="0" hidden="1" customHeight="1" x14ac:dyDescent="0.25"/>
    <row r="76" ht="0" hidden="1" customHeight="1" x14ac:dyDescent="0.25"/>
    <row r="77" ht="0" hidden="1" customHeight="1" x14ac:dyDescent="0.25"/>
    <row r="78" ht="0" hidden="1" customHeight="1" x14ac:dyDescent="0.25"/>
    <row r="79" ht="0" hidden="1" customHeight="1" x14ac:dyDescent="0.25"/>
    <row r="80" ht="0" hidden="1" customHeight="1" x14ac:dyDescent="0.25"/>
    <row r="81" ht="0" hidden="1" customHeight="1" x14ac:dyDescent="0.25"/>
    <row r="82" ht="0" hidden="1" customHeight="1" x14ac:dyDescent="0.25"/>
    <row r="83" ht="0" hidden="1" customHeight="1" x14ac:dyDescent="0.25"/>
    <row r="84" ht="0" hidden="1" customHeight="1" x14ac:dyDescent="0.25"/>
    <row r="85" ht="0" hidden="1" customHeight="1" x14ac:dyDescent="0.25"/>
    <row r="86" ht="0" hidden="1" customHeight="1" x14ac:dyDescent="0.25"/>
    <row r="87" ht="0" hidden="1" customHeight="1" x14ac:dyDescent="0.25"/>
    <row r="88" ht="0" hidden="1" customHeight="1" x14ac:dyDescent="0.25"/>
    <row r="89" ht="0" hidden="1" customHeight="1" x14ac:dyDescent="0.25"/>
    <row r="90" ht="0" hidden="1" customHeight="1" x14ac:dyDescent="0.25"/>
    <row r="91" ht="0" hidden="1" customHeight="1" x14ac:dyDescent="0.25"/>
    <row r="92" ht="0" hidden="1" customHeight="1" x14ac:dyDescent="0.25"/>
    <row r="93" ht="0" hidden="1" customHeight="1" x14ac:dyDescent="0.25"/>
    <row r="94" ht="0" hidden="1" customHeight="1" x14ac:dyDescent="0.25"/>
    <row r="95" ht="0" hidden="1" customHeight="1" x14ac:dyDescent="0.25"/>
    <row r="96" ht="0" hidden="1" customHeight="1" x14ac:dyDescent="0.25"/>
    <row r="97" ht="0" hidden="1" customHeight="1" x14ac:dyDescent="0.25"/>
    <row r="98" ht="0" hidden="1" customHeight="1" x14ac:dyDescent="0.25"/>
    <row r="99" ht="0" hidden="1" customHeight="1" x14ac:dyDescent="0.25"/>
    <row r="100" ht="0" hidden="1" customHeight="1" x14ac:dyDescent="0.25"/>
    <row r="101" ht="0" hidden="1" customHeight="1" x14ac:dyDescent="0.25"/>
    <row r="102" ht="0" hidden="1" customHeight="1" x14ac:dyDescent="0.25"/>
    <row r="103" ht="0" hidden="1" customHeight="1" x14ac:dyDescent="0.25"/>
    <row r="104" ht="0" hidden="1" customHeight="1" x14ac:dyDescent="0.25"/>
    <row r="105" ht="0" hidden="1" customHeight="1" x14ac:dyDescent="0.25"/>
    <row r="106" ht="0" hidden="1" customHeight="1" x14ac:dyDescent="0.25"/>
    <row r="107" ht="0" hidden="1" customHeight="1" x14ac:dyDescent="0.25"/>
    <row r="108" ht="0" hidden="1" customHeight="1" x14ac:dyDescent="0.25"/>
    <row r="109" ht="0" hidden="1" customHeight="1" x14ac:dyDescent="0.25"/>
    <row r="110" ht="0" hidden="1" customHeight="1" x14ac:dyDescent="0.25"/>
    <row r="111" ht="0" hidden="1" customHeight="1" x14ac:dyDescent="0.25"/>
    <row r="112" ht="0" hidden="1" customHeight="1" x14ac:dyDescent="0.25"/>
    <row r="113" ht="0" hidden="1" customHeight="1" x14ac:dyDescent="0.25"/>
    <row r="114" ht="0" hidden="1" customHeight="1" x14ac:dyDescent="0.25"/>
    <row r="115" ht="0" hidden="1" customHeight="1" x14ac:dyDescent="0.25"/>
    <row r="116" ht="0" hidden="1" customHeight="1" x14ac:dyDescent="0.25"/>
    <row r="117" ht="0" hidden="1" customHeight="1" x14ac:dyDescent="0.25"/>
    <row r="118" ht="0" hidden="1" customHeight="1" x14ac:dyDescent="0.25"/>
    <row r="119" ht="0" hidden="1" customHeight="1" x14ac:dyDescent="0.25"/>
    <row r="120" ht="0" hidden="1" customHeight="1" x14ac:dyDescent="0.25"/>
    <row r="121" ht="0" hidden="1" customHeight="1" x14ac:dyDescent="0.25"/>
    <row r="122" ht="0" hidden="1" customHeight="1" x14ac:dyDescent="0.25"/>
    <row r="123" ht="0" hidden="1" customHeight="1" x14ac:dyDescent="0.25"/>
  </sheetData>
  <mergeCells count="39">
    <mergeCell ref="B10:AO10"/>
    <mergeCell ref="B11:AO11"/>
    <mergeCell ref="B12:AO12"/>
    <mergeCell ref="B13:AO13"/>
    <mergeCell ref="B30:AO30"/>
    <mergeCell ref="B21:AO21"/>
    <mergeCell ref="B38:AO38"/>
    <mergeCell ref="B39:AO39"/>
    <mergeCell ref="B40:AO40"/>
    <mergeCell ref="B41:AO41"/>
    <mergeCell ref="B2:AO2"/>
    <mergeCell ref="B3:AO3"/>
    <mergeCell ref="B4:AO4"/>
    <mergeCell ref="B5:AO5"/>
    <mergeCell ref="B6:AO6"/>
    <mergeCell ref="B7:AO7"/>
    <mergeCell ref="B14:AO14"/>
    <mergeCell ref="B16:AO16"/>
    <mergeCell ref="B18:AO18"/>
    <mergeCell ref="B20:AO20"/>
    <mergeCell ref="B8:AO8"/>
    <mergeCell ref="B9:AO9"/>
    <mergeCell ref="B35:AO35"/>
    <mergeCell ref="B36:AO36"/>
    <mergeCell ref="B37:AO37"/>
    <mergeCell ref="B23:AO23"/>
    <mergeCell ref="B26:AO26"/>
    <mergeCell ref="B27:AO27"/>
    <mergeCell ref="B28:AO28"/>
    <mergeCell ref="B29:AO29"/>
    <mergeCell ref="B31:AO31"/>
    <mergeCell ref="B32:AO32"/>
    <mergeCell ref="B33:AO33"/>
    <mergeCell ref="B34:AO34"/>
    <mergeCell ref="B42:AO42"/>
    <mergeCell ref="B43:AO43"/>
    <mergeCell ref="B44:AO44"/>
    <mergeCell ref="B45:AO45"/>
    <mergeCell ref="B46:AO46"/>
  </mergeCells>
  <pageMargins left="0.98425196850393704" right="0.51181102362204722" top="0.62992125984251968" bottom="0.62992125984251968" header="0.19685039370078741" footer="0.19685039370078741"/>
  <pageSetup paperSize="9" scale="94" orientation="portrait" r:id="rId1"/>
  <drawing r:id="rId2"/>
  <legacyDrawing r:id="rId3"/>
  <controls>
    <mc:AlternateContent xmlns:mc="http://schemas.openxmlformats.org/markup-compatibility/2006">
      <mc:Choice Requires="x14">
        <control shapeId="4097" r:id="rId4" name="SpinButton1">
          <controlPr defaultSize="0" autoLine="0" linkedCell="#REF!" r:id="rId5">
            <anchor moveWithCells="1">
              <from>
                <xdr:col>79</xdr:col>
                <xdr:colOff>0</xdr:colOff>
                <xdr:row>2</xdr:row>
                <xdr:rowOff>19050</xdr:rowOff>
              </from>
              <to>
                <xdr:col>79</xdr:col>
                <xdr:colOff>561975</xdr:colOff>
                <xdr:row>3</xdr:row>
                <xdr:rowOff>66675</xdr:rowOff>
              </to>
            </anchor>
          </controlPr>
        </control>
      </mc:Choice>
      <mc:Fallback>
        <control shapeId="4097" r:id="rId4" name="Spin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DMHS</vt:lpstr>
      <vt:lpstr>TT_DV</vt:lpstr>
      <vt:lpstr>TT_HĐTK</vt:lpstr>
      <vt:lpstr>TT_HĐTK!_Toc179260299</vt:lpstr>
      <vt:lpstr>DMHS!Print_Area</vt:lpstr>
      <vt:lpstr>TT_HĐTK!Print_Area</vt:lpstr>
      <vt:lpstr>DMHS!Print_Titles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2021-10-14T15:30:47Z</dcterms:modified>
</cp:coreProperties>
</file>