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60" windowWidth="15225" windowHeight="8280" tabRatio="915" activeTab="15"/>
  </bookViews>
  <sheets>
    <sheet name="Dia chi tram" sheetId="8" r:id="rId1"/>
    <sheet name="Ttin" sheetId="4" r:id="rId2"/>
    <sheet name="DanhMuc" sheetId="6" r:id="rId3"/>
    <sheet name="Bia ngoai" sheetId="1" state="hidden" r:id="rId4"/>
    <sheet name="Bia trong" sheetId="2" state="hidden" r:id="rId5"/>
    <sheet name="0" sheetId="20" state="hidden" r:id="rId6"/>
    <sheet name="1" sheetId="9" state="hidden" r:id="rId7"/>
    <sheet name="2" sheetId="14" state="hidden" r:id="rId8"/>
    <sheet name="3" sheetId="15" state="hidden" r:id="rId9"/>
    <sheet name="4" sheetId="3" state="hidden" r:id="rId10"/>
    <sheet name="5" sheetId="16" state="hidden" r:id="rId11"/>
    <sheet name="6" sheetId="13" state="hidden" r:id="rId12"/>
    <sheet name="7" sheetId="5" state="hidden" r:id="rId13"/>
    <sheet name="8" sheetId="17" state="hidden" r:id="rId14"/>
    <sheet name="9" sheetId="18" state="hidden" r:id="rId15"/>
    <sheet name="10" sheetId="11" r:id="rId16"/>
    <sheet name="11" sheetId="12" r:id="rId17"/>
    <sheet name="12" sheetId="19" state="hidden" r:id="rId18"/>
  </sheets>
  <externalReferences>
    <externalReference r:id="rId19"/>
    <externalReference r:id="rId20"/>
    <externalReference r:id="rId21"/>
  </externalReferences>
  <definedNames>
    <definedName name="_305_Hem_Tran_Phu___T7463" localSheetId="13">hdong+[1]Sheet1!$A$2:$J$24265</definedName>
    <definedName name="_xlnm._FilterDatabase" localSheetId="0" hidden="1">'Dia chi tram'!$D$2:$D$265</definedName>
    <definedName name="_xlnm._FilterDatabase" hidden="1">#REF!</definedName>
    <definedName name="_n23" localSheetId="4" hidden="1">{"'Sheet1'!$L$16"}</definedName>
    <definedName name="_n23" hidden="1">{"'Sheet1'!$L$16"}</definedName>
    <definedName name="_NSO2" localSheetId="15" hidden="1">{"'Sheet1'!$L$16"}</definedName>
    <definedName name="_NSO2" localSheetId="16" hidden="1">{"'Sheet1'!$L$16"}</definedName>
    <definedName name="_NSO2" localSheetId="17" hidden="1">{"'Sheet1'!$L$16"}</definedName>
    <definedName name="_NSO2" localSheetId="8" hidden="1">{"'Sheet1'!$L$16"}</definedName>
    <definedName name="_NSO2" localSheetId="10" hidden="1">{"'Sheet1'!$L$16"}</definedName>
    <definedName name="_NSO2" localSheetId="12" hidden="1">{"'Sheet1'!$L$16"}</definedName>
    <definedName name="_NSO2" localSheetId="13" hidden="1">{"'Sheet1'!$L$16"}</definedName>
    <definedName name="_NSO2" localSheetId="14" hidden="1">{"'Sheet1'!$L$16"}</definedName>
    <definedName name="_NSO2" localSheetId="4" hidden="1">{"'Sheet1'!$L$16"}</definedName>
    <definedName name="_NSO2" localSheetId="2" hidden="1">{"'Sheet1'!$L$16"}</definedName>
    <definedName name="_NSO2" localSheetId="1" hidden="1">{"'Sheet1'!$L$16"}</definedName>
    <definedName name="_NSO2" hidden="1">{"'Sheet1'!$L$16"}</definedName>
    <definedName name="_Order1" hidden="1">255</definedName>
    <definedName name="_Order2" hidden="1">255</definedName>
    <definedName name="_SA1" localSheetId="13">'8'!_SA1</definedName>
    <definedName name="_SA2" localSheetId="13">'8'!_SA2</definedName>
    <definedName name="_SA4" localSheetId="13">'8'!_SA4</definedName>
    <definedName name="aass" localSheetId="4" hidden="1">{"'Sheet1'!$L$16"}</definedName>
    <definedName name="aass" hidden="1">{"'Sheet1'!$L$16"}</definedName>
    <definedName name="anscount" hidden="1">8</definedName>
    <definedName name="AU" localSheetId="15" hidden="1">{"'Sheet1'!$L$16"}</definedName>
    <definedName name="AU" localSheetId="16" hidden="1">{"'Sheet1'!$L$16"}</definedName>
    <definedName name="AU" localSheetId="17" hidden="1">{"'Sheet1'!$L$16"}</definedName>
    <definedName name="AU" localSheetId="8" hidden="1">{"'Sheet1'!$L$16"}</definedName>
    <definedName name="AU" localSheetId="10" hidden="1">{"'Sheet1'!$L$16"}</definedName>
    <definedName name="AU" localSheetId="12" hidden="1">{"'Sheet1'!$L$16"}</definedName>
    <definedName name="AU" localSheetId="13" hidden="1">{"'Sheet1'!$L$16"}</definedName>
    <definedName name="AU" localSheetId="14" hidden="1">{"'Sheet1'!$L$16"}</definedName>
    <definedName name="AU" localSheetId="4" hidden="1">{"'Sheet1'!$L$16"}</definedName>
    <definedName name="AU" localSheetId="2" hidden="1">{"'Sheet1'!$L$16"}</definedName>
    <definedName name="AU" localSheetId="1" hidden="1">{"'Sheet1'!$L$16"}</definedName>
    <definedName name="AU" hidden="1">{"'Sheet1'!$L$16"}</definedName>
    <definedName name="BANGTRA">'Dia chi tram'!$D$3:$E$200</definedName>
    <definedName name="DANHMUCTRAM">'Dia chi tram'!$C$3:$E$200</definedName>
    <definedName name="dddddddddd" localSheetId="13">'8'!dddddddddd</definedName>
    <definedName name="dddddddddddddd" localSheetId="13">'8'!dddddddddddddd</definedName>
    <definedName name="ddddddddddddddd" localSheetId="13">'8'!ddddddddddddddd</definedName>
    <definedName name="DEEE" localSheetId="13">'8'!DEEE</definedName>
    <definedName name="DES" localSheetId="13">'8'!DES</definedName>
    <definedName name="DFFFF" localSheetId="13">'8'!DFFFF</definedName>
    <definedName name="DIACHITRAM">'Dia chi tram'!$E$3:$E$200</definedName>
    <definedName name="Document_array" localSheetId="13">{"ONGNGOAINHA.xls","Sheet1"}</definedName>
    <definedName name="drrrrrrr" localSheetId="13">'8'!drrrrrrr</definedName>
    <definedName name="EEE" localSheetId="13">'8'!EEE</definedName>
    <definedName name="EEEEE" localSheetId="13">'8'!EEEEE</definedName>
    <definedName name="eeeeeeeeeeeee" localSheetId="13">'8'!eeeeeeeeeeeee</definedName>
    <definedName name="gggggggggg" localSheetId="13">'8'!gggggggggg</definedName>
    <definedName name="h" localSheetId="15" hidden="1">{"'Sheet1'!$L$16"}</definedName>
    <definedName name="h" localSheetId="16" hidden="1">{"'Sheet1'!$L$16"}</definedName>
    <definedName name="h" localSheetId="17" hidden="1">{"'Sheet1'!$L$16"}</definedName>
    <definedName name="h" localSheetId="8" hidden="1">{"'Sheet1'!$L$16"}</definedName>
    <definedName name="h" localSheetId="10" hidden="1">{"'Sheet1'!$L$16"}</definedName>
    <definedName name="h" localSheetId="12" hidden="1">{"'Sheet1'!$L$16"}</definedName>
    <definedName name="h" localSheetId="13" hidden="1">{"'Sheet1'!$L$16"}</definedName>
    <definedName name="h" localSheetId="14" hidden="1">{"'Sheet1'!$L$16"}</definedName>
    <definedName name="h" localSheetId="4" hidden="1">{"'Sheet1'!$L$16"}</definedName>
    <definedName name="h" localSheetId="2" hidden="1">{"'Sheet1'!$L$16"}</definedName>
    <definedName name="h" localSheetId="1" hidden="1">{"'Sheet1'!$L$16"}</definedName>
    <definedName name="h" hidden="1">{"'Sheet1'!$L$16"}</definedName>
    <definedName name="HHHH" localSheetId="13">'8'!HHHH</definedName>
    <definedName name="HTML_CodePage" hidden="1">950</definedName>
    <definedName name="HTML_Control" localSheetId="15" hidden="1">{"'Sheet1'!$L$16"}</definedName>
    <definedName name="HTML_Control" localSheetId="16" hidden="1">{"'Sheet1'!$L$16"}</definedName>
    <definedName name="HTML_Control" localSheetId="17" hidden="1">{"'Sheet1'!$L$16"}</definedName>
    <definedName name="HTML_Control" localSheetId="8" hidden="1">{"'Sheet1'!$L$16"}</definedName>
    <definedName name="HTML_Control" localSheetId="10" hidden="1">{"'Sheet1'!$L$16"}</definedName>
    <definedName name="HTML_Control" localSheetId="12" hidden="1">{"'Sheet1'!$L$16"}</definedName>
    <definedName name="HTML_Control" localSheetId="13" hidden="1">{"'Sheet1'!$L$16"}</definedName>
    <definedName name="HTML_Control" localSheetId="14" hidden="1">{"'Sheet1'!$L$16"}</definedName>
    <definedName name="HTML_Control" localSheetId="4" hidden="1">{"'Sheet1'!$L$16"}</definedName>
    <definedName name="HTML_Control" localSheetId="2" hidden="1">{"'Sheet1'!$L$16"}</definedName>
    <definedName name="HTML_Control" localSheetId="1"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15" hidden="1">{"'Sheet1'!$L$16"}</definedName>
    <definedName name="huy" localSheetId="16" hidden="1">{"'Sheet1'!$L$16"}</definedName>
    <definedName name="huy" localSheetId="17" hidden="1">{"'Sheet1'!$L$16"}</definedName>
    <definedName name="huy" localSheetId="8" hidden="1">{"'Sheet1'!$L$16"}</definedName>
    <definedName name="huy" localSheetId="10" hidden="1">{"'Sheet1'!$L$16"}</definedName>
    <definedName name="huy" localSheetId="12" hidden="1">{"'Sheet1'!$L$16"}</definedName>
    <definedName name="huy" localSheetId="13" hidden="1">{"'Sheet1'!$L$16"}</definedName>
    <definedName name="huy" localSheetId="14" hidden="1">{"'Sheet1'!$L$16"}</definedName>
    <definedName name="huy" localSheetId="4" hidden="1">{"'Sheet1'!$L$16"}</definedName>
    <definedName name="huy" localSheetId="2" hidden="1">{"'Sheet1'!$L$16"}</definedName>
    <definedName name="huy" localSheetId="1" hidden="1">{"'Sheet1'!$L$16"}</definedName>
    <definedName name="huy" hidden="1">{"'Sheet1'!$L$16"}</definedName>
    <definedName name="iiiiiiiiiiiiiiii" localSheetId="13">{"Thuxm2.xls","Sheet1"}</definedName>
    <definedName name="KKKKKKKKK" localSheetId="13">'8'!KKKKKKKKK</definedName>
    <definedName name="lai" localSheetId="15" hidden="1">{"'Sheet1'!$L$16"}</definedName>
    <definedName name="lai" localSheetId="16" hidden="1">{"'Sheet1'!$L$16"}</definedName>
    <definedName name="lai" localSheetId="17" hidden="1">{"'Sheet1'!$L$16"}</definedName>
    <definedName name="lai" localSheetId="8" hidden="1">{"'Sheet1'!$L$16"}</definedName>
    <definedName name="lai" localSheetId="10" hidden="1">{"'Sheet1'!$L$16"}</definedName>
    <definedName name="lai" localSheetId="12" hidden="1">{"'Sheet1'!$L$16"}</definedName>
    <definedName name="lai" localSheetId="13" hidden="1">{"'Sheet1'!$L$16"}</definedName>
    <definedName name="lai" localSheetId="14" hidden="1">{"'Sheet1'!$L$16"}</definedName>
    <definedName name="lai" localSheetId="2" hidden="1">{"'Sheet1'!$L$16"}</definedName>
    <definedName name="lai" hidden="1">{"'Sheet1'!$L$16"}</definedName>
    <definedName name="limcount" hidden="1">2</definedName>
    <definedName name="lk" localSheetId="4" hidden="1">{"'Sheet1'!$L$16"}</definedName>
    <definedName name="lk" hidden="1">{"'Sheet1'!$L$16"}</definedName>
    <definedName name="MATRAM">'Dia chi tram'!$D$3:$D$200</definedName>
    <definedName name="ncb" localSheetId="13">'8'!ncb</definedName>
    <definedName name="nhap2" localSheetId="13">'8'!nhap2</definedName>
    <definedName name="nhapcb" localSheetId="13">'8'!nhapcb</definedName>
    <definedName name="phuong" localSheetId="15" hidden="1">{"'Sheet1'!$L$16"}</definedName>
    <definedName name="phuong" localSheetId="16" hidden="1">{"'Sheet1'!$L$16"}</definedName>
    <definedName name="phuong" localSheetId="17" hidden="1">{"'Sheet1'!$L$16"}</definedName>
    <definedName name="phuong" localSheetId="8" hidden="1">{"'Sheet1'!$L$16"}</definedName>
    <definedName name="phuong" localSheetId="10" hidden="1">{"'Sheet1'!$L$16"}</definedName>
    <definedName name="phuong" localSheetId="12" hidden="1">{"'Sheet1'!$L$16"}</definedName>
    <definedName name="phuong" localSheetId="13" hidden="1">{"'Sheet1'!$L$16"}</definedName>
    <definedName name="phuong" localSheetId="14" hidden="1">{"'Sheet1'!$L$16"}</definedName>
    <definedName name="phuong" localSheetId="2" hidden="1">{"'Sheet1'!$L$16"}</definedName>
    <definedName name="phuong" hidden="1">{"'Sheet1'!$L$16"}</definedName>
    <definedName name="_xlnm.Print_Area" localSheetId="6">'1'!$A$1:$Z$41</definedName>
    <definedName name="_xlnm.Print_Area" localSheetId="15">'10'!$A$1:$Z$174</definedName>
    <definedName name="_xlnm.Print_Area" localSheetId="16">'11'!$A$2:$I$44</definedName>
    <definedName name="_xlnm.Print_Area" localSheetId="17">'12'!$A$1:$Z$72</definedName>
    <definedName name="_xlnm.Print_Area" localSheetId="7">'2'!$A$1:$Z$30</definedName>
    <definedName name="_xlnm.Print_Area" localSheetId="8">'3'!$A$2:$I$32</definedName>
    <definedName name="_xlnm.Print_Area" localSheetId="9">'4'!$A$1:$Z$39</definedName>
    <definedName name="_xlnm.Print_Area" localSheetId="10">'5'!$A$2:$Z$37</definedName>
    <definedName name="_xlnm.Print_Area" localSheetId="11">'6'!$A$1:$Z$30</definedName>
    <definedName name="_xlnm.Print_Area" localSheetId="12">'7'!$A$1:$Z$67</definedName>
    <definedName name="_xlnm.Print_Area" localSheetId="13">'8'!$A$2:$Z$83</definedName>
    <definedName name="_xlnm.Print_Area" localSheetId="14">'9'!$A$1:$Z$57</definedName>
    <definedName name="RREE" localSheetId="13">'8'!RREE</definedName>
    <definedName name="RRR" localSheetId="13">'8'!RRR</definedName>
    <definedName name="RRRDGG" localSheetId="13">'8'!RRRDGG</definedName>
    <definedName name="rrrfff" localSheetId="13">'8'!rrrfff</definedName>
    <definedName name="rrrrrrrrrrrrrrr" localSheetId="13">'8'!rrrrrrrrrrrrrrr</definedName>
    <definedName name="SA順にソートする" localSheetId="13">'8'!SA順にソートする</definedName>
    <definedName name="sencount" hidden="1">1</definedName>
    <definedName name="SORT2" localSheetId="13">'8'!SORT2</definedName>
    <definedName name="SORT3" localSheetId="13">'8'!SORT3</definedName>
    <definedName name="STTTram">'Dia chi tram'!$C$3:$C$200</definedName>
    <definedName name="tk" localSheetId="13">'8'!tk</definedName>
    <definedName name="tke" localSheetId="13">'8'!tke</definedName>
    <definedName name="uuuuuuuuuuuuu" localSheetId="13">'8'!uuuuuuuuuuuuu</definedName>
    <definedName name="wwwwwwww" localSheetId="13">'8'!wwwwwwww</definedName>
    <definedName name="y" localSheetId="15" hidden="1">{"'Sheet1'!$L$16"}</definedName>
    <definedName name="y" localSheetId="16" hidden="1">{"'Sheet1'!$L$16"}</definedName>
    <definedName name="y" localSheetId="17" hidden="1">{"'Sheet1'!$L$16"}</definedName>
    <definedName name="y" localSheetId="8" hidden="1">{"'Sheet1'!$L$16"}</definedName>
    <definedName name="y" localSheetId="10" hidden="1">{"'Sheet1'!$L$16"}</definedName>
    <definedName name="y" localSheetId="12" hidden="1">{"'Sheet1'!$L$16"}</definedName>
    <definedName name="y" localSheetId="13" hidden="1">{"'Sheet1'!$L$16"}</definedName>
    <definedName name="y" localSheetId="14" hidden="1">{"'Sheet1'!$L$16"}</definedName>
    <definedName name="y" localSheetId="2" hidden="1">{"'Sheet1'!$L$16"}</definedName>
    <definedName name="y" hidden="1">{"'Sheet1'!$L$16"}</definedName>
    <definedName name="yyyyyyyyyyy" localSheetId="13">'8'!yyyyyyyyyyy</definedName>
    <definedName name="キャンセル" localSheetId="13">'8'!キャンセル</definedName>
    <definedName name="ソートする" localSheetId="13">'8'!ソートする</definedName>
    <definedName name="デｰタの消去" localSheetId="13">'8'!デｰタの消去</definedName>
    <definedName name="品番ソートする" localSheetId="13">'8'!品番ソートする</definedName>
    <definedName name="自動入力" localSheetId="13">'8'!自動入力</definedName>
    <definedName name="解除" localSheetId="13">'8'!解除</definedName>
  </definedNames>
  <calcPr calcId="125725"/>
</workbook>
</file>

<file path=xl/calcChain.xml><?xml version="1.0" encoding="utf-8"?>
<calcChain xmlns="http://schemas.openxmlformats.org/spreadsheetml/2006/main">
  <c r="U31" i="11"/>
  <c r="U32"/>
  <c r="U33"/>
  <c r="U34"/>
  <c r="U35"/>
  <c r="U36"/>
  <c r="U37"/>
  <c r="U38"/>
  <c r="U39"/>
  <c r="U40"/>
  <c r="U41"/>
  <c r="U42"/>
  <c r="U43"/>
  <c r="U44"/>
  <c r="U45"/>
  <c r="U46"/>
  <c r="U47"/>
  <c r="U48"/>
  <c r="U49"/>
  <c r="U50"/>
  <c r="U51"/>
  <c r="U52"/>
  <c r="U53"/>
  <c r="U54"/>
  <c r="U55"/>
  <c r="U56"/>
  <c r="U57"/>
  <c r="U58"/>
  <c r="U59"/>
  <c r="U60"/>
  <c r="U61"/>
  <c r="U62"/>
  <c r="U63"/>
  <c r="U64"/>
  <c r="U65"/>
  <c r="U66"/>
  <c r="U67"/>
  <c r="U68"/>
  <c r="U69"/>
  <c r="U70"/>
  <c r="U71"/>
  <c r="U72"/>
  <c r="U73"/>
  <c r="U74"/>
  <c r="U75"/>
  <c r="U76"/>
  <c r="U77"/>
  <c r="U78"/>
  <c r="U79"/>
  <c r="U80"/>
  <c r="U81"/>
  <c r="U82"/>
  <c r="U83"/>
  <c r="U84"/>
  <c r="U85"/>
  <c r="U86"/>
  <c r="U87"/>
  <c r="U88"/>
  <c r="U89"/>
  <c r="U90"/>
  <c r="U91"/>
  <c r="U92"/>
  <c r="U93"/>
  <c r="U94"/>
  <c r="U95"/>
  <c r="U96"/>
  <c r="U97"/>
  <c r="U98"/>
  <c r="U99"/>
  <c r="U100"/>
  <c r="U101"/>
  <c r="U102"/>
  <c r="U103"/>
  <c r="U30"/>
  <c r="U29"/>
  <c r="U28"/>
  <c r="N112"/>
  <c r="N113"/>
  <c r="N114"/>
  <c r="N115"/>
  <c r="N116"/>
  <c r="N111"/>
  <c r="L112"/>
  <c r="L158" s="1"/>
  <c r="L113"/>
  <c r="L159" s="1"/>
  <c r="L114"/>
  <c r="L160" s="1"/>
  <c r="L115"/>
  <c r="L161" s="1"/>
  <c r="L116"/>
  <c r="L162" s="1"/>
  <c r="L111"/>
  <c r="L157" s="1"/>
  <c r="B112"/>
  <c r="B158" s="1"/>
  <c r="B113"/>
  <c r="B159" s="1"/>
  <c r="B114"/>
  <c r="B160" s="1"/>
  <c r="B115"/>
  <c r="B161" s="1"/>
  <c r="B116"/>
  <c r="B162" s="1"/>
  <c r="B111"/>
  <c r="B157" s="1"/>
  <c r="R28"/>
  <c r="R29"/>
  <c r="R30"/>
  <c r="R31"/>
  <c r="R32"/>
  <c r="R33"/>
  <c r="R34"/>
  <c r="R35"/>
  <c r="R36"/>
  <c r="R37"/>
  <c r="R38"/>
  <c r="R39"/>
  <c r="R40"/>
  <c r="R41"/>
  <c r="R42"/>
  <c r="R43"/>
  <c r="R44"/>
  <c r="R45"/>
  <c r="R46"/>
  <c r="R47"/>
  <c r="R48"/>
  <c r="R49"/>
  <c r="R50"/>
  <c r="R51"/>
  <c r="R52"/>
  <c r="R53"/>
  <c r="R54"/>
  <c r="R55"/>
  <c r="R56"/>
  <c r="R57"/>
  <c r="R58"/>
  <c r="R59"/>
  <c r="R60"/>
  <c r="R61"/>
  <c r="R62"/>
  <c r="R63"/>
  <c r="R64"/>
  <c r="R65"/>
  <c r="R66"/>
  <c r="R67"/>
  <c r="R68"/>
  <c r="R69"/>
  <c r="R70"/>
  <c r="R71"/>
  <c r="R72"/>
  <c r="R73"/>
  <c r="R74"/>
  <c r="R75"/>
  <c r="R76"/>
  <c r="R77"/>
  <c r="R78"/>
  <c r="R79"/>
  <c r="R80"/>
  <c r="R81"/>
  <c r="R82"/>
  <c r="R83"/>
  <c r="R84"/>
  <c r="R85"/>
  <c r="R86"/>
  <c r="R87"/>
  <c r="R88"/>
  <c r="R89"/>
  <c r="R90"/>
  <c r="R91"/>
  <c r="R92"/>
  <c r="R93"/>
  <c r="R94"/>
  <c r="R95"/>
  <c r="R96"/>
  <c r="R97"/>
  <c r="R98"/>
  <c r="R99"/>
  <c r="R100"/>
  <c r="R101"/>
  <c r="R102"/>
  <c r="R103"/>
  <c r="R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27"/>
  <c r="B16" i="3"/>
  <c r="B15" i="14"/>
  <c r="K3" i="8"/>
  <c r="I4"/>
  <c r="I3"/>
  <c r="B20" i="11"/>
  <c r="N20"/>
  <c r="N18" i="18"/>
  <c r="B18"/>
  <c r="D25" i="2"/>
  <c r="D22" i="1"/>
  <c r="B16" i="5"/>
  <c r="A67" s="1"/>
  <c r="N25" i="19"/>
  <c r="N24"/>
  <c r="N16"/>
  <c r="B25"/>
  <c r="B24"/>
  <c r="B16"/>
  <c r="N16" i="16"/>
  <c r="N22" i="11"/>
  <c r="B22"/>
  <c r="N17"/>
  <c r="B17"/>
  <c r="N17" i="18"/>
  <c r="B17"/>
  <c r="N14"/>
  <c r="B14"/>
  <c r="A54" s="1"/>
  <c r="N20" i="17"/>
  <c r="B20"/>
  <c r="N14"/>
  <c r="B16" i="16"/>
  <c r="N13"/>
  <c r="B13"/>
  <c r="A38" s="1"/>
  <c r="N14" i="14"/>
  <c r="B14" i="17"/>
  <c r="N18" i="5"/>
  <c r="A15" i="3"/>
  <c r="N15" i="14"/>
  <c r="N15" i="9"/>
  <c r="B14"/>
  <c r="B14" i="14"/>
  <c r="A15" i="13"/>
  <c r="H12" i="19"/>
  <c r="L11"/>
  <c r="E10"/>
  <c r="E7"/>
  <c r="AA13"/>
  <c r="AC5"/>
  <c r="AB5"/>
  <c r="AD4"/>
  <c r="AC4"/>
  <c r="AB4"/>
  <c r="N18" i="3"/>
  <c r="E13" i="18"/>
  <c r="A11"/>
  <c r="E8"/>
  <c r="E7"/>
  <c r="N54"/>
  <c r="AA9"/>
  <c r="AA1"/>
  <c r="AC12"/>
  <c r="A13" i="17"/>
  <c r="I10"/>
  <c r="E7"/>
  <c r="E6"/>
  <c r="AB4"/>
  <c r="AC4"/>
  <c r="AD4"/>
  <c r="AD11"/>
  <c r="AC11"/>
  <c r="AB11"/>
  <c r="AA8"/>
  <c r="I15" i="16"/>
  <c r="I12"/>
  <c r="A10"/>
  <c r="E7"/>
  <c r="E6"/>
  <c r="N38"/>
  <c r="AB20"/>
  <c r="AC20"/>
  <c r="AB19"/>
  <c r="AC19"/>
  <c r="AA8"/>
  <c r="AD4"/>
  <c r="AC4"/>
  <c r="AB4"/>
  <c r="G68" i="15"/>
  <c r="A68"/>
  <c r="J5"/>
  <c r="N18" i="14"/>
  <c r="B18"/>
  <c r="N17"/>
  <c r="B17"/>
  <c r="K13"/>
  <c r="A11"/>
  <c r="E8"/>
  <c r="E7"/>
  <c r="A11" i="13"/>
  <c r="E8"/>
  <c r="E7"/>
  <c r="C5" i="12"/>
  <c r="C4"/>
  <c r="G79"/>
  <c r="A79"/>
  <c r="J6"/>
  <c r="H21" i="11"/>
  <c r="H16"/>
  <c r="N23"/>
  <c r="B23"/>
  <c r="T171" s="1"/>
  <c r="A12"/>
  <c r="E8"/>
  <c r="E7"/>
  <c r="B14"/>
  <c r="A142"/>
  <c r="AB120"/>
  <c r="AD120" s="1"/>
  <c r="AB119"/>
  <c r="AD119" s="1"/>
  <c r="N171"/>
  <c r="A171"/>
  <c r="AB14"/>
  <c r="AA9"/>
  <c r="AC4"/>
  <c r="AB4"/>
  <c r="K13" i="9"/>
  <c r="N18"/>
  <c r="N17"/>
  <c r="B17"/>
  <c r="N14"/>
  <c r="A11"/>
  <c r="B18"/>
  <c r="B15"/>
  <c r="E8"/>
  <c r="E7"/>
  <c r="A29" i="5"/>
  <c r="B18" i="3"/>
  <c r="A13"/>
  <c r="E9"/>
  <c r="B18" i="5"/>
  <c r="N67" s="1"/>
  <c r="B13"/>
  <c r="P26" i="6"/>
  <c r="P25"/>
  <c r="P24"/>
  <c r="P23"/>
  <c r="P22"/>
  <c r="P21"/>
  <c r="P20"/>
  <c r="P19"/>
  <c r="P18"/>
  <c r="P17"/>
  <c r="P16"/>
  <c r="P15"/>
  <c r="P14"/>
  <c r="P13"/>
  <c r="P12"/>
  <c r="P11"/>
  <c r="P10"/>
  <c r="P9"/>
  <c r="P8"/>
  <c r="P7"/>
  <c r="P6"/>
  <c r="P5"/>
  <c r="L4"/>
  <c r="K4"/>
  <c r="J4"/>
  <c r="I4"/>
  <c r="H4"/>
  <c r="G4"/>
  <c r="F4"/>
  <c r="E4"/>
  <c r="D4"/>
  <c r="C4"/>
  <c r="B4"/>
  <c r="A4"/>
  <c r="A11" i="5"/>
  <c r="E8"/>
  <c r="E7"/>
  <c r="AD21"/>
  <c r="AC21"/>
  <c r="AD20"/>
  <c r="AC20"/>
  <c r="AA10"/>
  <c r="AB13"/>
  <c r="E8" i="3"/>
  <c r="AC4" i="18"/>
  <c r="AC5"/>
  <c r="AB12"/>
  <c r="AD12"/>
  <c r="AB4"/>
  <c r="AD4"/>
  <c r="AB5"/>
  <c r="A5" s="1"/>
  <c r="AD19" i="16"/>
  <c r="AC119" i="11"/>
  <c r="AC120"/>
  <c r="AD20" i="16"/>
  <c r="Q116" i="11" l="1"/>
  <c r="N162"/>
  <c r="Q162" s="1"/>
  <c r="Q114"/>
  <c r="N160"/>
  <c r="Q160" s="1"/>
  <c r="Q112"/>
  <c r="N158"/>
  <c r="Q158" s="1"/>
  <c r="Q111"/>
  <c r="N157"/>
  <c r="Q157" s="1"/>
  <c r="Q115"/>
  <c r="N161"/>
  <c r="Q161" s="1"/>
  <c r="Q113"/>
  <c r="N159"/>
  <c r="Q159" s="1"/>
  <c r="Z4" i="18"/>
  <c r="G6" i="4"/>
  <c r="C6" i="12" l="1"/>
  <c r="E8" i="17"/>
  <c r="C5" i="15"/>
  <c r="E9" i="14"/>
  <c r="E9" i="11"/>
  <c r="C20" i="1"/>
  <c r="E9" i="13"/>
  <c r="P7" i="4"/>
  <c r="E9" i="18"/>
  <c r="E8" i="16"/>
  <c r="E10" i="5"/>
  <c r="E9" i="9"/>
  <c r="B22" i="5"/>
  <c r="D23" i="2"/>
  <c r="E10" i="3"/>
  <c r="G7" i="4"/>
  <c r="E10" i="11" s="1"/>
  <c r="D11" i="3" l="1"/>
  <c r="D10" i="13"/>
  <c r="E9" i="16"/>
  <c r="E9" i="5"/>
  <c r="E10" i="18"/>
  <c r="E9" i="17"/>
  <c r="C7" i="12"/>
  <c r="D24" i="2"/>
  <c r="C21" i="1"/>
  <c r="E9" i="19"/>
  <c r="D10" i="14"/>
  <c r="D10" i="9"/>
  <c r="C6" i="15"/>
</calcChain>
</file>

<file path=xl/comments1.xml><?xml version="1.0" encoding="utf-8"?>
<comments xmlns="http://schemas.openxmlformats.org/spreadsheetml/2006/main">
  <authors>
    <author>Admin</author>
  </authors>
  <commentList>
    <comment ref="D5" authorId="0">
      <text>
        <r>
          <rPr>
            <b/>
            <sz val="9"/>
            <color indexed="81"/>
            <rFont val="Tahoma"/>
            <family val="2"/>
          </rPr>
          <t>Admin:</t>
        </r>
        <r>
          <rPr>
            <sz val="9"/>
            <color indexed="81"/>
            <rFont val="Tahoma"/>
            <family val="2"/>
          </rPr>
          <t xml:space="preserve">
Thay đoi</t>
        </r>
      </text>
    </comment>
  </commentList>
</comments>
</file>

<file path=xl/comments2.xml><?xml version="1.0" encoding="utf-8"?>
<comments xmlns="http://schemas.openxmlformats.org/spreadsheetml/2006/main">
  <authors>
    <author>Admin</author>
  </authors>
  <commentList>
    <comment ref="A37" authorId="0">
      <text>
        <r>
          <rPr>
            <b/>
            <sz val="9"/>
            <color indexed="81"/>
            <rFont val="Tahoma"/>
            <family val="2"/>
          </rPr>
          <t>Admin:</t>
        </r>
        <r>
          <rPr>
            <sz val="9"/>
            <color indexed="81"/>
            <rFont val="Tahoma"/>
            <family val="2"/>
          </rPr>
          <t xml:space="preserve">
Ẩn những tiêu chuẩn nào ko dùng</t>
        </r>
      </text>
    </comment>
  </commentList>
</comments>
</file>

<file path=xl/comments3.xml><?xml version="1.0" encoding="utf-8"?>
<comments xmlns="http://schemas.openxmlformats.org/spreadsheetml/2006/main">
  <authors>
    <author>Admin</author>
  </authors>
  <commentList>
    <comment ref="A27" authorId="0">
      <text>
        <r>
          <rPr>
            <b/>
            <sz val="9"/>
            <color indexed="81"/>
            <rFont val="Tahoma"/>
            <family val="2"/>
          </rPr>
          <t>Admin:</t>
        </r>
        <r>
          <rPr>
            <sz val="9"/>
            <color indexed="81"/>
            <rFont val="Tahoma"/>
            <family val="2"/>
          </rPr>
          <t xml:space="preserve">
Ẩn những tiêu chuẩn nào ko dùng</t>
        </r>
      </text>
    </comment>
  </commentList>
</comments>
</file>

<file path=xl/comments4.xml><?xml version="1.0" encoding="utf-8"?>
<comments xmlns="http://schemas.openxmlformats.org/spreadsheetml/2006/main">
  <authors>
    <author>Admin</author>
  </authors>
  <commentList>
    <comment ref="A128" authorId="0">
      <text>
        <r>
          <rPr>
            <b/>
            <sz val="9"/>
            <color indexed="81"/>
            <rFont val="Tahoma"/>
            <family val="2"/>
          </rPr>
          <t>Admin:</t>
        </r>
        <r>
          <rPr>
            <sz val="9"/>
            <color indexed="81"/>
            <rFont val="Tahoma"/>
            <family val="2"/>
          </rPr>
          <t xml:space="preserve">
Ẩn những tiêu chuẩn nào ko dùng</t>
        </r>
      </text>
    </comment>
    <comment ref="A129" authorId="0">
      <text>
        <r>
          <rPr>
            <b/>
            <sz val="9"/>
            <color indexed="81"/>
            <rFont val="Tahoma"/>
            <family val="2"/>
          </rPr>
          <t>Admin:</t>
        </r>
        <r>
          <rPr>
            <sz val="9"/>
            <color indexed="81"/>
            <rFont val="Tahoma"/>
            <family val="2"/>
          </rPr>
          <t xml:space="preserve">
Ẩn những tiêu chuẩn nào ko dùng</t>
        </r>
      </text>
    </comment>
    <comment ref="A130" authorId="0">
      <text>
        <r>
          <rPr>
            <b/>
            <sz val="9"/>
            <color indexed="81"/>
            <rFont val="Tahoma"/>
            <family val="2"/>
          </rPr>
          <t>Admin:</t>
        </r>
        <r>
          <rPr>
            <sz val="9"/>
            <color indexed="81"/>
            <rFont val="Tahoma"/>
            <family val="2"/>
          </rPr>
          <t xml:space="preserve">
Ẩn những tiêu chuẩn nào ko dùng</t>
        </r>
      </text>
    </comment>
  </commentList>
</comments>
</file>

<file path=xl/comments5.xml><?xml version="1.0" encoding="utf-8"?>
<comments xmlns="http://schemas.openxmlformats.org/spreadsheetml/2006/main">
  <authors>
    <author>Admin</author>
  </authors>
  <commentList>
    <comment ref="A48" authorId="0">
      <text>
        <r>
          <rPr>
            <b/>
            <sz val="9"/>
            <color indexed="81"/>
            <rFont val="Tahoma"/>
            <family val="2"/>
          </rPr>
          <t>Admin:</t>
        </r>
        <r>
          <rPr>
            <sz val="9"/>
            <color indexed="81"/>
            <rFont val="Tahoma"/>
            <family val="2"/>
          </rPr>
          <t xml:space="preserve">
Ẩn những tiêu chuẩn nào ko dùng</t>
        </r>
      </text>
    </comment>
  </commentList>
</comments>
</file>

<file path=xl/sharedStrings.xml><?xml version="1.0" encoding="utf-8"?>
<sst xmlns="http://schemas.openxmlformats.org/spreadsheetml/2006/main" count="1238" uniqueCount="771">
  <si>
    <t>Th¸ng         N¨m</t>
  </si>
  <si>
    <t>ĐẠI DIỆN CHỦ ĐẦU TƯ</t>
  </si>
  <si>
    <t>HỒ SƠ THI CÔNG - NGHIỆM THU CÔNG TRÌNH</t>
  </si>
  <si>
    <t>CỘNG HOÀ XÃ HỘI CHỦ NGHĨA VIỆT NAM</t>
  </si>
  <si>
    <t>Độc lập - Tự do - Hạnh phúc</t>
  </si>
  <si>
    <t xml:space="preserve">BIÊN BẢN NGHIỆM THU </t>
  </si>
  <si>
    <t>CHẤT LƯỢNG VẬT LIỆU THI CÔNG CÔNG TRÌNH</t>
  </si>
  <si>
    <r>
      <t>Nội dung nghiệm thu</t>
    </r>
    <r>
      <rPr>
        <sz val="13"/>
        <rFont val="Times New Roman"/>
        <family val="1"/>
      </rPr>
      <t> : Nghiệm thu chất lượng vật liệu do bên B cấp đưa vào thi công công trình..</t>
    </r>
  </si>
  <si>
    <t>- Hôm nay, ngày …. tháng ….. năm …., tại ………, chúng tôi gồm:</t>
  </si>
  <si>
    <t>III. Nội dung:</t>
  </si>
  <si>
    <t>………………………………............………………………………................................</t>
  </si>
  <si>
    <t>STT</t>
  </si>
  <si>
    <t>Loại vật liệu do B cấp</t>
  </si>
  <si>
    <t>Đơn vị</t>
  </si>
  <si>
    <t>Khối lượng vật liệu</t>
  </si>
  <si>
    <t>Nguồn gốc, qui cách vật liệu.</t>
  </si>
  <si>
    <t>Địa điểm mua hàng</t>
  </si>
  <si>
    <t>Chất lượng</t>
  </si>
  <si>
    <t>GIÁM SÁT CHỦ ĐẦU TƯ</t>
  </si>
  <si>
    <t>(Ký, ghi rõ họ tên)</t>
  </si>
  <si>
    <r>
      <t xml:space="preserve"> Hạng mục </t>
    </r>
    <r>
      <rPr>
        <sz val="13"/>
        <rFont val="Times New Roman"/>
        <family val="1"/>
      </rPr>
      <t xml:space="preserve">: </t>
    </r>
  </si>
  <si>
    <r>
      <t xml:space="preserve"> Công trình</t>
    </r>
    <r>
      <rPr>
        <sz val="13"/>
        <rFont val="Times New Roman"/>
        <family val="1"/>
      </rPr>
      <t xml:space="preserve">: </t>
    </r>
  </si>
  <si>
    <r>
      <t xml:space="preserve"> Địa chỉ</t>
    </r>
    <r>
      <rPr>
        <sz val="13"/>
        <rFont val="Times New Roman"/>
        <family val="1"/>
      </rPr>
      <t xml:space="preserve">: </t>
    </r>
  </si>
  <si>
    <t>CÁC THÔNG TIN VỀ CÔNG TRÌNH</t>
  </si>
  <si>
    <t>TO MENU</t>
  </si>
  <si>
    <t>TO QUY CHUẨN</t>
  </si>
  <si>
    <t>A</t>
  </si>
  <si>
    <t>TÊN DỰ ÁN:</t>
  </si>
  <si>
    <t>Mở rộng, nâng cao chất lượng mạng viễn thông Viettel năm 2013</t>
  </si>
  <si>
    <t>I</t>
  </si>
  <si>
    <t xml:space="preserve">Tên công trình : </t>
  </si>
  <si>
    <t>Hạng mục:</t>
  </si>
  <si>
    <t>Tên trạm</t>
  </si>
  <si>
    <t>Địa điểm xây dựng:</t>
  </si>
  <si>
    <t>Tỉnh</t>
  </si>
  <si>
    <t>Huyện</t>
  </si>
  <si>
    <t>Địa điểm sản xuất:</t>
  </si>
  <si>
    <t>Thời gian xây dựng:</t>
  </si>
  <si>
    <t>ngày,</t>
  </si>
  <si>
    <t>bắt đầu:</t>
  </si>
  <si>
    <t>kết thúc:</t>
  </si>
  <si>
    <t>…../12/2013</t>
  </si>
  <si>
    <t>Hợp đồng thi công</t>
  </si>
  <si>
    <t>Ngày tháng năm (xây dựng)</t>
  </si>
  <si>
    <t>Ngày tháng năm (sản xuất)</t>
  </si>
  <si>
    <t>II</t>
  </si>
  <si>
    <t>THÀNH PHẦN THAM GIA:</t>
  </si>
  <si>
    <t>Chủ đầu tư:</t>
  </si>
  <si>
    <t>Địa chỉ</t>
  </si>
  <si>
    <t>:</t>
  </si>
  <si>
    <t>Tầng 3 - tòa nhà Thái Bình - Lô B1C - Ngõ 19 - Đường Duy Tân - Cầu Giấy - Hà Nội</t>
  </si>
  <si>
    <t>Tel</t>
  </si>
  <si>
    <t>(04) 62692248</t>
  </si>
  <si>
    <t>Fax:</t>
  </si>
  <si>
    <t>(04) 62660069</t>
  </si>
  <si>
    <t>T.giám đốc</t>
  </si>
  <si>
    <t>Tào Đức Thắng</t>
  </si>
  <si>
    <t>Chức vụ:Tổng giám đốc</t>
  </si>
  <si>
    <t>Phó T.giám đốc</t>
  </si>
  <si>
    <t>Chức vụ: Phó T.Giám đốc</t>
  </si>
  <si>
    <t>Giấy ủy quyền</t>
  </si>
  <si>
    <t>Đơn vị tư vấn giám sát:</t>
  </si>
  <si>
    <t>GĐ CNVT Tỉnh/TP</t>
  </si>
  <si>
    <t>Mobi:</t>
  </si>
  <si>
    <t>PGĐ CNVT Tỉnh/TP</t>
  </si>
  <si>
    <t>0982307507</t>
  </si>
  <si>
    <t>Trưởng phòng XDHT</t>
  </si>
  <si>
    <t>0983335330</t>
  </si>
  <si>
    <t>Giám sát CNVT Tỉnh/TP</t>
  </si>
  <si>
    <t>………………………..</t>
  </si>
  <si>
    <t xml:space="preserve">Chức vụ: </t>
  </si>
  <si>
    <t>Chức vụ:</t>
  </si>
  <si>
    <t>Phiếu giao nhiệm vụ GSTC</t>
  </si>
  <si>
    <t>Nhà thầu thi công</t>
  </si>
  <si>
    <t>Số 13, ngõ 97 Khương Trung, Thanh Xuân, Hà Nội</t>
  </si>
  <si>
    <t>(04)37764347</t>
  </si>
  <si>
    <t>(04)38353301</t>
  </si>
  <si>
    <t>Tổng giám đốc</t>
  </si>
  <si>
    <t>Quản lý vùng gói 03</t>
  </si>
  <si>
    <t>Quản lý vùng gói 06</t>
  </si>
  <si>
    <t>Quản lý vùng gói 04</t>
  </si>
  <si>
    <t>Quản lý vùng gói 05</t>
  </si>
  <si>
    <t>Ủy Quyền</t>
  </si>
  <si>
    <t>(Theo Giấy ủy quyền số ……………. ngày ……….tháng ……...năm 201….)</t>
  </si>
  <si>
    <t>Quản lý tỉnh</t>
  </si>
  <si>
    <t>Phụ trách thi công trực tiếp</t>
  </si>
  <si>
    <t>Đơn vị tư vấn thiết kế:</t>
  </si>
  <si>
    <t>Số 19 D3 - Phố Trần Thái Tông- Q. Cầu Giấy - TP. Hà Nội</t>
  </si>
  <si>
    <t>(04)61660167</t>
  </si>
  <si>
    <t>(04)62660249</t>
  </si>
  <si>
    <t>Giám đốc</t>
  </si>
  <si>
    <t>Lê Văn Trí</t>
  </si>
  <si>
    <t>Chức vụ: Giám đốc</t>
  </si>
  <si>
    <t>Chủ trì thiết kế</t>
  </si>
  <si>
    <t>Nguyễn Hữu Đức</t>
  </si>
  <si>
    <t>Chức vụ: Chủ trì thiết kế</t>
  </si>
  <si>
    <t>Đơn vị thẩm tra thiết kế:</t>
  </si>
  <si>
    <t>Chủ trì thẩm tra</t>
  </si>
  <si>
    <t>Chức vụ: Chủ trì thẩm tra</t>
  </si>
  <si>
    <t>CÁC HẠNG MỤC CÔNG TRÌNH:</t>
  </si>
  <si>
    <t>1.</t>
  </si>
  <si>
    <t>Móng cột anten</t>
  </si>
  <si>
    <t>1.1</t>
  </si>
  <si>
    <t>Bộ phận:</t>
  </si>
  <si>
    <t>Móng cột (móng trụ và các móng neo)</t>
  </si>
  <si>
    <t>1.1.1</t>
  </si>
  <si>
    <t>Công việc:</t>
  </si>
  <si>
    <r>
      <t xml:space="preserve">Đào đất, đóng cọc tre </t>
    </r>
    <r>
      <rPr>
        <i/>
        <sz val="13"/>
        <color indexed="36"/>
        <rFont val="Times New Roman"/>
        <family val="1"/>
        <charset val="163"/>
      </rPr>
      <t>(hoặc cừ tràm nếu có)</t>
    </r>
    <r>
      <rPr>
        <sz val="13"/>
        <rFont val="Times New Roman"/>
        <family val="1"/>
        <charset val="163"/>
      </rPr>
      <t/>
    </r>
  </si>
  <si>
    <t>1.1.2</t>
  </si>
  <si>
    <r>
      <t xml:space="preserve">Ván khuôn BT lót,  Đổ BT lót </t>
    </r>
    <r>
      <rPr>
        <i/>
        <sz val="13"/>
        <color indexed="36"/>
        <rFont val="Times New Roman"/>
        <family val="1"/>
        <charset val="163"/>
      </rPr>
      <t>(hoặc vải địa kỹ thuật)</t>
    </r>
    <r>
      <rPr>
        <sz val="13"/>
        <color indexed="36"/>
        <rFont val="Times New Roman"/>
        <family val="1"/>
        <charset val="163"/>
      </rPr>
      <t>;</t>
    </r>
  </si>
  <si>
    <t>1.1.3</t>
  </si>
  <si>
    <r>
      <t>Gia công, lắp đặt cốt thép móng trụ, móng neo; lắp dựng bu lông neo, mặt bích định vị bu lông neo</t>
    </r>
    <r>
      <rPr>
        <i/>
        <sz val="13"/>
        <color indexed="36"/>
        <rFont val="Times New Roman"/>
        <family val="1"/>
        <charset val="163"/>
      </rPr>
      <t xml:space="preserve"> </t>
    </r>
  </si>
  <si>
    <t>1.1.4</t>
  </si>
  <si>
    <t xml:space="preserve"> Gia công, lắp đặt ván khuôn móng trụ, móng neo</t>
  </si>
  <si>
    <t>1.1.5</t>
  </si>
  <si>
    <r>
      <t xml:space="preserve">Đổ BT móng, chống thấm bề mặt </t>
    </r>
    <r>
      <rPr>
        <i/>
        <sz val="13"/>
        <color indexed="36"/>
        <rFont val="Times New Roman"/>
        <family val="1"/>
        <charset val="163"/>
      </rPr>
      <t>(nếu có)</t>
    </r>
  </si>
  <si>
    <t>1.1.6</t>
  </si>
  <si>
    <t>Đắp đất hố móng</t>
  </si>
  <si>
    <t>1.2</t>
  </si>
  <si>
    <t>Thân cột anten</t>
  </si>
  <si>
    <t>1.2.5</t>
  </si>
  <si>
    <r>
      <t xml:space="preserve">Lắp dựng cột anten, đèn báo không </t>
    </r>
    <r>
      <rPr>
        <i/>
        <sz val="13"/>
        <color indexed="36"/>
        <rFont val="Times New Roman"/>
        <family val="1"/>
        <charset val="163"/>
      </rPr>
      <t>(nếu có)</t>
    </r>
    <r>
      <rPr>
        <sz val="13"/>
        <color indexed="36"/>
        <rFont val="Times New Roman"/>
        <family val="1"/>
        <charset val="163"/>
      </rPr>
      <t>, lô gô VMS</t>
    </r>
  </si>
  <si>
    <t>2.</t>
  </si>
  <si>
    <t>Hệ thống Tiếp đất</t>
  </si>
  <si>
    <t>2.1</t>
  </si>
  <si>
    <t>Tổ đất</t>
  </si>
  <si>
    <t>2.1.1</t>
  </si>
  <si>
    <r>
      <t xml:space="preserve">Đào rãnh, </t>
    </r>
    <r>
      <rPr>
        <i/>
        <sz val="13"/>
        <color indexed="12"/>
        <rFont val="Times New Roman"/>
        <family val="1"/>
        <charset val="163"/>
      </rPr>
      <t>cải tạo đất (nếu có)</t>
    </r>
    <r>
      <rPr>
        <sz val="13"/>
        <rFont val="Times New Roman"/>
        <family val="1"/>
        <charset val="163"/>
      </rPr>
      <t>, khoan đóng điện cực tiếp đất, lắp đặt dây liên kết các điện cực</t>
    </r>
  </si>
  <si>
    <t>Bản vẽ số:</t>
  </si>
  <si>
    <t>2.1.2</t>
  </si>
  <si>
    <r>
      <t xml:space="preserve">Lấp đất rãnh, </t>
    </r>
    <r>
      <rPr>
        <i/>
        <sz val="13"/>
        <color indexed="12"/>
        <rFont val="Times New Roman"/>
        <family val="1"/>
        <charset val="163"/>
      </rPr>
      <t>BT bảo vệ (nếu có)</t>
    </r>
  </si>
  <si>
    <t>2.1.3</t>
  </si>
  <si>
    <t>Đo điện trở đất tại bể tổ đất</t>
  </si>
  <si>
    <t>2.2</t>
  </si>
  <si>
    <t>Tiếp đất - chống sét trong và ngoài phòng máy</t>
  </si>
  <si>
    <t>2.2.1</t>
  </si>
  <si>
    <t>Lắp đặt hệ thống dây dẫn, kim thu sét, bảng đồng tiếp đất, chống sét trong và ngoài phòng máy</t>
  </si>
  <si>
    <t>2.2.2</t>
  </si>
  <si>
    <t>Đo điện trở đất tại các bảng đồng indoor, outdoor, dây thoát sét</t>
  </si>
  <si>
    <t>3.</t>
  </si>
  <si>
    <t>Phòng máy xây mới X04</t>
  </si>
  <si>
    <t>Móng, khung đỡ shelter; bệ đặt cầu thang sắt</t>
  </si>
  <si>
    <r>
      <t xml:space="preserve">Đào đất, ván khuôn BT lót, BT lót </t>
    </r>
    <r>
      <rPr>
        <i/>
        <sz val="13"/>
        <rFont val="Times New Roman"/>
        <family val="1"/>
      </rPr>
      <t>(hoặc vải địa kỹ thuật)</t>
    </r>
    <r>
      <rPr>
        <sz val="13"/>
        <rFont val="Times New Roman"/>
        <family val="1"/>
        <charset val="163"/>
      </rPr>
      <t xml:space="preserve">, cốt thép, ván khuôn móng, bệ đặt cầu thang </t>
    </r>
  </si>
  <si>
    <t xml:space="preserve">BT móng, bệ đặt cầu thang </t>
  </si>
  <si>
    <t>Ván khuôn, cốt thép, khung đỡ</t>
  </si>
  <si>
    <t>2.1.4</t>
  </si>
  <si>
    <t>BT khung đỡ</t>
  </si>
  <si>
    <t>2.1.5</t>
  </si>
  <si>
    <t>Đắp đất móng shelter</t>
  </si>
  <si>
    <r>
      <t xml:space="preserve">Shelter </t>
    </r>
    <r>
      <rPr>
        <i/>
        <sz val="13"/>
        <rFont val="Times New Roman"/>
        <family val="1"/>
      </rPr>
      <t>(bao gồm cả cầu thang sắt vào shelter và các thiết bị khác đi kèm)</t>
    </r>
  </si>
  <si>
    <t>Kiểm tra shelter trước khi lắp dựng</t>
  </si>
  <si>
    <t>Lắp dựng shelter</t>
  </si>
  <si>
    <t>Hệ thống bệ đỡ, vỏ chụp máy phát điện</t>
  </si>
  <si>
    <t>3.1</t>
  </si>
  <si>
    <t>Bệ đỡ máy phát điện</t>
  </si>
  <si>
    <t>3.1.1</t>
  </si>
  <si>
    <r>
      <t xml:space="preserve">Đào đất, ván khuôn BT lót, BT lót </t>
    </r>
    <r>
      <rPr>
        <i/>
        <sz val="13"/>
        <rFont val="Times New Roman"/>
        <family val="1"/>
      </rPr>
      <t>(hoặc vải địa kỹ thuật)</t>
    </r>
    <r>
      <rPr>
        <sz val="13"/>
        <rFont val="Times New Roman"/>
        <family val="1"/>
        <charset val="163"/>
      </rPr>
      <t>, ván khuôn móng</t>
    </r>
  </si>
  <si>
    <t>3.1.2</t>
  </si>
  <si>
    <t xml:space="preserve">BT móng  </t>
  </si>
  <si>
    <t>3.1.3</t>
  </si>
  <si>
    <t xml:space="preserve">Xây, trát tường bệ đỡ, lấp cát; ván khuôn, cốt thép mặt bệ đỡ </t>
  </si>
  <si>
    <t>3.1.4</t>
  </si>
  <si>
    <t>BT mặt bệ đỡ</t>
  </si>
  <si>
    <t>3.1.5</t>
  </si>
  <si>
    <t>Đắp đất móng bệ đỡ</t>
  </si>
  <si>
    <t>3.2</t>
  </si>
  <si>
    <t>Vỏ chụp máy phát điện</t>
  </si>
  <si>
    <t>3.2.1</t>
  </si>
  <si>
    <t>Kiểm tra vỏ chụp máy phát điện trước khi lắp dựng</t>
  </si>
  <si>
    <t>3.2.2</t>
  </si>
  <si>
    <t>Lắp dựng vỏ chụp máy phát điện</t>
  </si>
  <si>
    <t>4.</t>
  </si>
  <si>
    <t>Hệ thống Điện</t>
  </si>
  <si>
    <t>4.1</t>
  </si>
  <si>
    <t>Điện trong phòng máy</t>
  </si>
  <si>
    <t>4.1.1</t>
  </si>
  <si>
    <t>Lắp đặt thiết bị điện trong phòng máy</t>
  </si>
  <si>
    <t>4.2</t>
  </si>
  <si>
    <t>Điện ngoài phòng máy</t>
  </si>
  <si>
    <t>4.2.1</t>
  </si>
  <si>
    <r>
      <t xml:space="preserve">Đào đất, ván khuôn móng </t>
    </r>
    <r>
      <rPr>
        <sz val="13"/>
        <color indexed="12"/>
        <rFont val="Times New Roman"/>
        <family val="1"/>
      </rPr>
      <t>cột điện</t>
    </r>
  </si>
  <si>
    <t>4.2.2</t>
  </si>
  <si>
    <t>Lắp dựng cột điện, BT móng cột điện</t>
  </si>
  <si>
    <t>4.2.3</t>
  </si>
  <si>
    <t>Đi dây điện nguồn; lắp đặt công tơ, cầu giao đảo</t>
  </si>
  <si>
    <t>4.2.4</t>
  </si>
  <si>
    <t>Đắp đất móng cột điện</t>
  </si>
  <si>
    <t>5.</t>
  </si>
  <si>
    <t>Hệ thống Cầu cáp</t>
  </si>
  <si>
    <t>5.1</t>
  </si>
  <si>
    <t>Gia công sản xuất, mạ nhúng, sơn cầu cáp</t>
  </si>
  <si>
    <t>5.2</t>
  </si>
  <si>
    <r>
      <t xml:space="preserve">Đào đất, ván khuôn móng </t>
    </r>
    <r>
      <rPr>
        <sz val="13"/>
        <color indexed="12"/>
        <rFont val="Times New Roman"/>
        <family val="1"/>
      </rPr>
      <t>cột chống</t>
    </r>
    <r>
      <rPr>
        <i/>
        <sz val="13"/>
        <color indexed="12"/>
        <rFont val="Times New Roman"/>
        <family val="1"/>
        <charset val="163"/>
      </rPr>
      <t xml:space="preserve"> (nếu có)</t>
    </r>
  </si>
  <si>
    <t>5.3</t>
  </si>
  <si>
    <r>
      <t xml:space="preserve">Lắp </t>
    </r>
    <r>
      <rPr>
        <sz val="13"/>
        <color indexed="12"/>
        <rFont val="Times New Roman"/>
        <family val="1"/>
      </rPr>
      <t>cột chống, BT móng cột chống</t>
    </r>
    <r>
      <rPr>
        <i/>
        <sz val="13"/>
        <color indexed="12"/>
        <rFont val="Times New Roman"/>
        <family val="1"/>
        <charset val="163"/>
      </rPr>
      <t xml:space="preserve"> (nếu có)</t>
    </r>
  </si>
  <si>
    <t>5.4</t>
  </si>
  <si>
    <t>Lắp đặt cầu cáp</t>
  </si>
  <si>
    <t>5.5</t>
  </si>
  <si>
    <r>
      <t>Đắp đất móng cột chống</t>
    </r>
    <r>
      <rPr>
        <i/>
        <sz val="13"/>
        <rFont val="Times New Roman"/>
        <family val="1"/>
      </rPr>
      <t xml:space="preserve"> (nếu có)</t>
    </r>
  </si>
  <si>
    <t>BV01</t>
  </si>
  <si>
    <t>7.</t>
  </si>
  <si>
    <t>Hệ thống hàng rào bảo vệ (nếu có)</t>
  </si>
  <si>
    <t>7.1</t>
  </si>
  <si>
    <t>Đào đất móng tường, trụ hàng rào, trụ cổng; ván khuôn, BT lót móng tường, trụ hàng rào, trụ cổng; cốt thép, ván khuôn trụ hàng rào, trụ cổng</t>
  </si>
  <si>
    <t>7.2</t>
  </si>
  <si>
    <t>Xây, trát tường, trụ hàng rào, trụ cổng; gia công, lắp đặt cổng thép ra vào trạm, hàng rào lưới thép bảo vệ</t>
  </si>
  <si>
    <t>7.3</t>
  </si>
  <si>
    <t>Quét vôi tường, trụ hàng rào, trụ cổng; sơn cổng thép ra vào trạm; trang bị khóa cổng</t>
  </si>
  <si>
    <t>8.</t>
  </si>
  <si>
    <t>Dọn dẹp, hoàn trả mặt bằng sau khi thi công xong</t>
  </si>
  <si>
    <r>
      <t xml:space="preserve">       2.</t>
    </r>
    <r>
      <rPr>
        <b/>
        <sz val="7"/>
        <rFont val="Times New Roman"/>
        <family val="1"/>
      </rPr>
      <t>   </t>
    </r>
    <r>
      <rPr>
        <b/>
        <sz val="13"/>
        <rFont val="Times New Roman"/>
        <family val="1"/>
      </rPr>
      <t>Nội dung nghiệm thu:</t>
    </r>
  </si>
  <si>
    <t xml:space="preserve">       Chúng tôi đã có mặt tại hiện trường kiểm tra xác nhận nguồn gốc, chất lượng, quy cách vật liệu sử dụng vào công trình cụ thể như sau:</t>
  </si>
  <si>
    <t>Stt</t>
  </si>
  <si>
    <t>KỸ THUẬT NHÀ THẦU</t>
  </si>
  <si>
    <t>………………………………………………………………………………………………………..</t>
  </si>
  <si>
    <t xml:space="preserve">   Kết luận: Đồng ý (hay không đồng ý) .................................................................................................</t>
  </si>
  <si>
    <t>CỘNG HÒA XÃ HỘI CHỦ NGHĨA VIỆT NAM</t>
  </si>
  <si>
    <t>….</t>
  </si>
  <si>
    <t>…….</t>
  </si>
  <si>
    <t>NGHIỆM THU CÔNG VIỆC XÂY DỰNG</t>
  </si>
  <si>
    <t>Quay về DanhMuc</t>
  </si>
  <si>
    <t>Công trình :</t>
  </si>
  <si>
    <t>Hạng mục :</t>
  </si>
  <si>
    <t>Địa chỉ:</t>
  </si>
  <si>
    <t>1. Đối tượng nghiệm thu:</t>
  </si>
  <si>
    <t>2. Thành phần trực tiếp tham gia nghiệm thu:</t>
  </si>
  <si>
    <t>3. Thời gian nghiệm thu:</t>
  </si>
  <si>
    <t>……..</t>
  </si>
  <si>
    <t>4. Đánh giá công việc đã thực hiện:</t>
  </si>
  <si>
    <t xml:space="preserve">  a. Về tài liệu làm căn cứ nghiệm thu:</t>
  </si>
  <si>
    <t xml:space="preserve">    - Hồ sơ TK bản vẽ thi công được chủ đầu tư phê duyệt và những thay đổi thiết kế  đã được chấp thuận;</t>
  </si>
  <si>
    <t xml:space="preserve">    - Nhật ký thi công, nhật ký giám sát của chủ đầu tư;</t>
  </si>
  <si>
    <t xml:space="preserve">    - Biên bản nghiệm thu nội bộ công việc xây dựng của Nhà thầu thi công xây dựng;</t>
  </si>
  <si>
    <t xml:space="preserve">    - Phiếu yêu cầu nghiệm thu của nhà thầu thi công xây dựng;</t>
  </si>
  <si>
    <t xml:space="preserve">    - Bản vẽ hoàn công công việc hoàn thành để nghiệm thu;</t>
  </si>
  <si>
    <t xml:space="preserve">  b. Về chất lượng công việc xây dựng:</t>
  </si>
  <si>
    <t>…………………………………………………………………………………………………………………….</t>
  </si>
  <si>
    <r>
      <t xml:space="preserve">  c. Các ý kiến khác (nếu có):</t>
    </r>
    <r>
      <rPr>
        <i/>
        <sz val="12"/>
        <rFont val="Times New Roman"/>
        <family val="1"/>
      </rPr>
      <t>………</t>
    </r>
  </si>
  <si>
    <t xml:space="preserve">  d. Khối lượng nghiệm thu:</t>
  </si>
  <si>
    <t>Nội dung các công việc thi công</t>
  </si>
  <si>
    <t>Đvt</t>
  </si>
  <si>
    <t>Khối lượng</t>
  </si>
  <si>
    <t>Ghi chú</t>
  </si>
  <si>
    <t>Đạt</t>
  </si>
  <si>
    <t>Không đạt</t>
  </si>
  <si>
    <t>5. Kết luận:</t>
  </si>
  <si>
    <t xml:space="preserve">  Chấp thuận nghiệm thu và đồng ý cho triển khai các công việc tiếp theo</t>
  </si>
  <si>
    <t xml:space="preserve">  Không chấp thuận nghiệm thu</t>
  </si>
  <si>
    <t xml:space="preserve"> - Yêu cầu sửa chữa, hoàn thiện công việc đã thực hiện và các yêu cầu khác (nếu có).
…………………………………………………………………………………………….……………
</t>
  </si>
  <si>
    <t>GIÁM SÁT CỦA CHỦ ĐẦU TƯ</t>
  </si>
  <si>
    <t>Hồ sơ nghiệm thu công việc xây dựng gồm:</t>
  </si>
  <si>
    <t xml:space="preserve">  - Biên bản nghiệm thu công việc xây dựng và các phụ lục kèm theo;</t>
  </si>
  <si>
    <t xml:space="preserve">  - Các tài liệu làm căn cứ để nghiệm thu.</t>
  </si>
  <si>
    <t>………………., ngày ….. tháng ….. năm 2014</t>
  </si>
  <si>
    <t>………………,, ngày ….. tháng ….. năm 2014</t>
  </si>
  <si>
    <t>DANH MỤC HỒ SƠ CHẤT LƯỢNG</t>
  </si>
  <si>
    <t>Bìa</t>
  </si>
  <si>
    <t>To Ttin</t>
  </si>
  <si>
    <t>Số biên bản</t>
  </si>
  <si>
    <t>Đối tượng nghiệm thu</t>
  </si>
  <si>
    <t>BBNT nội bộ</t>
  </si>
  <si>
    <t>Phiếu yêu cầu NT</t>
  </si>
  <si>
    <t>BBNT A-B</t>
  </si>
  <si>
    <t>Phụ lục</t>
  </si>
  <si>
    <t>Biên bản</t>
  </si>
  <si>
    <t>Giờ BĐ</t>
  </si>
  <si>
    <t>Giờ KT</t>
  </si>
  <si>
    <t>Ngày</t>
  </si>
  <si>
    <t>Giờ gửi</t>
  </si>
  <si>
    <t>Ngày gửi</t>
  </si>
  <si>
    <t>Kích --&gt; xem!</t>
  </si>
  <si>
    <t>HỒ SƠ PHÁP LÝ, VẬT LIỆU ĐẦU VÀO</t>
  </si>
  <si>
    <t>Bìa-1</t>
  </si>
  <si>
    <t>Biên bản bàn giao mặt bằng</t>
  </si>
  <si>
    <t>BG1</t>
  </si>
  <si>
    <t>Nghiệm thu chất lượng vật liệu do bên B cấp đưa vào công trình</t>
  </si>
  <si>
    <t>VTB</t>
  </si>
  <si>
    <t>Bàn giao vật tư thiết bị A cấp</t>
  </si>
  <si>
    <t>VTA</t>
  </si>
  <si>
    <t>HỒ SƠ NGHIỆM THU CHẤT LƯỢNG - PHẦN XÂY DỰNG</t>
  </si>
  <si>
    <t>Bìa-2</t>
  </si>
  <si>
    <t>II.1</t>
  </si>
  <si>
    <t>Cột anten</t>
  </si>
  <si>
    <t>CÔNG ViỆC HỖN HỢP</t>
  </si>
  <si>
    <t>II.1.1</t>
  </si>
  <si>
    <t>TÊN</t>
  </si>
  <si>
    <t>……</t>
  </si>
  <si>
    <t>AB</t>
  </si>
  <si>
    <t>Lắp dựng bu lông neo, mặt bích định vị bu lông neo</t>
  </si>
  <si>
    <t>HTGD</t>
  </si>
  <si>
    <t>Ghi chú:</t>
  </si>
  <si>
    <t xml:space="preserve">   -Thay đổi nội dung "mềm" của biên bản tại Sheet DanhMuc;</t>
  </si>
  <si>
    <t xml:space="preserve">   -Thay đổi nội dung "cứng" của biên bản tại Sheet biên bản;</t>
  </si>
  <si>
    <t xml:space="preserve">   -Muốn tạo thêm biên bản thì copy Sheet có sẵn thành Sheet mới;</t>
  </si>
  <si>
    <t xml:space="preserve">   -Tiếp theo vào DanhMuc tạo nhãn mới (NB/PYC/AB) và đặt hyperlink đến Sheet mới vừa tạo ra;</t>
  </si>
  <si>
    <t xml:space="preserve">   -Tại Sheet mới vừa tạo, ta thay đổi nội dung ô AA1 = số hàng excel của hàng chứa nhãn (NB/PYC/AB) bên Sheet DanhMuc.</t>
  </si>
  <si>
    <t>………………………………………</t>
  </si>
  <si>
    <t>TTH027</t>
  </si>
  <si>
    <t>Thôn 2_Xã Phú Sơn_TX Hương Thủy</t>
  </si>
  <si>
    <t>TTH031</t>
  </si>
  <si>
    <t>Nguyễn Duy Ngưỡng,  Thôn 1_Phường Thủy Phương_TX Hương Thủy</t>
  </si>
  <si>
    <t>TTH087</t>
  </si>
  <si>
    <t>Thôn 2_Phường Thủy Dương_TX Hương Thủy</t>
  </si>
  <si>
    <t>TTH121</t>
  </si>
  <si>
    <t>Trần Thị Bẻo - KV4_Xã Thủy Vân_TX Hương Thủy</t>
  </si>
  <si>
    <t>TTH124</t>
  </si>
  <si>
    <t>Nguyễn Quốc Việt - Thôn 9_Xã Thủy Phù_TX Hương Thủy</t>
  </si>
  <si>
    <t>TTH126</t>
  </si>
  <si>
    <t>Tôn Thất Phán - Thôn Lương Xuân_Phường Thủy Lương_TX Hương Thủy</t>
  </si>
  <si>
    <t>TTH182</t>
  </si>
  <si>
    <t>Ngã 4 Nguyễn Khoa Văn,Trưng Nữ Vương,Hương Thủy_Phường Phú Bài_TX Hương Thủy</t>
  </si>
  <si>
    <t>TTH208</t>
  </si>
  <si>
    <t>Thôn 10 _Phường Thủy Phương_TX Hương Thủy</t>
  </si>
  <si>
    <t>TTH250</t>
  </si>
  <si>
    <t>Thôn 7_Phường Thủy Phương_TX Hương Thủy</t>
  </si>
  <si>
    <t>TTH292</t>
  </si>
  <si>
    <t>Thôn 5_Xã Thủy Phù_TX Hương Thủy</t>
  </si>
  <si>
    <t>TTH306</t>
  </si>
  <si>
    <t>Thôn Võ Xá_Xã Thủy Bằng_TX Hương Thủy</t>
  </si>
  <si>
    <t>TTH202</t>
  </si>
  <si>
    <t>TTH225</t>
  </si>
  <si>
    <t>Đại đội tỉnh đội, thôn Xuân Chánh_Phường Thủy Phương_TX Hương Thủy</t>
  </si>
  <si>
    <t>TTH242</t>
  </si>
  <si>
    <t>Thôn Công Lương_Xã Thủy Vân_TX Hương Thủy</t>
  </si>
  <si>
    <t>TTH100</t>
  </si>
  <si>
    <t>Nguyễn Văn Thưởng,  Thôn Long Hồ Hạ_Phường Hương Hồ_TX Hương Trà</t>
  </si>
  <si>
    <t>TTH129</t>
  </si>
  <si>
    <t>Võ Quang Ngân - Thôn Hương Cần_Xã Hương Toàn_TX Hương Trà</t>
  </si>
  <si>
    <t>TTH148</t>
  </si>
  <si>
    <t>Trần Văn Lộc, 125  Địa Linh_Xã Hương Vinh_TX Hương Trà</t>
  </si>
  <si>
    <t>TTH170</t>
  </si>
  <si>
    <t>Hoàng Tú - KV4_phường Tứ Hạ_TX Hương Trà</t>
  </si>
  <si>
    <t>TTH189</t>
  </si>
  <si>
    <t>Thôn Bồn Phổ_Phường Hương An_TX Hương Trà</t>
  </si>
  <si>
    <t>TTH190</t>
  </si>
  <si>
    <t>Thôn Long Hồ Thượng_Phường Hương Hồ_TX Hương Trà</t>
  </si>
  <si>
    <t>TTH209</t>
  </si>
  <si>
    <t>Thôn Hải Cát 1_Xã Hương Thọ_TX Hương Trà</t>
  </si>
  <si>
    <t>TTH211</t>
  </si>
  <si>
    <t>Thôn Giáp Thượng_phường Hương Văn_TX Hương Trà</t>
  </si>
  <si>
    <t>TTH212</t>
  </si>
  <si>
    <t>Thôn Sơn Công_Phường Hương Vân_TX Hương Trà</t>
  </si>
  <si>
    <t>TTH219</t>
  </si>
  <si>
    <t>Thôn Bàu Đinh_phường Hương Văn_TX Hương Trà</t>
  </si>
  <si>
    <t>TTH222</t>
  </si>
  <si>
    <t>Thôn Trung Thôn_phường Hương Xuân_TX Hương Trà</t>
  </si>
  <si>
    <t>TTH273</t>
  </si>
  <si>
    <t>7/13 Nguyễn Hiền (Văn Xá)_phường Tứ Hạ_TX Hương Trà</t>
  </si>
  <si>
    <t>TTH276</t>
  </si>
  <si>
    <t>thôn Hòa Hiệp_Xã Bình Thành_TX Hương Trà</t>
  </si>
  <si>
    <t>TTH293</t>
  </si>
  <si>
    <t>Thôn Thanh Khê_phường Hương Xuân_TX Hương Trà</t>
  </si>
  <si>
    <t>TTH294</t>
  </si>
  <si>
    <t>Núi Cây Mao_Phường Hương Vân_TX Hương Trà</t>
  </si>
  <si>
    <t>TTH303</t>
  </si>
  <si>
    <t>Đỉnh núi 98m - Thôn Đông Trầm_Phường Hương Hồ_TX Hương Trà</t>
  </si>
  <si>
    <t>TTH330</t>
  </si>
  <si>
    <t>Đỉnh núi bên cạnh thôn Thọ Bình_Xã Bình Thành_TX Hương Trà</t>
  </si>
  <si>
    <t>TTH060</t>
  </si>
  <si>
    <t>Nguyễn Văn Châu,  Thôn 3_Xã Phong Hòa_Huyện Phong Điền</t>
  </si>
  <si>
    <t>TTH133</t>
  </si>
  <si>
    <t>Nguyễn Văn Địch,  Thôn Điền Lộc_Xã Phong Xuân_Huyện Phong Điền</t>
  </si>
  <si>
    <t>TTH141</t>
  </si>
  <si>
    <t>Nguyễn Đăng Khung, Thôn 5_Xã Điền Hòa_Huyện Phong Điền</t>
  </si>
  <si>
    <t>TTH171</t>
  </si>
  <si>
    <t>Thôn Mỹ Phú_Xã Phong Chương_Huyện Phong Điền</t>
  </si>
  <si>
    <t>TTH181</t>
  </si>
  <si>
    <t>Lê Văn Lực,  Thôn Đông Lái_Xã Phong Thu_Huyện Phong Điền</t>
  </si>
  <si>
    <t>TTH183</t>
  </si>
  <si>
    <t>Trần Văn Khanh,  Thôn Lương Mai_Xã Phong Chương_Huyện Phong Điền</t>
  </si>
  <si>
    <t>TTH184</t>
  </si>
  <si>
    <t>Hoàng Văn Kỳ,  Thôn Hiền Lương_Xã Phong Hiền_Huyện Phong Điền</t>
  </si>
  <si>
    <t>TTH195</t>
  </si>
  <si>
    <t>Thôn Đồng Dạ_Xã Phong Sơn_Huyện Phong Điền</t>
  </si>
  <si>
    <t>TTH196</t>
  </si>
  <si>
    <t>Thôn Tân Lập_TT Phong Điền_Huyện Phong Điền</t>
  </si>
  <si>
    <t>TTH213</t>
  </si>
  <si>
    <t>Thôn Tân Mỹ_Xã Phong Mỹ_Huyện Phong Điền</t>
  </si>
  <si>
    <t>TTH247</t>
  </si>
  <si>
    <t>Thôn Bắc Thạnh_Xã Phong Hiền_Huyện Phong Điền</t>
  </si>
  <si>
    <t>TTH248</t>
  </si>
  <si>
    <t>Đỉnh đồi gần cột điện lực  -  thôn Bến Củi_Xã Phong Xuân_Huyện Phong Điền</t>
  </si>
  <si>
    <t>TTH256</t>
  </si>
  <si>
    <t>Thôn Thanh Hương_Xã Điền Hương_Huyện Phong Điền</t>
  </si>
  <si>
    <t>TTH257</t>
  </si>
  <si>
    <t>Thôn Mỹ Xuyên_Xã Phong Hòa_Huyện Phong Điền</t>
  </si>
  <si>
    <t>TTH110</t>
  </si>
  <si>
    <t>Thôn Lương Phú Quý_Xã Lộc Điền_Huyện Phú Lộc</t>
  </si>
  <si>
    <t>TTH113</t>
  </si>
  <si>
    <t>Bùi Tý,  Thôn Nam_Xã Lộc An_Huyện Phú Lộc</t>
  </si>
  <si>
    <t>TTH139</t>
  </si>
  <si>
    <t>Thôn 2_Xã Vinh Mỹ_Huyện Phú Lộc</t>
  </si>
  <si>
    <t>TTH172</t>
  </si>
  <si>
    <t>Huỳnh Văn Hiền - Thôn Thủy Yên Thượng_Xã Lộc Thủy_Huyện Phú Lộc</t>
  </si>
  <si>
    <t>TTH180</t>
  </si>
  <si>
    <t>Cột HT Mobile - Thôn An Cư Tân_TT Lăng Cô_Huyện Phú Lộc</t>
  </si>
  <si>
    <t>TTH185</t>
  </si>
  <si>
    <t>Đình đồi bên đường  -  Thôn 2_Xã Xuân Lộc_Huyện Phú Lộc</t>
  </si>
  <si>
    <t>TTH192</t>
  </si>
  <si>
    <t>Thôn Bát Sơn_Xã Lộc Điền_Huyện Phú Lộc</t>
  </si>
  <si>
    <t>TTH210</t>
  </si>
  <si>
    <t>Thôn 6 _Xã Lộc Hòa_Huyện Phú Lộc</t>
  </si>
  <si>
    <t>TTH226</t>
  </si>
  <si>
    <t>Thôn Bắc Thượng_Xã Lộc An_Huyện Phú Lộc</t>
  </si>
  <si>
    <t>TTH227</t>
  </si>
  <si>
    <t>Đỉnh núi cạnh thôn Cảnh Dương_Xã Lộc Vĩnh_Huyện Phú Lộc</t>
  </si>
  <si>
    <t>TTH228</t>
  </si>
  <si>
    <t>Thôn Phú Cường_Xã Lộc Thủy_Huyện Phú Lộc</t>
  </si>
  <si>
    <t>TTH291</t>
  </si>
  <si>
    <t>Thôn Nam Phổ Cần_Xã Lộc An_Huyện Phú Lộc</t>
  </si>
  <si>
    <t>TTH296</t>
  </si>
  <si>
    <t>Thôn Vĩnh Sơn_Xã Lộc Sơn_Huyện Phú Lộc</t>
  </si>
  <si>
    <t>TTH089</t>
  </si>
  <si>
    <t>Đỉnh núi đối diện khu du lịch Làng Xanh_TT Lăng Cô_Huyện Phú Lộc</t>
  </si>
  <si>
    <t>TTH092</t>
  </si>
  <si>
    <t>Lê Văn Thịnh,  Thôn Loan Lý_TT Lăng Cô_Huyện Phú Lộc</t>
  </si>
  <si>
    <t>TTH104</t>
  </si>
  <si>
    <t>Thôn An Hải_TT Thuận An_Huyện Phú Vang</t>
  </si>
  <si>
    <t>TTH109</t>
  </si>
  <si>
    <t>Nguyễn Thanh Sơn - Thôn Kế Võ_Xã Vinh Xuân_Huyện Phú Vang</t>
  </si>
  <si>
    <t>TTH174</t>
  </si>
  <si>
    <t>UBND xã Vinh Thanh - Thôn 5_Xã Vinh Thanh_Huyện Phú Vang</t>
  </si>
  <si>
    <t>TTH175</t>
  </si>
  <si>
    <t>Phan Công Khánh, thôn Ba Lăng_Xã Phú Xuân_Huyện Phú Vang</t>
  </si>
  <si>
    <t>TTH188</t>
  </si>
  <si>
    <t>Hồ Văn Tiễn, thôn An Truyền_Xã Phú An_Huyện Phú Vang</t>
  </si>
  <si>
    <t>TTH214</t>
  </si>
  <si>
    <t>Thôn Xuân Thiên Hạ_Xã Vinh Xuân_Huyện Phú Vang</t>
  </si>
  <si>
    <t>TTH245</t>
  </si>
  <si>
    <t>Thôn Kế Sung_Xã Phú Diên_Huyện Phú Vang</t>
  </si>
  <si>
    <t>TTH253</t>
  </si>
  <si>
    <t>Thôn Mậu Tài_Xã Phú Mậu_Huyện Phú Vang</t>
  </si>
  <si>
    <t>TTH097</t>
  </si>
  <si>
    <t>Đình Làng Phong Lai_Xã Quảng Thái_Huyện Quảng Điền</t>
  </si>
  <si>
    <t>TTH142</t>
  </si>
  <si>
    <t>UBND xã Quảng Vinh, thôn Sơn Tùng_Xã Quảng Vinh_Huyện Quảng Điền</t>
  </si>
  <si>
    <t>TTH143</t>
  </si>
  <si>
    <t>UBND xã Quảng An - Thôn Phú Lương B_Xã Quảng An_Huyện Quảng Điền</t>
  </si>
  <si>
    <t>TTH144</t>
  </si>
  <si>
    <t>Dương thị Tùng, thôn Hạ Lang_Xã Quảng Phú_Huyện Quảng Điền</t>
  </si>
  <si>
    <t>TTH168</t>
  </si>
  <si>
    <t>UBND TT Sịa - Thôn Thạch Bích_TT Sịa _Huyện Quảng Điền</t>
  </si>
  <si>
    <t>TTH169</t>
  </si>
  <si>
    <t>Thôn Cổ Tháp_Xã Quảng Lợi_Huyện Quảng Điền</t>
  </si>
  <si>
    <t>TTH286</t>
  </si>
  <si>
    <t>Làng La Văn Hạ_Xã Quảng Thọ_Huyện Quảng Điền</t>
  </si>
  <si>
    <t>TTH298</t>
  </si>
  <si>
    <t>Thôn 10 _Xã Quảng Ngạn_Huyện Quảng Điền</t>
  </si>
  <si>
    <t>TTH147</t>
  </si>
  <si>
    <t>246 - Nguyễn Sinh Cung_Xã Phú Thượng_Huyện Phú Vang</t>
  </si>
  <si>
    <t>Độ cao</t>
  </si>
  <si>
    <t xml:space="preserve">    - Quy chuẩn, tiêu chuẩn được áp dụng:…………………………………………………………………</t>
  </si>
  <si>
    <t>…………………………………………………………………………………………………………</t>
  </si>
  <si>
    <t xml:space="preserve">BIÊN BẢN BÀN GIAO MẶT BẰNG </t>
  </si>
  <si>
    <r>
      <t xml:space="preserve">II. Bên nhận – Đại diện nhà thầu thi công: </t>
    </r>
    <r>
      <rPr>
        <sz val="13"/>
        <rFont val="Times New Roman"/>
        <family val="1"/>
      </rPr>
      <t>Công ty CPXD và Lắp Đặt Viễn Thông</t>
    </r>
  </si>
  <si>
    <t>III. Nội dung bàn giao:</t>
  </si>
  <si>
    <t xml:space="preserve">          Đại diện nhà thầu thi công đã nhận bàn giao mặt bằng trên và quản lý mặt bằng hiện trạng trong thời gian thi công. Hoàn trả mặt bằng sau khi thi công. Các bên đã đọc thông qua và nhất trí ký tên./.</t>
  </si>
  <si>
    <t>.....................................................................................................................................................................</t>
  </si>
  <si>
    <t xml:space="preserve">
ĐẠI DIỆN CHỦ ĐẦU TƯ
</t>
  </si>
  <si>
    <t>NHÀ THẦU</t>
  </si>
  <si>
    <t xml:space="preserve">GIÁM ĐỐC                    GIÁM SÁT
(Ký, ghi rõ họ tên, đóng dấu)                 ( Ký, ghi rỏ họ tên)
</t>
  </si>
  <si>
    <t xml:space="preserve">GIÁM ĐỐC         PHỤ TRÁCH THI CÔNG
(Ký, ghi rõ họ tên, đóng dấu)          ( Ký, ghi rỏ họ tên)
</t>
  </si>
  <si>
    <t>.......................................................................................................................................................................</t>
  </si>
  <si>
    <t>Hiện trạng mặt bằng:..............................................................................................................................</t>
  </si>
  <si>
    <t>I. Bên giao - Đại diện chủ đầu tư  :</t>
  </si>
  <si>
    <r>
      <t xml:space="preserve">Giám đốc CNVT Tỉnh/TP và Trưởng Phòng XDHT của CNVT  (Phụ trách bộ phận giám sát thi công). </t>
    </r>
    <r>
      <rPr>
        <i/>
        <sz val="12"/>
        <color indexed="10"/>
        <rFont val="Times New Roman"/>
        <family val="1"/>
      </rPr>
      <t>Trường hợp thuê nhà thầu tư vấn giám sát, thành phần tham gia nghiêm thu là Giám đốc nhà thầu TVGS và Phụ trách bộ phận giám sát.</t>
    </r>
  </si>
  <si>
    <t>Giám đốc nhà thầu thi công và phụ trách thi công trực tiếp.</t>
  </si>
  <si>
    <t>Tại:  ………………………………………………………………………………………………….</t>
  </si>
  <si>
    <t xml:space="preserve">  a. Các tài liệu làm căn cứ nghiệm thu:</t>
  </si>
  <si>
    <t>+  Mái và sàn BTCT trong công trình xây dựng,Yêu cầu kỹ thuật chống thấm nước: TCVN 5718-1993</t>
  </si>
  <si>
    <t>+  Công tác hoàn thiện trong xây dựng, thi công và nghiệm thu: TCVN5674-1992</t>
  </si>
  <si>
    <t>+  Hệ thống cấp thoát nước bên trong nhà và công trình, Quy phạm thi công và nghiệm thu: TCVN4519-1988</t>
  </si>
  <si>
    <t>+  TCVN 4055 : 1985 Tổ chức thi công;</t>
  </si>
  <si>
    <t>+  TCVN 5637 : 1991 Quản lý chất lượng xây lắp công trình xây dựng;</t>
  </si>
  <si>
    <t>+  TCVN 5308 : 1991 Quy phạm kỹ thuật an toàn trong xây dựng;</t>
  </si>
  <si>
    <t>+ TCXDVN 371 : 2006 Nghiệm thu chất lượng thi công công trình xây dựng;</t>
  </si>
  <si>
    <t>+ Các quy chuẩn, tiêu chuẩn xây dựng hiện hành</t>
  </si>
  <si>
    <t>…………………………………………………………………………………………………………………..</t>
  </si>
  <si>
    <r>
      <t xml:space="preserve">  c. ) Về khối lượng công việc xây dựng: </t>
    </r>
    <r>
      <rPr>
        <sz val="12"/>
        <rFont val="Times New Roman"/>
        <family val="1"/>
      </rPr>
      <t>Theo “Bảng khối lượng công việc hoàn thành" kèm theo.</t>
    </r>
  </si>
  <si>
    <t>GIÁM ĐỐC</t>
  </si>
  <si>
    <t>PT GIÁM SÁT</t>
  </si>
  <si>
    <t>PT THI CÔNG</t>
  </si>
  <si>
    <t>Chức vụ: …………………………………</t>
  </si>
  <si>
    <t xml:space="preserve">  a. Đại diện chủ đầu tư: </t>
  </si>
  <si>
    <t xml:space="preserve">  b. Nhà thầu thi công: </t>
  </si>
  <si>
    <t xml:space="preserve">    - Biên bản nghiệm thu hoàn thành công trình của nội bộ nhà thầu thi công xây dựng</t>
  </si>
  <si>
    <t xml:space="preserve">    - Hồ sơ thiết kế bản vẽ thi công được chủ đầu tư phê duyệt và những thay đổi thiết kế đã được chấp thuận.</t>
  </si>
  <si>
    <t xml:space="preserve">    - Nhật ký thi công công trình, nhật ký giám sát của chủ đầu tư và các văn bản khác liên quan đến đối tượng nghiệm thu.</t>
  </si>
  <si>
    <t xml:space="preserve">    - Bản vẽ hoàn công công trình xây dựng.</t>
  </si>
  <si>
    <t xml:space="preserve">    -Các biên bản nghiệm thu hoàn thành bộ phận công trình xây dựng, giai đoạn thi công xây dựng được nghiệm thu.</t>
  </si>
  <si>
    <t xml:space="preserve">    - Quy chuẩn, tiêu chuẩn được áp dụng: …………………………………………………………………</t>
  </si>
  <si>
    <t>……………………………………………………………………………………………………………</t>
  </si>
  <si>
    <t>- Tài liệu chỉ dẫn kỹ thuật kèm theo hợp đồng xây dựng số…………………………….</t>
  </si>
  <si>
    <t>ngày… tháng…….năm…….về việc thi công xây dựng công trình.</t>
  </si>
  <si>
    <r>
      <t xml:space="preserve">  c. Các ý kiến khác (nếu có):</t>
    </r>
    <r>
      <rPr>
        <i/>
        <sz val="12"/>
        <rFont val="Times New Roman"/>
        <family val="1"/>
      </rPr>
      <t>…………………………………………………………………………………</t>
    </r>
  </si>
  <si>
    <r>
      <t xml:space="preserve">  b. Về chất lượng thi công công trình:</t>
    </r>
    <r>
      <rPr>
        <i/>
        <sz val="12"/>
        <rFont val="Times New Roman"/>
        <family val="1"/>
      </rPr>
      <t>…………………………………………………………………………</t>
    </r>
  </si>
  <si>
    <t>(ký, đóng dấu, ghi rỏ họ tên)</t>
  </si>
  <si>
    <t>(ký, ghi rỏ họ tên)</t>
  </si>
  <si>
    <t>KHỐI LƯỢNG NGHIỆM THU</t>
  </si>
  <si>
    <t>I. Vật tư thi công:</t>
  </si>
  <si>
    <t>TT</t>
  </si>
  <si>
    <t>Chuẩn loại</t>
  </si>
  <si>
    <t>Theo TK</t>
  </si>
  <si>
    <t>Thực tế</t>
  </si>
  <si>
    <t>Vật tư do bên A cấp</t>
  </si>
  <si>
    <t>Vật tư do bên B cấp</t>
  </si>
  <si>
    <t>II. Khối lượng nghiệm thu:</t>
  </si>
  <si>
    <r>
      <t xml:space="preserve">Nội dung công việc thi công           </t>
    </r>
    <r>
      <rPr>
        <sz val="12"/>
        <rFont val="Times New Roman"/>
        <family val="1"/>
      </rPr>
      <t>(Ghi các đầu mục thi công có trong hợp đồng theo thiết kế)</t>
    </r>
  </si>
  <si>
    <t>Chênh lệch</t>
  </si>
  <si>
    <t>Tăng</t>
  </si>
  <si>
    <t>Giảm</t>
  </si>
  <si>
    <t xml:space="preserve">                  GIÁM ĐỐC</t>
  </si>
  <si>
    <t>(Kèm theo biên bản nghiệm thu hoàn thành hạng mục hoặc công trình đưa vào sử dụng)</t>
  </si>
  <si>
    <t>1.  Đối tượng nghiệm thu:</t>
  </si>
  <si>
    <t>2.  Thời gian nghiệm thu</t>
  </si>
  <si>
    <t xml:space="preserve">                                      Kính gửi:                       - Chủ đầu tư</t>
  </si>
  <si>
    <t xml:space="preserve">               Trên cơ sở hoàn thành công việc xây dựng phù hợp với hồ sơ thiết kế và các tiêu chuẩn, quy chuẩn kỹ thuật liên quan, Nhà thầu thi công đã nghiệm thu nội bộ tại công trình.
Nhà thầu thi công công ty CPXD và Lắp Đặt Viễn Thông yêu cầu chủ đầu tư tổ chức nghiệm thu công việc xây dựng với nội dung cụ thể như sau : 
</t>
  </si>
  <si>
    <t>Bắt đầu :…………………………..Ngày ………… Tháng……….. Năm 2014</t>
  </si>
  <si>
    <t>BÊN NHẬN</t>
  </si>
  <si>
    <t>BÊN GỬI</t>
  </si>
  <si>
    <t>…….. h…….ngày………/…../2014</t>
  </si>
  <si>
    <t>NHÀ THẦU THI CÔNG</t>
  </si>
  <si>
    <t>III. Thời gian kiểm tra và bàn giao</t>
  </si>
  <si>
    <t>Bắt đầu: …… giờ …… phút, ngày …... tháng …... năm 2014</t>
  </si>
  <si>
    <t>Kết thúc: …… giờ …… phút, ngày …... tháng …... năm 2014</t>
  </si>
  <si>
    <r>
      <rPr>
        <b/>
        <sz val="12"/>
        <rFont val="Times New Roman"/>
        <family val="1"/>
      </rPr>
      <t>IV</t>
    </r>
    <r>
      <rPr>
        <sz val="12"/>
        <rFont val="Times New Roman"/>
        <family val="1"/>
      </rPr>
      <t>.</t>
    </r>
    <r>
      <rPr>
        <b/>
        <sz val="12"/>
        <rFont val="Times New Roman"/>
        <family val="1"/>
      </rPr>
      <t xml:space="preserve"> Đánh giá chi tiết hạng mục cần bảo dưỡng</t>
    </r>
    <r>
      <rPr>
        <sz val="12"/>
        <rFont val="Times New Roman"/>
        <family val="1"/>
      </rPr>
      <t xml:space="preserve"> ( Tổng hợp tình trạng những thiết bị, vật tư không cần bảo dưỡng, tình trạng sử dụng): </t>
    </r>
    <r>
      <rPr>
        <b/>
        <sz val="12"/>
        <rFont val="Times New Roman"/>
        <family val="1"/>
      </rPr>
      <t>theo bảng chi tiết đính kèm.</t>
    </r>
  </si>
  <si>
    <r>
      <rPr>
        <b/>
        <sz val="12"/>
        <rFont val="Times New Roman"/>
        <family val="1"/>
      </rPr>
      <t>V.</t>
    </r>
    <r>
      <rPr>
        <sz val="12"/>
        <rFont val="Times New Roman"/>
        <family val="1"/>
      </rPr>
      <t xml:space="preserve"> </t>
    </r>
    <r>
      <rPr>
        <b/>
        <sz val="12"/>
        <rFont val="Times New Roman"/>
        <family val="1"/>
      </rPr>
      <t>Các ý kiến</t>
    </r>
    <r>
      <rPr>
        <sz val="12"/>
        <rFont val="Times New Roman"/>
        <family val="1"/>
      </rPr>
      <t xml:space="preserve">:....................................................................................................................................
...........................................................................................................................................................
..........................................................................................................................................................
</t>
    </r>
  </si>
  <si>
    <r>
      <rPr>
        <b/>
        <sz val="12"/>
        <rFont val="Times New Roman"/>
        <family val="1"/>
      </rPr>
      <t>VI. Kết luận</t>
    </r>
    <r>
      <rPr>
        <sz val="12"/>
        <rFont val="Times New Roman"/>
        <family val="1"/>
      </rPr>
      <t xml:space="preserve">:....................................................................................................................................
...........................................................................................................................................................
..........................................................................................................................................................
</t>
    </r>
  </si>
  <si>
    <t>Nội dung bàn giao</t>
  </si>
  <si>
    <t>Yêu cầu</t>
  </si>
  <si>
    <t>Tình trạng</t>
  </si>
  <si>
    <t>Số lượng</t>
  </si>
  <si>
    <t>GIÁM SÁT THI CÔNG</t>
  </si>
  <si>
    <t>KỸ THUẬT THI CÔNG CỦA NHÀ THẦU</t>
  </si>
  <si>
    <t>( ký, ghi rõ họ tên)</t>
  </si>
  <si>
    <t>BIÊN BẢN BÀN GIAO VẬT TƯ, THIẾT BỊ A CẤP</t>
  </si>
  <si>
    <t>1. Thành phần tham gia:</t>
  </si>
  <si>
    <t xml:space="preserve">a. Đại diện bên giao vật tư : </t>
  </si>
  <si>
    <t>Ông (bà): ………………………………</t>
  </si>
  <si>
    <t>Chức vụ: ……………………………………..</t>
  </si>
  <si>
    <t xml:space="preserve">b. Đại diện bên nhận vật tư: </t>
  </si>
  <si>
    <t>2. Thời gian tiến hành bàn giao:</t>
  </si>
  <si>
    <t>Tại: ……………………………………………………….</t>
  </si>
  <si>
    <t>3. Số lượng vật tư, thiết bị bàn giao:</t>
  </si>
  <si>
    <t>Tên vật tư/ thiết bị A cấp</t>
  </si>
  <si>
    <t>Serial/number</t>
  </si>
  <si>
    <t>Hiện trạng thiết bị</t>
  </si>
  <si>
    <r>
      <t xml:space="preserve">4. Trách nhiệm của nhà thầu  đối với vật tư, thiết bị được bàn giao: </t>
    </r>
    <r>
      <rPr>
        <sz val="12"/>
        <rFont val="Times New Roman"/>
        <family val="1"/>
      </rPr>
      <t>Nhà thầu phải có biện pháp đảm bảo vật tư A cấp và hoàn toàn chịu trách nhiệm đối với các thất thoát, hư hỏng, kém chất lượng do công tác bảo quản (các thiết bị phải có chứng nhận chất lượng hàng hóa nhà sản xuất, CO,CQ)</t>
    </r>
  </si>
  <si>
    <r>
      <rPr>
        <b/>
        <sz val="12"/>
        <rFont val="Times New Roman"/>
        <family val="1"/>
      </rPr>
      <t>5. Kết luận:</t>
    </r>
    <r>
      <rPr>
        <sz val="12"/>
        <rFont val="Times New Roman"/>
        <family val="1"/>
      </rPr>
      <t xml:space="preserve"> .........................................................................................................................................</t>
    </r>
  </si>
  <si>
    <t>ĐẠI DIỆN BÊN GIAO VẬT TƯ</t>
  </si>
  <si>
    <t>ĐẠI DIỆN BÊN NHẬN VẬT TƯ</t>
  </si>
  <si>
    <t>BIÊN BẢN HIỆN TRƯỜNG VÀ PHÁT SINH KHỐI LƯỢNG</t>
  </si>
  <si>
    <t>( Lưu ý: Biên bản phát sinh khối lượng chỉ có giá trị khi Nhà thầu có công văn được TVTK đồng ý và Chủ đầu tư phê duyệt cho việc thay đổi, phát sinh trong quá trình thi công so với thiết kế).</t>
  </si>
  <si>
    <t>Thi công theo hợp đồng số:</t>
  </si>
  <si>
    <r>
      <t>Nếu công trình thuộc Công ty VTNet ký hợp đồng, Đại diện chủ đầu tư là Ban</t>
    </r>
    <r>
      <rPr>
        <b/>
        <i/>
        <sz val="12"/>
        <rFont val="Times New Roman"/>
        <family val="1"/>
      </rPr>
      <t xml:space="preserve"> </t>
    </r>
    <r>
      <rPr>
        <i/>
        <sz val="12"/>
        <rFont val="Times New Roman"/>
        <family val="1"/>
      </rPr>
      <t>Giám đốc Công ty Vtnet.</t>
    </r>
    <r>
      <rPr>
        <sz val="12"/>
        <rFont val="Times New Roman"/>
        <family val="1"/>
      </rPr>
      <t xml:space="preserve"> </t>
    </r>
    <r>
      <rPr>
        <i/>
        <sz val="12"/>
        <rFont val="Times New Roman"/>
        <family val="1"/>
      </rPr>
      <t>Nếu công trình thuộc CNVT tỉnh/tp ký hợp đồng, Đại diện chủ đầu tư là Ban</t>
    </r>
    <r>
      <rPr>
        <b/>
        <i/>
        <sz val="12"/>
        <rFont val="Times New Roman"/>
        <family val="1"/>
      </rPr>
      <t xml:space="preserve"> </t>
    </r>
    <r>
      <rPr>
        <i/>
        <sz val="12"/>
        <rFont val="Times New Roman"/>
        <family val="1"/>
      </rPr>
      <t>Giám đốc CNVT.</t>
    </r>
  </si>
  <si>
    <t>I. Thành phần tham gia:</t>
  </si>
  <si>
    <t>Nếu công trình thuộc Công ty VTNet ký hợp đồng, Đại diện chủ đầu tư là Ban Giám đốc Công ty Vtnet. Nếu công trình thuộc CNVT tỉnh/tp ký hợp đồng, Đại diện chủ đầu tư là Ban Giám đốc CNVT.</t>
  </si>
  <si>
    <r>
      <t>Nếu công trình thuộc Công ty VTNet ký hợp đồng, Đại diện bộ phận được giao nhiệm vụ giám sát là</t>
    </r>
    <r>
      <rPr>
        <sz val="10"/>
        <color indexed="10"/>
        <rFont val="Times New Roman"/>
        <family val="1"/>
      </rPr>
      <t xml:space="preserve">: Giám đốc CNVT Tỉnh/TP và Trưởng Phòng XDHT của CNVT  (Phụ trách bộ phận giám sát thi công). </t>
    </r>
    <r>
      <rPr>
        <i/>
        <sz val="10"/>
        <color indexed="10"/>
        <rFont val="Times New Roman"/>
        <family val="1"/>
      </rPr>
      <t>Nếu công trình thuộc CNVT  ký hợp đồng, Đại diện bộ phận được giao nhiệm vụ giám sát là</t>
    </r>
    <r>
      <rPr>
        <sz val="10"/>
        <color indexed="10"/>
        <rFont val="Times New Roman"/>
        <family val="1"/>
      </rPr>
      <t>: Phòng XDHT của CNVT  (Phụ trách bộ phận giám sát thi công).</t>
    </r>
    <r>
      <rPr>
        <i/>
        <sz val="10"/>
        <color indexed="10"/>
        <rFont val="Times New Roman"/>
        <family val="1"/>
      </rPr>
      <t>Trường hợp thuê nhà thầu tư vấn giám sát, thành phần tham gia nghiêm thu là Giám đốc nhà thầu TVGS và Phụ trách bộ phận giám sát.</t>
    </r>
  </si>
  <si>
    <t>c. Đại diện nhà thầu thi công: Công ty cổ phần xây dựng và lắp đặt Viễn thông</t>
  </si>
  <si>
    <t>Giám đốc nhà thầu thiết kế và chủ nhiệm thiết kế.</t>
  </si>
  <si>
    <r>
      <rPr>
        <b/>
        <sz val="12"/>
        <rFont val="Times New Roman"/>
        <family val="1"/>
      </rPr>
      <t>II. Nội dung:</t>
    </r>
    <r>
      <rPr>
        <sz val="12"/>
        <rFont val="Times New Roman"/>
        <family val="1"/>
      </rPr>
      <t xml:space="preserve"> </t>
    </r>
  </si>
  <si>
    <t>- Chúng tôi có mặt tại hiện trường để xác nhận sự việc…………………………………………………</t>
  </si>
  <si>
    <r>
      <t>- Căn cứ vào thực tế thi công so với thiết kế (</t>
    </r>
    <r>
      <rPr>
        <i/>
        <sz val="12"/>
        <rFont val="Times New Roman"/>
        <family val="1"/>
      </rPr>
      <t>Sai lệch hay không sai lệch so với thiết kế)</t>
    </r>
  </si>
  <si>
    <t>- Các ý kiến khác: …………………………………………………………………………………….</t>
  </si>
  <si>
    <r>
      <t>- Kết luận</t>
    </r>
    <r>
      <rPr>
        <i/>
        <sz val="12"/>
        <rFont val="Times New Roman"/>
        <family val="1"/>
      </rPr>
      <t xml:space="preserve"> ( Đồng ý triển khai tiếp hay dừng thi công? Hướng xử lý tiếp theo ):</t>
    </r>
  </si>
  <si>
    <t>III. Khối lượng phát sinh:</t>
  </si>
  <si>
    <t>Nội dung phát sinh</t>
  </si>
  <si>
    <t>Thiết kế</t>
  </si>
  <si>
    <t>Vật tư phát sinh</t>
  </si>
  <si>
    <t>Vật tư do A cấp</t>
  </si>
  <si>
    <t>……………….</t>
  </si>
  <si>
    <t>Vật tư do B cấp</t>
  </si>
  <si>
    <t>Khối lượng phát sinh công việc ngoài hợp đồng</t>
  </si>
  <si>
    <t xml:space="preserve">         Chúng tôi cùng nhau thống nhất lập biên bản này làm cơ sở pháp lý theo quy định của nhà nước. Biên bản lập cùng ngày và thông qua các thành phần có tên trên nhất trí ký tên./.</t>
  </si>
  <si>
    <t>ĐƠN VỊ ĐƯỢC GIAO NHIỆM VỤ GIÁM SÁT THI CÔNG</t>
  </si>
  <si>
    <t>THỦ TRƯỞNG ĐƠN VỊ</t>
  </si>
  <si>
    <t>PHỤ TRÁCH GIÁM SÁT THI CÔNG</t>
  </si>
  <si>
    <t>ĐẠI DIỆN NHÀ THẦU THI CÔNG</t>
  </si>
  <si>
    <t>PHỤ TRÁCH THI CÔNG TRỰC TIẾP</t>
  </si>
  <si>
    <t>ĐƠN VI TƯ VẤN THIẾT KẾ</t>
  </si>
  <si>
    <t>CHỦ NHIỆM THIẾT KẾ</t>
  </si>
  <si>
    <r>
      <t xml:space="preserve">d. Đại diện đơn vị tư vấn thiết kế: </t>
    </r>
    <r>
      <rPr>
        <sz val="12"/>
        <rFont val="Times New Roman"/>
        <family val="1"/>
      </rPr>
      <t>…………………………………………………………</t>
    </r>
  </si>
  <si>
    <t>BIÊN BẢN XÁC NHẬN CỰ LY VẬN CHUYỂN VÀ BỐC DỠ VẬT LIỆU
ĐẾN HIỆN TRƯỜNG THI CÔNG</t>
  </si>
  <si>
    <t>I. Chủ đầu tư:</t>
  </si>
  <si>
    <r>
      <t xml:space="preserve">Giám đốc CNVT Tỉnh/TP và Trưởng Phòng XDHT của CNVT  (Phụ trách bộ phận giám sát thi công). </t>
    </r>
    <r>
      <rPr>
        <i/>
        <sz val="10"/>
        <color indexed="10"/>
        <rFont val="Times New Roman"/>
        <family val="1"/>
      </rPr>
      <t>Trường hợp thuê nhà thầu tư vấn giám sát, thành phần tham gia nghiêm thu là Giám đốc nhà thầu TVGS và Phụ trách bộ phận giám sát.</t>
    </r>
  </si>
  <si>
    <t>II. Nhà thầu: Công ty cổ phần xây dựng và lắp đặt Viễn thông</t>
  </si>
  <si>
    <t xml:space="preserve">       Sau khi kiểm tra phương pháp tổ chức thi công của nhà thầu đã được chủ đầu tư phê duyệt, kiểm tra thực tế tổ chức thi công tại hiện trường, chúng tôi cùng nhau thống nhất xác định phương pháp tổ chức thi công và xác định cự ly, hình thức vận chuyển vật liệu đến hiện trường thi công với nội dung sau:</t>
  </si>
  <si>
    <r>
      <t xml:space="preserve">1. Vận chuyển bằng ô tô(cơ giới) cho từng loại vật liệu như sau: </t>
    </r>
    <r>
      <rPr>
        <i/>
        <sz val="12"/>
        <rFont val="Times New Roman"/>
        <family val="1"/>
      </rPr>
      <t>Biên bản xác nhận cự ly Vận chuyển phải có Bản vẽ cung đường vận chuyển đính kèm theo.</t>
    </r>
  </si>
  <si>
    <t>Loại vật tư, vật liệu vận chuyển</t>
  </si>
  <si>
    <t>Cự ly vận chuyển (km)</t>
  </si>
  <si>
    <t>Loại đường</t>
  </si>
  <si>
    <t>Trọng tải xe (tấn)</t>
  </si>
  <si>
    <r>
      <t xml:space="preserve">2 . Vận chuyển bằng xe cút kít, xe cải tiến, xe súc vật, thủ công (khuân, vác): </t>
    </r>
    <r>
      <rPr>
        <i/>
        <sz val="12"/>
        <rFont val="Times New Roman"/>
        <family val="1"/>
      </rPr>
      <t>Vận chuyển thủ công chỉ được xác định khi không có đường cho xe thi công vào được chân công trình. Vật tư, vật liệu cách xa chân công trình nhỏ hơn hoặc bằng 30 mét thì không được tính vận chuyển thủ công. Cự ly vận chuyển thủ công được tính từ mét thứ 31 trở đi.</t>
    </r>
  </si>
  <si>
    <t xml:space="preserve"> Vật tư tập kết tại….……………vận chuyển đến …………. </t>
  </si>
  <si>
    <t>Chuẩn loại vật tư, vật liệu vận chuyển</t>
  </si>
  <si>
    <t>Cự ly vận chuyển (m)</t>
  </si>
  <si>
    <t>Độ dốc (độ)</t>
  </si>
  <si>
    <t>3 . Bốc dỡ thủ công:</t>
  </si>
  <si>
    <t>Vậy chúng tôi cùng nhau lập biên bản này làm cơ sở cho việc thanh quyết toán.</t>
  </si>
  <si>
    <t>Biên bản lập cùng ngày thông qua các thành viên có tên trên nhất trí ký tên./.</t>
  </si>
  <si>
    <t>PHÓ TỔNG GIÁM ĐỐC</t>
  </si>
  <si>
    <t>Bàn giao hiên trạng trước khi bảo dưỡng</t>
  </si>
  <si>
    <t>DANH MỤC</t>
  </si>
  <si>
    <t>Bảng tổng hợp hiện trạng trước khi bảo dưỡng</t>
  </si>
  <si>
    <t>HỒ SƠ BẢO DƯỠNG</t>
  </si>
  <si>
    <t>Ngiệm thu vật liệu B đưa vào công trình</t>
  </si>
  <si>
    <t>Biên bản bàn giao vật tư, thiết bị A cấp</t>
  </si>
  <si>
    <t>Phiếu yêu cầu nghiệm thu</t>
  </si>
  <si>
    <t>Phiếu yêu cầu số :…………,</t>
  </si>
  <si>
    <t>Nghiệm thu công việc xây dựng, bảo dưỡng</t>
  </si>
  <si>
    <t>Biên bản xác nhận cự ly vận chuyển thủ công</t>
  </si>
  <si>
    <t>Biên bản nghiệm thu công trình đưa vào sử dụng</t>
  </si>
  <si>
    <t>Phụ lục nghiệm thu hoàn thành</t>
  </si>
  <si>
    <t>BIÊN BẢN</t>
  </si>
  <si>
    <t>BÀN GIAO CÔNG TRÌNH HOÀN THÀNH</t>
  </si>
  <si>
    <t>Tên công trình :</t>
  </si>
  <si>
    <t>Phạm vi bàn giao (toàn bộ hay bộ phận):</t>
  </si>
  <si>
    <t>Địa điểm:</t>
  </si>
  <si>
    <t>Nhà thầu thi công xây dựng công trình:</t>
  </si>
  <si>
    <t>Nhà thầu Tư vấn thiết kế:</t>
  </si>
  <si>
    <t>Thời gian khởi công</t>
  </si>
  <si>
    <t>Thời gian hoàn thành</t>
  </si>
  <si>
    <t>1. Thành phần bàn giao:</t>
  </si>
  <si>
    <t>Ông: ……………………………………</t>
  </si>
  <si>
    <r>
      <t xml:space="preserve">  b. Đơn vị được giao quản lý, sử dụng công trình:</t>
    </r>
    <r>
      <rPr>
        <i/>
        <sz val="12"/>
        <rFont val="Times New Roman"/>
        <family val="1"/>
      </rPr>
      <t>……………………………..</t>
    </r>
  </si>
  <si>
    <t>2. Kết quả xem xét hồ sơ và hiện trạng công trình:</t>
  </si>
  <si>
    <t xml:space="preserve">  a. Hồ sơ bàn giao công trình:</t>
  </si>
  <si>
    <t xml:space="preserve">    - Danh sách các nhà thầu đã tham gia xây dựng công trình;</t>
  </si>
  <si>
    <t xml:space="preserve">    - Hồ sơ thiết kế; </t>
  </si>
  <si>
    <t xml:space="preserve">    - Ca ta lô và hướng dẫn vận hành các thiết bị đã lắp đặt;</t>
  </si>
  <si>
    <t xml:space="preserve">    - Biên bản nghiệm thu thiết bị chạy thử không tải, có tải;</t>
  </si>
  <si>
    <t xml:space="preserve">    - Bản vẽ hoàn công;</t>
  </si>
  <si>
    <t xml:space="preserve">    - Các tài liệu liên quan đến việc thay đổi thiết kế;</t>
  </si>
  <si>
    <t xml:space="preserve">    -Tài liệu nghiệm thu bộ phận công trình (nghiệm thu giai đoạn), hạng mục công trình;</t>
  </si>
  <si>
    <t xml:space="preserve">    - Chứng chỉ chất lượng, tài liệu thí nghiệm, nhật ký thi công công trình;</t>
  </si>
  <si>
    <t xml:space="preserve">    -Biên bản nghiệm thu hoàn thành công trình, hạng mục công trình để đưa vào sử dụng;</t>
  </si>
  <si>
    <t xml:space="preserve">    - Danh mục các thiết bị phụ tùng, vật tư dự trữ chưa lắp đặt hoặc sử dụng;</t>
  </si>
  <si>
    <t xml:space="preserve">    -Các tài liệu liên quan đến vận hành, bảo hành và bảo trì.</t>
  </si>
  <si>
    <t xml:space="preserve">  b. Các hồ sơ còn thiếu (danh mục, lý do?)</t>
  </si>
  <si>
    <t xml:space="preserve">  c. Các bộ phận công trình chưa được nghiệm thu (Ghi rõ từng bộ phận)</t>
  </si>
  <si>
    <t xml:space="preserve">  d. Các tồn tại đã phát hiện trong nghiệm thu:</t>
  </si>
  <si>
    <t xml:space="preserve">    -Tổng số: </t>
  </si>
  <si>
    <t xml:space="preserve">    - Đã sửa chữa:</t>
  </si>
  <si>
    <t xml:space="preserve">    -Số còn lại (Ghi rõ từng bộ phận, lý do)</t>
  </si>
  <si>
    <t xml:space="preserve">    -Chất lượng công trình (đánh giá theo kết quả nghiệm thu hoàn thành công trình, hạng mục công trình để đưa vào sử dụng và việc sửa chữa các tồn tại)</t>
  </si>
  <si>
    <t xml:space="preserve">    - Thời hạn và trách nhiệm của các bên trong việc sửa chữa các tồn tại còn lại hoặc mới phát hiện (nếu có)</t>
  </si>
  <si>
    <t xml:space="preserve">    -Thời hạn tiếp nhận công trình, hạng mục công trình: …..</t>
  </si>
  <si>
    <t xml:space="preserve">    - Thời hạn bàn giao các vật tư thiết bị dự chữ chưa sử dụng: ….</t>
  </si>
  <si>
    <t>ĐẠI DIỆN NHÀ THẦU THI CÔNG XÂY DỰNG CÔNG TRÌNH</t>
  </si>
  <si>
    <t>Biên bản bàn giao</t>
  </si>
  <si>
    <t>…………………………………………………………………………………………</t>
  </si>
  <si>
    <r>
      <t xml:space="preserve">  d. Nhà thầu thi tư vấn thiết kế công trình : </t>
    </r>
    <r>
      <rPr>
        <i/>
        <sz val="12"/>
        <rFont val="Times New Roman"/>
        <family val="1"/>
      </rPr>
      <t>…………………………………………………………</t>
    </r>
  </si>
  <si>
    <t>Biên bản hiện trường và phát sinh khối lượng</t>
  </si>
  <si>
    <t>Phú Yên</t>
  </si>
  <si>
    <t>…………</t>
  </si>
  <si>
    <r>
      <t>Mã trạm</t>
    </r>
    <r>
      <rPr>
        <sz val="13"/>
        <rFont val="Times New Roman"/>
        <family val="1"/>
      </rPr>
      <t xml:space="preserve">: </t>
    </r>
  </si>
  <si>
    <t>Phó Giám Đốc</t>
  </si>
  <si>
    <t>Đinh Huy Dương</t>
  </si>
  <si>
    <t>Chức vụ: P.T Giám Đốc</t>
  </si>
  <si>
    <t>BIÊN BẢN BÀN GIAO HIỆN TRẠNG TRƯỚC KHI THI CÔNG</t>
  </si>
  <si>
    <t>Mã trạm:</t>
  </si>
  <si>
    <t>BẢNG THỐNG KÊ KHỐI LƯỢNG CÔNG VIỆC HOÀN THÀNH ĐƯA VÀO SỬ DỤNG</t>
  </si>
  <si>
    <t>b. Đại diện nhà thầu thi công: Công ty cổ phần xây dựng và lắp đặt Viễn thông</t>
  </si>
  <si>
    <r>
      <rPr>
        <b/>
        <i/>
        <sz val="13"/>
        <rFont val="Times New Roman"/>
        <family val="1"/>
      </rPr>
      <t>1</t>
    </r>
    <r>
      <rPr>
        <i/>
        <sz val="13"/>
        <rFont val="Times New Roman"/>
        <family val="1"/>
      </rPr>
      <t>.</t>
    </r>
    <r>
      <rPr>
        <i/>
        <sz val="7"/>
        <rFont val="Times New Roman"/>
        <family val="1"/>
      </rPr>
      <t>     </t>
    </r>
    <r>
      <rPr>
        <b/>
        <sz val="13"/>
        <rFont val="Times New Roman"/>
        <family val="1"/>
      </rPr>
      <t>Các căn cứ nghiệm thu:</t>
    </r>
    <r>
      <rPr>
        <i/>
        <sz val="13"/>
        <rFont val="Times New Roman"/>
        <family val="1"/>
      </rPr>
      <t>(kèm theo các kết quả thí nghiệm, chứng chỉ chất lượng,..)</t>
    </r>
  </si>
  <si>
    <t xml:space="preserve">Chủ đầu tư : </t>
  </si>
  <si>
    <t>Nhà thầu thi công : Công ty Cổ Phần Xây Dựng và Lắp Đặt Viễn Thông</t>
  </si>
  <si>
    <t>CÔNG TY CỔ PHẦN XÂY DỰNG VÀ LẮP ĐẶT VIỄN THÔNG</t>
  </si>
  <si>
    <t xml:space="preserve">                                                            Ngµy        Th¸ng        N¨m</t>
  </si>
  <si>
    <t xml:space="preserve">                                    ĐƠN VỊ THI CÔNG</t>
  </si>
  <si>
    <t>Hôm nay , ngày …... tháng …... năm ……... Tại: ……………….chúng tôi gồm:</t>
  </si>
  <si>
    <t>Độc Lập - Tự Do - Hạnh Phúc</t>
  </si>
  <si>
    <t>……..Ngày……Tháng……Năm……</t>
  </si>
  <si>
    <t xml:space="preserve">PHIẾU GIAO NHIỆM VỤ GIÁM SÁT THI CÔNG </t>
  </si>
  <si>
    <t>Ông:……………………………..</t>
  </si>
  <si>
    <t>II. NGƯỜI NHẬN NHIỆM VỤ</t>
  </si>
  <si>
    <t>Chức vụ: …………….……………</t>
  </si>
  <si>
    <t>Số chứng chỉ, văn bằng giám sát…………..……………(kèm theo văn bằng photo)</t>
  </si>
  <si>
    <t xml:space="preserve">III. NỘI DUNG </t>
  </si>
  <si>
    <t xml:space="preserve"> 1. Người nhận nhiệm vụ thực hiện giám sát thi công các công trình sau đây:</t>
  </si>
  <si>
    <t>Mã công trình</t>
  </si>
  <si>
    <t>Địa điểm</t>
  </si>
  <si>
    <t>Ngày nhận nhiệm vụ</t>
  </si>
  <si>
    <t xml:space="preserve"> 2. Trách nhiệm, quyền hạn của người được giao nhiệm vụ: Theo Hướng dẫn số 724/HD-VTNet-ĐHPTHT ban hành ngày 13/3/2013, mục II.2.</t>
  </si>
  <si>
    <t>NGƯỜI GIAO NHIỆM VỤ</t>
  </si>
  <si>
    <t>NGƯỜI NHẬN NHIỆM VỤ</t>
  </si>
  <si>
    <t>Chức vụ: ……………………………………</t>
  </si>
  <si>
    <t>BẢNG TỔNG HỢP HIỆN TRẠNG TRƯỚC KHI THI CÔNG</t>
  </si>
  <si>
    <t>(Kèm theo biên bản bàn giao hiện trạng trước khi thi công)</t>
  </si>
  <si>
    <t>Ngày…… tháng…… năm 201</t>
  </si>
  <si>
    <t>Có thi công</t>
  </si>
  <si>
    <t>Không thi công</t>
  </si>
  <si>
    <t>Công ty CPXD và Lắp đặt Viễn thông</t>
  </si>
  <si>
    <t>b. Đại diện nhà thầu thi công: Công ty Cổ phần Xây dựng và Lắp đặt Viễn thông</t>
  </si>
  <si>
    <t>…………, ngày …... tháng …... năm ……...</t>
  </si>
  <si>
    <t>Kết thúc: ….. giờ ..… phút, ngày …... tháng …... năm 2014</t>
  </si>
  <si>
    <t>Bắt đầu: ….. giờ…… phút, ngày……. tháng…. năm 2014</t>
  </si>
  <si>
    <t>Kết thúc: ….. giờ…… phút, ngày……. tháng …. năm 2014</t>
  </si>
  <si>
    <t>P GIÁM ĐỐC</t>
  </si>
  <si>
    <r>
      <t xml:space="preserve">II. Bên nhận – Đại diện nhà thầu thi công: </t>
    </r>
    <r>
      <rPr>
        <sz val="13"/>
        <rFont val="Times New Roman"/>
        <family val="1"/>
      </rPr>
      <t>Công ty CPXD và Lắp đặt Viễn thông</t>
    </r>
  </si>
  <si>
    <t>…………, ngày …. tháng …. năm 2014</t>
  </si>
  <si>
    <t>Ông: Huỳnh Xuân Lộc</t>
  </si>
  <si>
    <t>Chức vụ: Tp Hạ tầng</t>
  </si>
  <si>
    <t>………………., ngày …... tháng …... năm 2014</t>
  </si>
  <si>
    <t>…………………………</t>
  </si>
  <si>
    <t xml:space="preserve">  b. Nhà thầu thi công xây dựng công trình: Công ty Cổ phần Xây dựng và Lắp đặt Viễn thông</t>
  </si>
  <si>
    <t>Chi nhánh Viettel Thừa Thiên Huế</t>
  </si>
  <si>
    <t>CHI NHÁNH VIETTEL THỪA THIÊN HUẾ</t>
  </si>
  <si>
    <r>
      <t xml:space="preserve">I. NGƯỜI GIAO NHIỆM VỤ: </t>
    </r>
    <r>
      <rPr>
        <sz val="14"/>
        <color indexed="8"/>
        <rFont val="Times New Roman"/>
        <family val="1"/>
      </rPr>
      <t>Giám đốc chi nhánh Viettel Thừa Thiên Huế</t>
    </r>
  </si>
  <si>
    <t>Cao Hà Hải Âu</t>
  </si>
  <si>
    <t>Cải tạo, cũng cố gia cố nhà trạm BTS năm 2013 tại Thừa Thiên Huế.</t>
  </si>
  <si>
    <t>Cải tạo, lợp mái nhà Container cho các trạm thuộc Vùng lương Vùng III tại TT Huế.</t>
  </si>
  <si>
    <t>Công trình:Cải tạo, cũng cố gia cố nhà trạm BTS năm 2013 tại Thừa Thiên Huế.</t>
  </si>
  <si>
    <t>100414 - ĐTXD/HUE - COMAS/XL 2014 ký ngày 10/04/2014</t>
  </si>
  <si>
    <t>Hợp đồng số:100414 - ĐTXD/HUE - COMAS/XL 2014  ngày 10 tháng                                      04 năm2014</t>
  </si>
  <si>
    <t>Hợp đồng số: 100414 - ĐTXD/HUE - COMAS/XL 2014  ngày 10 tháng 04 năm2014</t>
  </si>
  <si>
    <t>Lợp mái chống dột</t>
  </si>
  <si>
    <t>mái</t>
  </si>
  <si>
    <t>Chưa có mái</t>
  </si>
  <si>
    <t>Có</t>
  </si>
  <si>
    <t>Kèo thép</t>
  </si>
  <si>
    <t>Tấn</t>
  </si>
  <si>
    <t>Xà gồ thép</t>
  </si>
  <si>
    <t>Tôn múi</t>
  </si>
  <si>
    <t>100m2</t>
  </si>
  <si>
    <t>Tại …………………………………………………………………………………………</t>
  </si>
  <si>
    <t>Lắp dựng vì kèo thép khẩu độ &lt;=18m</t>
  </si>
  <si>
    <t>Lắp dựng xà gồ thép</t>
  </si>
  <si>
    <t>Lợp mái tôn múi chiều dài bất kỳ</t>
  </si>
  <si>
    <t xml:space="preserve"> : 6*1,53*1,09/100 = 0,1001</t>
  </si>
  <si>
    <t>m2</t>
  </si>
  <si>
    <t>Sản xuất vì kèo thép hình khẩu độ nhỏ, khẩu độ &lt;= 12 m</t>
  </si>
  <si>
    <t>tấn</t>
  </si>
  <si>
    <t>Sản xuất xà gồ thép</t>
  </si>
  <si>
    <t>Sơn tĩnh điện sắt, thép các loại</t>
  </si>
  <si>
    <t>m²</t>
  </si>
  <si>
    <t>100m²</t>
  </si>
  <si>
    <t>…………, ngày …... tháng …... năm 2014</t>
  </si>
  <si>
    <t>b. Phòng Xây dựng Hạ tầng Chi nhánh Viettel Thừa Thiên Huế</t>
  </si>
  <si>
    <t>Chọn Trạm để In</t>
  </si>
  <si>
    <t>Bắt đầu từ trạm:</t>
  </si>
  <si>
    <t>Đến trạm:</t>
  </si>
  <si>
    <t>Mã trạm</t>
  </si>
  <si>
    <t>Trạm để xuất in</t>
  </si>
  <si>
    <t>Biến trạm</t>
  </si>
  <si>
    <t>Thanh chéo : 7,8814/1000 = 0,0079</t>
  </si>
  <si>
    <t>Xà gồ : 41,9025/1000 = 0,0419</t>
  </si>
  <si>
    <t>Chi tiết giữ xà gồ : 0,7347/1000 = 0,0007</t>
  </si>
  <si>
    <t>Tay đỡ xà gồ : 5,1808/1000 = 0,0052</t>
  </si>
  <si>
    <t>Tấm bịt 2 đầu hồi : 5,5884/1000 = 0,0056</t>
  </si>
  <si>
    <t>Tấm úp nóc : 8,031/1000 = 0,008</t>
  </si>
  <si>
    <t>Tấm viền nóc : 11,869/1000 = 0,0119</t>
  </si>
  <si>
    <t>Ông (bà): Lê Đức Trí</t>
  </si>
  <si>
    <t>Chức vụ: Phó phòng Hạ Tầng</t>
  </si>
  <si>
    <t>Mã trạm :</t>
  </si>
  <si>
    <t>a. Đại diện chủ đầu tư: Chi nhánh Viettel Thừa Thiên Huế</t>
  </si>
  <si>
    <t xml:space="preserve">  a. Đại diện chủ đầu tư:Chi nhánh Viettel Thừa Thiên Huế</t>
  </si>
  <si>
    <t>NGHIỆM THU SƠ BỘ CÔNG VIỆC XÂY DỰNG</t>
  </si>
  <si>
    <t>Lưu Văn Sơn</t>
  </si>
  <si>
    <t>Chức vụ: Phụ trách thi công</t>
  </si>
  <si>
    <t>Thanh đứng : 1,6349/1000 = 0,0016</t>
  </si>
  <si>
    <t>Thanh ngang : 7,9637/1000 = 0,008</t>
  </si>
  <si>
    <t>BIÊN BẢN XÁC NHẬN KHỐI LƯỢNG HOÀN THÀNH</t>
  </si>
  <si>
    <t>Hôm nay, đúng vào lúc: ……. giờ…..ngày……. tháng …… năm 2014 tại Chi nhánh Viettel Thừa Thiên Huế, chúng tôi gồm có:</t>
  </si>
  <si>
    <t>Vùng lương</t>
  </si>
  <si>
    <t>Hạng mục: Lợp mái chống dột cho nhà Container</t>
  </si>
  <si>
    <t>I.Phụ lục : Tổng hợp danh sách triển khai  các trạm thuộc vùng lương vùng III</t>
  </si>
  <si>
    <t>Nội dung công việc thi công</t>
  </si>
  <si>
    <t>Hợp đồng</t>
  </si>
  <si>
    <t>Giá trị hoàn thành</t>
  </si>
  <si>
    <t>II. Khối lượng nghiệm thu cho 1 trạm</t>
  </si>
  <si>
    <t>III.  Tổng khối lượng nghiệm thu cho 77 trạm</t>
  </si>
</sst>
</file>

<file path=xl/styles.xml><?xml version="1.0" encoding="utf-8"?>
<styleSheet xmlns="http://schemas.openxmlformats.org/spreadsheetml/2006/main">
  <numFmts count="79">
    <numFmt numFmtId="5" formatCode="&quot;$&quot;#,##0_);\(&quot;$&quot;#,##0\)"/>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_(* #,##0.000_);_(* \(#,##0.000\);_(* &quot;-&quot;??_);_(@_)"/>
    <numFmt numFmtId="169" formatCode="_(* #,##0.0000_);_(* \(#,##0.0000\);_(* &quot;-&quot;??_);_(@_)"/>
    <numFmt numFmtId="170" formatCode="_-&quot;$&quot;* #,##0_-;\-&quot;$&quot;* #,##0_-;_-&quot;$&quot;* &quot;-&quot;_-;_-@_-"/>
    <numFmt numFmtId="171" formatCode="_-&quot;$&quot;* #,##0.00_-;\-&quot;$&quot;* #,##0.00_-;_-&quot;$&quot;* &quot;-&quot;??_-;_-@_-"/>
    <numFmt numFmtId="172" formatCode="00.000"/>
    <numFmt numFmtId="173" formatCode="&quot;￥&quot;#,##0;&quot;￥&quot;\-#,##0"/>
    <numFmt numFmtId="174" formatCode="0&quot;.&quot;0"/>
    <numFmt numFmtId="175" formatCode="_ * #,##0_ ;_ * \-#,##0_ ;_ * &quot;-&quot;_ ;_ @_ "/>
    <numFmt numFmtId="176" formatCode="&quot;VND&quot;#,##0_);[Red]\(&quot;VND&quot;#,##0\)"/>
    <numFmt numFmtId="177" formatCode="0.000_)"/>
    <numFmt numFmtId="178" formatCode=";;"/>
    <numFmt numFmtId="179" formatCode="&quot;\&quot;#,##0;[Red]&quot;\&quot;&quot;\&quot;\-#,##0"/>
    <numFmt numFmtId="180" formatCode="&quot;ß&quot;\t#,##0_);\(&quot;ß&quot;\t#,##0\)"/>
    <numFmt numFmtId="181" formatCode="_(\ß* \t#,##0_);_(\ß* \(\t#,##0\);_(\ß* &quot;-&quot;_);_(@_)"/>
    <numFmt numFmtId="182" formatCode="&quot;ß&quot;\t#,##0_);[Red]\(&quot;ß&quot;\t#,##0\)"/>
    <numFmt numFmtId="183" formatCode="&quot;\&quot;#,##0;[Red]\-&quot;\&quot;#,##0"/>
    <numFmt numFmtId="184" formatCode="&quot;\&quot;#,##0.00;\-&quot;\&quot;#,##0.00"/>
    <numFmt numFmtId="185" formatCode="#,##0\ &quot;F&quot;;\-#,##0\ &quot;F&quot;"/>
    <numFmt numFmtId="186" formatCode="#,##0\ &quot;F&quot;;[Red]\-#,##0\ &quot;F&quot;"/>
    <numFmt numFmtId="187" formatCode="#,##0.00\ &quot;F&quot;;\-#,##0.00\ &quot;F&quot;"/>
    <numFmt numFmtId="188" formatCode="0.0%"/>
    <numFmt numFmtId="189" formatCode="dd\-mmm\-yy_)"/>
    <numFmt numFmtId="190" formatCode="#,##0\ &quot;$&quot;_);[Red]\(#,##0\ &quot;$&quot;\)"/>
    <numFmt numFmtId="191" formatCode="&quot;$&quot;###,0&quot;.&quot;00_);[Red]\(&quot;$&quot;###,0&quot;.&quot;00\)"/>
    <numFmt numFmtId="192" formatCode="_ * #,##0.00_ ;_ * \-#,##0.00_ ;_ * &quot;-&quot;??_ ;_ @_ "/>
    <numFmt numFmtId="193" formatCode="#,##0.0_);\(#,##0.0\)"/>
    <numFmt numFmtId="194" formatCode="0.0%;[Red]\(0.0%\)"/>
    <numFmt numFmtId="195" formatCode="_ * #,##0.00_)&quot;£&quot;_ ;_ * \(#,##0.00\)&quot;£&quot;_ ;_ * &quot;-&quot;??_)&quot;£&quot;_ ;_ @_ "/>
    <numFmt numFmtId="196" formatCode="0.0%;\(0.0%\)"/>
    <numFmt numFmtId="197" formatCode="#,##0.000_);\(#,##0.000\)"/>
    <numFmt numFmtId="198" formatCode="_ &quot;\&quot;* #,##0_ ;_ &quot;\&quot;* \-#,##0_ ;_ &quot;\&quot;* &quot;-&quot;_ ;_ @_ "/>
    <numFmt numFmtId="199" formatCode="_ &quot;\&quot;* #,##0.00_ ;_ &quot;\&quot;* \-#,##0.00_ ;_ &quot;\&quot;* &quot;-&quot;??_ ;_ @_ "/>
    <numFmt numFmtId="200" formatCode="##.##%"/>
    <numFmt numFmtId="201" formatCode="General_)"/>
    <numFmt numFmtId="202" formatCode="_ * #,##0_)\ &quot;$&quot;_ ;_ * \(#,##0\)\ &quot;$&quot;_ ;_ * &quot;-&quot;_)\ &quot;$&quot;_ ;_ @_ "/>
    <numFmt numFmtId="203" formatCode="_ * #,##0.00_)\ _$_ ;_ * \(#,##0.00\)\ _$_ ;_ * &quot;-&quot;??_)\ _$_ ;_ @_ "/>
    <numFmt numFmtId="204" formatCode="_ * #,##0_)\ _$_ ;_ * \(#,##0\)\ _$_ ;_ * &quot;-&quot;_)\ _$_ ;_ @_ "/>
    <numFmt numFmtId="205" formatCode="&quot;¥&quot;#,##0;[Red]&quot;¥&quot;\-#,##0"/>
    <numFmt numFmtId="206" formatCode="##,###.##"/>
    <numFmt numFmtId="207" formatCode="#0.##"/>
    <numFmt numFmtId="208" formatCode="##,##0%"/>
    <numFmt numFmtId="209" formatCode="#,###%"/>
    <numFmt numFmtId="210" formatCode="##.##"/>
    <numFmt numFmtId="211" formatCode="###,###"/>
    <numFmt numFmtId="212" formatCode="###.###"/>
    <numFmt numFmtId="213" formatCode="##,###.####"/>
    <numFmt numFmtId="214" formatCode="_ * #,##0.00_ ;_ * &quot;\&quot;&quot;\&quot;&quot;\&quot;&quot;\&quot;&quot;\&quot;&quot;\&quot;\-#,##0.00_ ;_ * &quot;-&quot;??_ ;_ @_ "/>
    <numFmt numFmtId="215" formatCode="&quot;\&quot;#,##0.00;&quot;\&quot;&quot;\&quot;&quot;\&quot;&quot;\&quot;&quot;\&quot;&quot;\&quot;&quot;\&quot;&quot;\&quot;\-#,##0.00"/>
    <numFmt numFmtId="216" formatCode="_ * #,##0_ ;_ * &quot;\&quot;&quot;\&quot;&quot;\&quot;&quot;\&quot;&quot;\&quot;&quot;\&quot;\-#,##0_ ;_ * &quot;-&quot;_ ;_ @_ "/>
    <numFmt numFmtId="217" formatCode="\$#,##0\ ;\(\$#,##0\)"/>
    <numFmt numFmtId="218" formatCode="##,##0.##"/>
    <numFmt numFmtId="219" formatCode="_([$€-2]* #,##0.00_);_([$€-2]* \(#,##0.00\);_([$€-2]* &quot;-&quot;??_)"/>
    <numFmt numFmtId="220" formatCode="#,###"/>
    <numFmt numFmtId="221" formatCode="#,##0.00\ \ "/>
    <numFmt numFmtId="222" formatCode="_ * #,##0_ ;_ * \-#,##0_ ;_ * &quot;-&quot;??_ ;_ @_ "/>
    <numFmt numFmtId="223" formatCode="#,##0.00\ \ \ \ "/>
    <numFmt numFmtId="224" formatCode="#,##0.00\ "/>
    <numFmt numFmtId="225" formatCode="0\ \ \ \ "/>
    <numFmt numFmtId="226" formatCode="#,##0.00\ \ \ "/>
    <numFmt numFmtId="227" formatCode="_ &quot;¥&quot;* #,##0.00_ ;_ &quot;¥&quot;* \-#,##0.00_ ;_ &quot;¥&quot;* &quot;-&quot;??_ ;_ @_ "/>
    <numFmt numFmtId="228" formatCode="_ &quot;¥&quot;* #,##0_ ;_ &quot;¥&quot;* \-#,##0_ ;_ &quot;¥&quot;* &quot;-&quot;_ ;_ @_ "/>
    <numFmt numFmtId="229" formatCode="&quot;¥&quot;#,##0.00;&quot;¥&quot;\-#,##0.00"/>
    <numFmt numFmtId="230" formatCode="&quot;Số hàng DanhMuc = &quot;##"/>
    <numFmt numFmtId="231" formatCode="&quot;Số cột DanhMuc = &quot;##"/>
    <numFmt numFmtId="232" formatCode="[$-3000401]0"/>
    <numFmt numFmtId="233" formatCode="\(#\)"/>
    <numFmt numFmtId="234" formatCode="##&quot;h&quot;##"/>
    <numFmt numFmtId="235" formatCode="[$-1010000]d/m/yy;@"/>
  </numFmts>
  <fonts count="259">
    <font>
      <sz val="10"/>
      <name val="Arial"/>
    </font>
    <font>
      <sz val="10"/>
      <name val="Arial"/>
      <family val="2"/>
    </font>
    <font>
      <sz val="10"/>
      <color indexed="8"/>
      <name val="Arial"/>
      <family val="2"/>
    </font>
    <font>
      <sz val="10"/>
      <name val="Arial"/>
      <family val="2"/>
    </font>
    <font>
      <sz val="10"/>
      <name val="Helv"/>
      <family val="2"/>
    </font>
    <font>
      <sz val="10"/>
      <name val="?? ??"/>
      <family val="1"/>
      <charset val="136"/>
    </font>
    <font>
      <sz val="14"/>
      <name val="??"/>
      <family val="3"/>
      <charset val="129"/>
    </font>
    <font>
      <sz val="9"/>
      <name val="Arial"/>
      <family val="2"/>
    </font>
    <font>
      <sz val="11"/>
      <name val="??"/>
      <family val="3"/>
      <charset val="129"/>
    </font>
    <font>
      <sz val="12"/>
      <name val="Courier"/>
      <family val="3"/>
    </font>
    <font>
      <sz val="12"/>
      <name val="Times New Roman"/>
      <family val="1"/>
    </font>
    <font>
      <sz val="14"/>
      <name val="VnTime"/>
    </font>
    <font>
      <b/>
      <u/>
      <sz val="14"/>
      <color indexed="8"/>
      <name val=".VnBook-AntiquaH"/>
      <family val="2"/>
    </font>
    <font>
      <sz val="12"/>
      <name val=".VnTime"/>
      <family val="2"/>
    </font>
    <font>
      <sz val="12"/>
      <name val="¹ÙÅÁÃ¼"/>
      <family val="1"/>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12"/>
      <name val="±¼¸²Ã¼"/>
      <family val="3"/>
      <charset val="129"/>
    </font>
    <font>
      <sz val="12"/>
      <name val="¹UAAA¼"/>
      <family val="3"/>
      <charset val="129"/>
    </font>
    <font>
      <sz val="8"/>
      <name val="Times New Roman"/>
      <family val="1"/>
    </font>
    <font>
      <sz val="11"/>
      <color indexed="16"/>
      <name val="Calibri"/>
      <family val="2"/>
    </font>
    <font>
      <sz val="12"/>
      <name val="Tms Rmn"/>
    </font>
    <font>
      <sz val="11"/>
      <name val="µ¸¿ò"/>
      <family val="1"/>
    </font>
    <font>
      <sz val="10"/>
      <name val="MS Sans Serif"/>
      <family val="2"/>
    </font>
    <font>
      <sz val="10"/>
      <name val="Helv"/>
    </font>
    <font>
      <b/>
      <sz val="11"/>
      <color indexed="53"/>
      <name val="Calibri"/>
      <family val="2"/>
    </font>
    <font>
      <b/>
      <sz val="11"/>
      <color indexed="9"/>
      <name val="Calibri"/>
      <family val="2"/>
    </font>
    <font>
      <b/>
      <sz val="13"/>
      <name val="3C_Times_T"/>
    </font>
    <font>
      <sz val="11"/>
      <name val="Tms Rmn"/>
    </font>
    <font>
      <sz val="14"/>
      <name val="AngsanaUPC"/>
      <family val="1"/>
    </font>
    <font>
      <sz val="10"/>
      <name val="MS Serif"/>
      <family val="1"/>
    </font>
    <font>
      <sz val="12"/>
      <name val=".VnArial"/>
      <family val="2"/>
    </font>
    <font>
      <sz val="10"/>
      <color indexed="8"/>
      <name val="Arial"/>
      <family val="2"/>
    </font>
    <font>
      <b/>
      <sz val="11"/>
      <color indexed="8"/>
      <name val="Calibri"/>
      <family val="2"/>
    </font>
    <font>
      <sz val="10"/>
      <color indexed="16"/>
      <name val="MS Serif"/>
      <family val="1"/>
    </font>
    <font>
      <i/>
      <sz val="11"/>
      <color indexed="23"/>
      <name val="Calibri"/>
      <family val="2"/>
    </font>
    <font>
      <sz val="11"/>
      <color indexed="17"/>
      <name val="Calibri"/>
      <family val="2"/>
    </font>
    <font>
      <sz val="8"/>
      <name val="Arial"/>
      <family val="2"/>
    </font>
    <font>
      <b/>
      <sz val="12"/>
      <name val=".VnBook-AntiquaH"/>
      <family val="2"/>
    </font>
    <font>
      <b/>
      <sz val="12"/>
      <color indexed="9"/>
      <name val="Tms Rmn"/>
    </font>
    <font>
      <b/>
      <sz val="12"/>
      <name val="Arial"/>
      <family val="2"/>
    </font>
    <font>
      <b/>
      <sz val="18"/>
      <name val="Arial"/>
      <family val="2"/>
    </font>
    <font>
      <b/>
      <sz val="11"/>
      <color indexed="62"/>
      <name val="Calibri"/>
      <family val="2"/>
    </font>
    <font>
      <b/>
      <sz val="8"/>
      <name val="MS Sans Serif"/>
      <family val="2"/>
    </font>
    <font>
      <b/>
      <sz val="10"/>
      <name val=".VnTime"/>
      <family val="2"/>
    </font>
    <font>
      <u/>
      <sz val="10"/>
      <color indexed="12"/>
      <name val="Arial"/>
      <family val="2"/>
    </font>
    <font>
      <sz val="11"/>
      <color indexed="62"/>
      <name val="Calibri"/>
      <family val="2"/>
    </font>
    <font>
      <sz val="11"/>
      <color indexed="53"/>
      <name val="Calibri"/>
      <family val="2"/>
    </font>
    <font>
      <sz val="12"/>
      <name val="Arial"/>
      <family val="2"/>
    </font>
    <font>
      <sz val="11"/>
      <color indexed="60"/>
      <name val="Calibri"/>
      <family val="2"/>
    </font>
    <font>
      <sz val="7"/>
      <name val="Small Fonts"/>
      <family val="2"/>
    </font>
    <font>
      <sz val="12"/>
      <name val="???"/>
      <family val="1"/>
      <charset val="129"/>
    </font>
    <font>
      <sz val="10"/>
      <name val="VNtimes new roman"/>
      <family val="2"/>
    </font>
    <font>
      <sz val="12"/>
      <name val="바탕체"/>
      <family val="1"/>
      <charset val="129"/>
    </font>
    <font>
      <b/>
      <sz val="11"/>
      <name val="Arial"/>
      <family val="2"/>
    </font>
    <font>
      <b/>
      <sz val="11"/>
      <color indexed="63"/>
      <name val="Calibri"/>
      <family val="2"/>
    </font>
    <font>
      <sz val="12"/>
      <name val="Helv"/>
      <family val="2"/>
    </font>
    <font>
      <sz val="10"/>
      <name val="MS Sans Serif"/>
      <family val="2"/>
    </font>
    <font>
      <b/>
      <sz val="10"/>
      <name val="MS Sans Serif"/>
      <family val="2"/>
    </font>
    <font>
      <sz val="8"/>
      <name val="Wingdings"/>
      <charset val="2"/>
    </font>
    <font>
      <sz val="8"/>
      <name val="Helv"/>
    </font>
    <font>
      <b/>
      <sz val="18"/>
      <color indexed="62"/>
      <name val="Cambria"/>
      <family val="2"/>
    </font>
    <font>
      <sz val="8"/>
      <name val="MS Sans Serif"/>
      <family val="2"/>
    </font>
    <font>
      <b/>
      <sz val="8"/>
      <color indexed="8"/>
      <name val="Helv"/>
    </font>
    <font>
      <sz val="12"/>
      <name val="VNTime"/>
    </font>
    <font>
      <b/>
      <sz val="18"/>
      <color indexed="56"/>
      <name val="Cambria"/>
      <family val="2"/>
    </font>
    <font>
      <sz val="10"/>
      <name val=".VnAvant"/>
      <family val="2"/>
    </font>
    <font>
      <sz val="13"/>
      <name val=".VnTime"/>
      <family val="2"/>
    </font>
    <font>
      <sz val="14"/>
      <name val="VnTime"/>
      <family val="2"/>
    </font>
    <font>
      <b/>
      <sz val="8"/>
      <name val="VN Helvetica"/>
    </font>
    <font>
      <b/>
      <sz val="12"/>
      <name val=".VnTime"/>
      <family val="2"/>
    </font>
    <font>
      <b/>
      <sz val="10"/>
      <name val="VN AvantGBook"/>
    </font>
    <font>
      <b/>
      <sz val="16"/>
      <name val=".VnTime"/>
      <family val="2"/>
    </font>
    <font>
      <sz val="10"/>
      <name val=".VnTime"/>
      <family val="2"/>
    </font>
    <font>
      <sz val="9"/>
      <name val=".VnTime"/>
      <family val="2"/>
    </font>
    <font>
      <sz val="11"/>
      <color indexed="10"/>
      <name val="Calibri"/>
      <family val="2"/>
    </font>
    <font>
      <sz val="14"/>
      <name val=".VnArial"/>
      <family val="2"/>
    </font>
    <font>
      <sz val="14"/>
      <name val="뼻뮝"/>
      <family val="3"/>
    </font>
    <font>
      <sz val="12"/>
      <name val="바탕체"/>
      <family val="3"/>
    </font>
    <font>
      <sz val="12"/>
      <name val="뼻뮝"/>
      <family val="3"/>
    </font>
    <font>
      <sz val="11"/>
      <name val="돋움"/>
      <family val="3"/>
    </font>
    <font>
      <sz val="10"/>
      <name val="굴림체"/>
      <family val="3"/>
    </font>
    <font>
      <sz val="10"/>
      <name val=" "/>
      <family val="1"/>
      <charset val="136"/>
    </font>
    <font>
      <sz val="8"/>
      <name val="Arial"/>
      <family val="2"/>
    </font>
    <font>
      <b/>
      <sz val="14"/>
      <name val=".VnTimeH"/>
      <family val="2"/>
    </font>
    <font>
      <sz val="14"/>
      <name val=".VnTime"/>
      <family val="2"/>
    </font>
    <font>
      <i/>
      <sz val="14"/>
      <name val=".VnTime"/>
      <family val="2"/>
    </font>
    <font>
      <sz val="12"/>
      <name val=".VnTimeH"/>
      <family val="2"/>
    </font>
    <font>
      <i/>
      <sz val="10"/>
      <name val="Times New Roman"/>
      <family val="1"/>
    </font>
    <font>
      <b/>
      <sz val="5"/>
      <name val="Verdana"/>
      <family val="2"/>
    </font>
    <font>
      <b/>
      <sz val="14"/>
      <name val="Times New Roman"/>
      <family val="1"/>
    </font>
    <font>
      <b/>
      <sz val="18"/>
      <name val="Times New Roman"/>
      <family val="1"/>
    </font>
    <font>
      <i/>
      <sz val="12"/>
      <name val=".VnTime"/>
      <family val="2"/>
    </font>
    <font>
      <b/>
      <sz val="12"/>
      <name val="Times New Roman"/>
      <family val="1"/>
    </font>
    <font>
      <b/>
      <sz val="13"/>
      <name val="Times New Roman"/>
      <family val="1"/>
    </font>
    <font>
      <sz val="13"/>
      <name val="Times New Roman"/>
      <family val="1"/>
    </font>
    <font>
      <i/>
      <sz val="13"/>
      <name val="Times New Roman"/>
      <family val="1"/>
    </font>
    <font>
      <i/>
      <sz val="7"/>
      <name val="Times New Roman"/>
      <family val="1"/>
    </font>
    <font>
      <b/>
      <sz val="7"/>
      <name val="Times New Roman"/>
      <family val="1"/>
    </font>
    <font>
      <sz val="10"/>
      <name val="Times New Roman"/>
      <family val="1"/>
    </font>
    <font>
      <b/>
      <u/>
      <sz val="12"/>
      <name val="Times New Roman"/>
      <family val="1"/>
    </font>
    <font>
      <sz val="11"/>
      <name val="Times New Roman"/>
      <family val="1"/>
    </font>
    <font>
      <sz val="13"/>
      <name val="Times New Roman"/>
      <family val="1"/>
      <charset val="163"/>
    </font>
    <font>
      <b/>
      <sz val="16"/>
      <name val="Times New Roman"/>
      <family val="1"/>
      <charset val="163"/>
    </font>
    <font>
      <u/>
      <sz val="12"/>
      <color indexed="12"/>
      <name val="Times New Roman"/>
      <family val="1"/>
    </font>
    <font>
      <b/>
      <sz val="13"/>
      <name val="Times New Roman"/>
      <family val="1"/>
      <charset val="163"/>
    </font>
    <font>
      <b/>
      <i/>
      <sz val="13"/>
      <color indexed="12"/>
      <name val="Times New Roman"/>
      <family val="1"/>
    </font>
    <font>
      <b/>
      <sz val="11"/>
      <color indexed="12"/>
      <name val="Arial"/>
      <family val="2"/>
      <charset val="163"/>
    </font>
    <font>
      <i/>
      <sz val="13"/>
      <color indexed="12"/>
      <name val="Times New Roman"/>
      <family val="1"/>
    </font>
    <font>
      <sz val="13"/>
      <color indexed="12"/>
      <name val="Times New Roman"/>
      <family val="1"/>
      <charset val="163"/>
    </font>
    <font>
      <sz val="13"/>
      <color indexed="8"/>
      <name val="Times New Roman"/>
      <family val="1"/>
      <charset val="163"/>
    </font>
    <font>
      <b/>
      <sz val="13"/>
      <color indexed="12"/>
      <name val="Times New Roman"/>
      <family val="1"/>
      <charset val="163"/>
    </font>
    <font>
      <b/>
      <sz val="13"/>
      <color indexed="10"/>
      <name val="Times New Roman"/>
      <family val="1"/>
      <charset val="163"/>
    </font>
    <font>
      <sz val="13"/>
      <color indexed="10"/>
      <name val="Times New Roman"/>
      <family val="1"/>
      <charset val="163"/>
    </font>
    <font>
      <sz val="10"/>
      <color indexed="8"/>
      <name val="Arial"/>
      <family val="2"/>
      <charset val="163"/>
    </font>
    <font>
      <i/>
      <sz val="13"/>
      <color indexed="12"/>
      <name val="Times New Roman"/>
      <family val="1"/>
      <charset val="163"/>
    </font>
    <font>
      <b/>
      <i/>
      <sz val="13"/>
      <color indexed="12"/>
      <name val="Times New Roman"/>
      <family val="1"/>
      <charset val="163"/>
    </font>
    <font>
      <i/>
      <sz val="13"/>
      <color indexed="36"/>
      <name val="Times New Roman"/>
      <family val="1"/>
      <charset val="163"/>
    </font>
    <font>
      <sz val="13"/>
      <color indexed="36"/>
      <name val="Times New Roman"/>
      <family val="1"/>
      <charset val="163"/>
    </font>
    <font>
      <sz val="13"/>
      <color indexed="12"/>
      <name val="Times New Roman"/>
      <family val="1"/>
    </font>
    <font>
      <b/>
      <sz val="9"/>
      <color indexed="81"/>
      <name val="Tahoma"/>
      <family val="2"/>
    </font>
    <font>
      <sz val="9"/>
      <color indexed="81"/>
      <name val="Tahoma"/>
      <family val="2"/>
    </font>
    <font>
      <sz val="12"/>
      <name val="VNI-Times"/>
    </font>
    <font>
      <b/>
      <sz val="10"/>
      <name val="SVNtimes new roman"/>
      <family val="2"/>
    </font>
    <font>
      <sz val="12"/>
      <name val="新細明體"/>
      <family val="3"/>
      <charset val="136"/>
    </font>
    <font>
      <sz val="11"/>
      <name val=" "/>
      <family val="3"/>
      <charset val="136"/>
    </font>
    <font>
      <sz val="10"/>
      <name val="VNI-Times"/>
    </font>
    <font>
      <sz val="14"/>
      <name val="AngsanaUPC"/>
      <family val="1"/>
    </font>
    <font>
      <sz val="11"/>
      <color indexed="8"/>
      <name val="Arial"/>
      <family val="2"/>
    </font>
    <font>
      <sz val="12"/>
      <color indexed="8"/>
      <name val=".VnTime"/>
      <family val="2"/>
    </font>
    <font>
      <sz val="11"/>
      <color indexed="9"/>
      <name val="Arial"/>
      <family val="2"/>
    </font>
    <font>
      <sz val="12"/>
      <color indexed="9"/>
      <name val=".VnTime"/>
      <family val="2"/>
    </font>
    <font>
      <sz val="11"/>
      <name val="VNtimes new roman"/>
      <family val="2"/>
    </font>
    <font>
      <sz val="9"/>
      <name val="Arial Narrow"/>
      <family val="2"/>
    </font>
    <font>
      <sz val="11"/>
      <color indexed="20"/>
      <name val="Arial"/>
      <family val="2"/>
    </font>
    <font>
      <sz val="11"/>
      <name val="¥ì¢¬¢¯o"/>
      <family val="3"/>
      <charset val="129"/>
    </font>
    <font>
      <sz val="11"/>
      <name val="￥i￠￢￠?o"/>
      <family val="3"/>
      <charset val="129"/>
    </font>
    <font>
      <sz val="11"/>
      <name val="µ¸¿ò"/>
      <charset val="129"/>
    </font>
    <font>
      <sz val="11"/>
      <name val="μ¸¿o"/>
      <family val="3"/>
      <charset val="129"/>
    </font>
    <font>
      <sz val="11"/>
      <name val="µ¸¿ò"/>
      <family val="3"/>
      <charset val="129"/>
    </font>
    <font>
      <b/>
      <sz val="11"/>
      <color indexed="52"/>
      <name val="Arial"/>
      <family val="2"/>
    </font>
    <font>
      <b/>
      <sz val="10"/>
      <name val="Helv"/>
      <family val="2"/>
    </font>
    <font>
      <b/>
      <sz val="8"/>
      <color indexed="12"/>
      <name val="Arial"/>
      <family val="2"/>
    </font>
    <font>
      <sz val="8"/>
      <color indexed="8"/>
      <name val="Arial"/>
      <family val="2"/>
    </font>
    <font>
      <sz val="8"/>
      <name val="SVNtimes new roman"/>
      <family val="2"/>
    </font>
    <font>
      <b/>
      <sz val="11"/>
      <color indexed="9"/>
      <name val="Arial"/>
      <family val="2"/>
    </font>
    <font>
      <sz val="10"/>
      <name val="Courier"/>
      <family val="3"/>
    </font>
    <font>
      <sz val="11"/>
      <name val="VNcentury Gothic"/>
    </font>
    <font>
      <b/>
      <sz val="15"/>
      <name val="VNcentury Gothic"/>
    </font>
    <font>
      <sz val="12"/>
      <name val="SVNtimes new roman"/>
      <family val="2"/>
    </font>
    <font>
      <sz val="12"/>
      <name val="???"/>
      <family val="3"/>
      <charset val="129"/>
    </font>
    <font>
      <sz val="10"/>
      <name val="SVNtimes new roman"/>
      <family val="2"/>
    </font>
    <font>
      <b/>
      <sz val="12"/>
      <color indexed="63"/>
      <name val=".VnTime"/>
      <family val="2"/>
    </font>
    <font>
      <sz val="12"/>
      <color indexed="62"/>
      <name val=".VnTime"/>
      <family val="2"/>
    </font>
    <font>
      <b/>
      <sz val="11"/>
      <color indexed="56"/>
      <name val=".VnTime"/>
      <family val="2"/>
    </font>
    <font>
      <i/>
      <sz val="11"/>
      <color indexed="23"/>
      <name val="Arial"/>
      <family val="2"/>
    </font>
    <font>
      <sz val="11"/>
      <color indexed="17"/>
      <name val="Arial"/>
      <family val="2"/>
    </font>
    <font>
      <b/>
      <sz val="12"/>
      <name val="Helv"/>
      <family val="2"/>
    </font>
    <font>
      <b/>
      <sz val="15"/>
      <color indexed="56"/>
      <name val="Arial"/>
      <family val="2"/>
    </font>
    <font>
      <b/>
      <sz val="13"/>
      <color indexed="56"/>
      <name val="Arial"/>
      <family val="2"/>
    </font>
    <font>
      <b/>
      <sz val="11"/>
      <color indexed="56"/>
      <name val="Arial"/>
      <family val="2"/>
    </font>
    <font>
      <sz val="11"/>
      <color indexed="62"/>
      <name val="Arial"/>
      <family val="2"/>
    </font>
    <font>
      <sz val="10"/>
      <name val="VNI-Helve"/>
    </font>
    <font>
      <b/>
      <sz val="12"/>
      <color indexed="9"/>
      <name val=".VnTime"/>
      <family val="2"/>
    </font>
    <font>
      <sz val="11"/>
      <color indexed="52"/>
      <name val="Arial"/>
      <family val="2"/>
    </font>
    <font>
      <sz val="12"/>
      <color indexed="9"/>
      <name val="Helv"/>
      <family val="2"/>
    </font>
    <font>
      <b/>
      <i/>
      <sz val="12"/>
      <name val=".VnAristote"/>
      <family val="2"/>
    </font>
    <font>
      <b/>
      <sz val="11"/>
      <name val="Helv"/>
      <family val="2"/>
    </font>
    <font>
      <sz val="11"/>
      <color indexed="60"/>
      <name val="Arial"/>
      <family val="2"/>
    </font>
    <font>
      <sz val="11"/>
      <color indexed="8"/>
      <name val="Times New Roman"/>
      <family val="1"/>
    </font>
    <font>
      <sz val="12"/>
      <color indexed="52"/>
      <name val=".VnTime"/>
      <family val="2"/>
    </font>
    <font>
      <sz val="14"/>
      <name val="System"/>
      <family val="2"/>
    </font>
    <font>
      <b/>
      <sz val="11"/>
      <color indexed="63"/>
      <name val="Arial"/>
      <family val="2"/>
    </font>
    <font>
      <b/>
      <sz val="10"/>
      <name val="VNI-Univer"/>
    </font>
    <font>
      <sz val="10"/>
      <name val="VNI-Univer"/>
    </font>
    <font>
      <b/>
      <sz val="12"/>
      <color indexed="52"/>
      <name val=".VnTime"/>
      <family val="2"/>
    </font>
    <font>
      <sz val="10"/>
      <name val=".VnArial Narrow"/>
      <family val="2"/>
    </font>
    <font>
      <b/>
      <sz val="18"/>
      <color indexed="56"/>
      <name val="Times New Roman"/>
      <family val="1"/>
    </font>
    <font>
      <sz val="12"/>
      <color indexed="17"/>
      <name val=".VnTime"/>
      <family val="2"/>
    </font>
    <font>
      <b/>
      <sz val="11"/>
      <color indexed="8"/>
      <name val="Arial"/>
      <family val="2"/>
    </font>
    <font>
      <sz val="12"/>
      <color indexed="60"/>
      <name val=".VnTime"/>
      <family val="2"/>
    </font>
    <font>
      <sz val="12"/>
      <color indexed="10"/>
      <name val=".VnTime"/>
      <family val="2"/>
    </font>
    <font>
      <i/>
      <sz val="12"/>
      <color indexed="23"/>
      <name val=".VnTime"/>
      <family val="2"/>
    </font>
    <font>
      <sz val="10"/>
      <name val="VNI-Helve-Condense"/>
    </font>
    <font>
      <sz val="11"/>
      <color indexed="10"/>
      <name val="Arial"/>
      <family val="2"/>
    </font>
    <font>
      <sz val="12"/>
      <color indexed="20"/>
      <name val=".VnTime"/>
      <family val="2"/>
    </font>
    <font>
      <sz val="16"/>
      <name val="AngsanaUPC"/>
      <family val="3"/>
    </font>
    <font>
      <sz val="12"/>
      <name val="바탕체"/>
      <family val="1"/>
    </font>
    <font>
      <sz val="10"/>
      <name val="FrutigerNext LT Regular"/>
      <family val="2"/>
    </font>
    <font>
      <sz val="14"/>
      <name val="ＭＳ 明朝"/>
      <family val="1"/>
    </font>
    <font>
      <sz val="14"/>
      <name val="Times New Roman"/>
      <family val="1"/>
    </font>
    <font>
      <b/>
      <sz val="12"/>
      <color indexed="10"/>
      <name val="Times New Roman"/>
      <family val="1"/>
    </font>
    <font>
      <i/>
      <sz val="12"/>
      <name val="Times New Roman"/>
      <family val="1"/>
    </font>
    <font>
      <sz val="14"/>
      <color indexed="12"/>
      <name val="Times New Roman"/>
      <family val="1"/>
    </font>
    <font>
      <b/>
      <sz val="16"/>
      <name val="Times New Roman"/>
      <family val="1"/>
    </font>
    <font>
      <u/>
      <sz val="14"/>
      <color indexed="12"/>
      <name val="Times New Roman"/>
      <family val="1"/>
    </font>
    <font>
      <b/>
      <sz val="11"/>
      <name val="Times New Roman"/>
      <family val="1"/>
    </font>
    <font>
      <b/>
      <i/>
      <sz val="12"/>
      <name val="Times New Roman"/>
      <family val="1"/>
    </font>
    <font>
      <b/>
      <sz val="12"/>
      <name val="Times New Roman"/>
      <family val="1"/>
      <charset val="163"/>
    </font>
    <font>
      <b/>
      <sz val="10"/>
      <name val="Times New Roman"/>
      <family val="1"/>
    </font>
    <font>
      <b/>
      <sz val="22"/>
      <name val="Times New Roman"/>
      <family val="1"/>
    </font>
    <font>
      <b/>
      <i/>
      <sz val="12"/>
      <color indexed="10"/>
      <name val="Times New Roman"/>
      <family val="1"/>
      <charset val="163"/>
    </font>
    <font>
      <b/>
      <u/>
      <sz val="11"/>
      <name val="Times New Roman"/>
      <family val="1"/>
      <charset val="163"/>
    </font>
    <font>
      <sz val="12"/>
      <color indexed="8"/>
      <name val="Times New Roman"/>
      <family val="1"/>
    </font>
    <font>
      <sz val="12"/>
      <name val="Times New Roman"/>
      <family val="1"/>
    </font>
    <font>
      <i/>
      <sz val="12"/>
      <color indexed="10"/>
      <name val="Times New Roman"/>
      <family val="1"/>
    </font>
    <font>
      <sz val="9"/>
      <name val="Times New Roman"/>
      <family val="1"/>
    </font>
    <font>
      <b/>
      <sz val="14"/>
      <color indexed="12"/>
      <name val="Times New Roman"/>
      <family val="1"/>
    </font>
    <font>
      <b/>
      <i/>
      <sz val="13"/>
      <name val="Times New Roman"/>
      <family val="1"/>
    </font>
    <font>
      <i/>
      <sz val="14"/>
      <name val="Times New Roman"/>
      <family val="1"/>
    </font>
    <font>
      <sz val="10"/>
      <color indexed="10"/>
      <name val="Times New Roman"/>
      <family val="1"/>
    </font>
    <font>
      <i/>
      <sz val="10"/>
      <color indexed="10"/>
      <name val="Times New Roman"/>
      <family val="1"/>
    </font>
    <font>
      <b/>
      <u/>
      <sz val="11"/>
      <name val="Times New Roman"/>
      <family val="1"/>
    </font>
    <font>
      <u/>
      <sz val="10"/>
      <color indexed="12"/>
      <name val="Arial"/>
      <family val="2"/>
    </font>
    <font>
      <b/>
      <sz val="14"/>
      <name val=".VnTime"/>
      <family val="2"/>
    </font>
    <font>
      <sz val="14"/>
      <color indexed="8"/>
      <name val="Times New Roman"/>
      <family val="1"/>
    </font>
    <font>
      <sz val="12"/>
      <name val="Times New Roman"/>
      <family val="1"/>
    </font>
    <font>
      <sz val="13"/>
      <color theme="3" tint="-0.249977111117893"/>
      <name val="Times New Roman"/>
      <family val="1"/>
      <charset val="163"/>
    </font>
    <font>
      <b/>
      <sz val="13"/>
      <color rgb="FFFF0000"/>
      <name val="Times New Roman"/>
      <family val="1"/>
      <charset val="163"/>
    </font>
    <font>
      <b/>
      <sz val="13"/>
      <color theme="3" tint="-0.249977111117893"/>
      <name val="Times New Roman"/>
      <family val="1"/>
      <charset val="163"/>
    </font>
    <font>
      <sz val="13"/>
      <color rgb="FFFF0000"/>
      <name val="Times New Roman"/>
      <family val="1"/>
      <charset val="163"/>
    </font>
    <font>
      <sz val="13"/>
      <color theme="3" tint="0.39997558519241921"/>
      <name val="Times New Roman"/>
      <family val="1"/>
      <charset val="163"/>
    </font>
    <font>
      <b/>
      <sz val="13"/>
      <color theme="3" tint="0.39997558519241921"/>
      <name val="Times New Roman"/>
      <family val="1"/>
      <charset val="163"/>
    </font>
    <font>
      <b/>
      <i/>
      <sz val="13"/>
      <color theme="3" tint="0.39997558519241921"/>
      <name val="Times New Roman"/>
      <family val="1"/>
      <charset val="163"/>
    </font>
    <font>
      <i/>
      <sz val="13"/>
      <color theme="3" tint="0.39997558519241921"/>
      <name val="Times New Roman"/>
      <family val="1"/>
      <charset val="163"/>
    </font>
    <font>
      <i/>
      <sz val="13"/>
      <color rgb="FF0000CC"/>
      <name val="Times New Roman"/>
      <family val="1"/>
    </font>
    <font>
      <b/>
      <i/>
      <sz val="13"/>
      <color rgb="FFFF0000"/>
      <name val="Times New Roman"/>
      <family val="1"/>
      <charset val="163"/>
    </font>
    <font>
      <i/>
      <sz val="13"/>
      <color rgb="FFFF0000"/>
      <name val="Times New Roman"/>
      <family val="1"/>
      <charset val="163"/>
    </font>
    <font>
      <b/>
      <sz val="13"/>
      <color rgb="FF7030A0"/>
      <name val="Times New Roman"/>
      <family val="1"/>
      <charset val="163"/>
    </font>
    <font>
      <sz val="13"/>
      <color rgb="FF7030A0"/>
      <name val="Times New Roman"/>
      <family val="1"/>
      <charset val="163"/>
    </font>
    <font>
      <sz val="9"/>
      <color rgb="FF000000"/>
      <name val="Times New Roman"/>
      <family val="1"/>
    </font>
    <font>
      <sz val="11"/>
      <color rgb="FF000000"/>
      <name val="Times New Roman"/>
      <family val="1"/>
    </font>
    <font>
      <u/>
      <sz val="12"/>
      <color rgb="FFFF0000"/>
      <name val="Times New Roman"/>
      <family val="1"/>
    </font>
    <font>
      <sz val="12"/>
      <color rgb="FFFF0000"/>
      <name val="Times New Roman"/>
      <family val="1"/>
    </font>
    <font>
      <i/>
      <sz val="13"/>
      <color theme="3" tint="0.39997558519241921"/>
      <name val="Times New Roman"/>
      <family val="1"/>
    </font>
    <font>
      <sz val="14"/>
      <color rgb="FFFF0000"/>
      <name val="Times New Roman"/>
      <family val="1"/>
    </font>
    <font>
      <sz val="10"/>
      <color rgb="FFFF0000"/>
      <name val="Times New Roman"/>
      <family val="1"/>
    </font>
    <font>
      <i/>
      <sz val="10"/>
      <color rgb="FFFF0000"/>
      <name val="Times New Roman"/>
      <family val="1"/>
    </font>
    <font>
      <sz val="11"/>
      <color rgb="FFFF0000"/>
      <name val="Times New Roman"/>
      <family val="1"/>
    </font>
    <font>
      <sz val="14"/>
      <color theme="1"/>
      <name val="Times New Roman"/>
      <family val="1"/>
    </font>
    <font>
      <b/>
      <sz val="14"/>
      <color theme="1"/>
      <name val="Times New Roman"/>
      <family val="1"/>
    </font>
    <font>
      <sz val="9"/>
      <color theme="1"/>
      <name val="Times New Roman"/>
      <family val="1"/>
    </font>
    <font>
      <i/>
      <sz val="12"/>
      <color theme="3" tint="0.39997558519241921"/>
      <name val="Times New Roman"/>
      <family val="1"/>
      <charset val="163"/>
    </font>
    <font>
      <i/>
      <sz val="12"/>
      <color rgb="FFFF0000"/>
      <name val="Times New Roman"/>
      <family val="1"/>
      <charset val="163"/>
    </font>
    <font>
      <i/>
      <sz val="14"/>
      <color theme="1"/>
      <name val="Times New Roman"/>
      <family val="1"/>
    </font>
    <font>
      <sz val="11"/>
      <color theme="1"/>
      <name val="Times New Roman"/>
      <family val="1"/>
    </font>
    <font>
      <sz val="12"/>
      <color theme="1"/>
      <name val="Times New Roman"/>
      <family val="1"/>
    </font>
    <font>
      <sz val="13"/>
      <color rgb="FF0000FF"/>
      <name val="Times New Roman"/>
      <family val="1"/>
    </font>
    <font>
      <sz val="12"/>
      <color rgb="FF0000FF"/>
      <name val="Times New Roman"/>
      <family val="1"/>
    </font>
    <font>
      <sz val="11"/>
      <color rgb="FF0000FF"/>
      <name val="Times New Roman"/>
      <family val="1"/>
    </font>
    <font>
      <b/>
      <sz val="10"/>
      <name val="Arial"/>
      <family val="2"/>
    </font>
    <font>
      <b/>
      <sz val="10"/>
      <color rgb="FF0000FF"/>
      <name val="Arial"/>
      <family val="2"/>
    </font>
    <font>
      <b/>
      <sz val="10"/>
      <color rgb="FFFF0000"/>
      <name val="Arial"/>
      <family val="2"/>
    </font>
    <font>
      <b/>
      <sz val="10"/>
      <color indexed="16"/>
      <name val="Arial"/>
      <family val="2"/>
    </font>
    <font>
      <b/>
      <sz val="10"/>
      <color theme="0"/>
      <name val="Arial"/>
      <family val="2"/>
    </font>
    <font>
      <b/>
      <sz val="10"/>
      <color rgb="FFC00000"/>
      <name val="Arial"/>
      <family val="2"/>
    </font>
  </fonts>
  <fills count="80">
    <fill>
      <patternFill patternType="none"/>
    </fill>
    <fill>
      <patternFill patternType="gray125"/>
    </fill>
    <fill>
      <patternFill patternType="solid">
        <fgColor indexed="22"/>
        <bgColor indexed="64"/>
      </patternFill>
    </fill>
    <fill>
      <patternFill patternType="solid">
        <fgColor indexed="22"/>
      </patternFill>
    </fill>
    <fill>
      <patternFill patternType="solid">
        <fgColor indexed="31"/>
      </patternFill>
    </fill>
    <fill>
      <patternFill patternType="solid">
        <fgColor indexed="31"/>
        <bgColor indexed="64"/>
      </patternFill>
    </fill>
    <fill>
      <patternFill patternType="solid">
        <fgColor indexed="45"/>
      </patternFill>
    </fill>
    <fill>
      <patternFill patternType="solid">
        <fgColor indexed="45"/>
        <bgColor indexed="64"/>
      </patternFill>
    </fill>
    <fill>
      <patternFill patternType="solid">
        <fgColor indexed="42"/>
      </patternFill>
    </fill>
    <fill>
      <patternFill patternType="solid">
        <fgColor indexed="42"/>
        <bgColor indexed="64"/>
      </patternFill>
    </fill>
    <fill>
      <patternFill patternType="solid">
        <fgColor indexed="46"/>
      </patternFill>
    </fill>
    <fill>
      <patternFill patternType="solid">
        <fgColor indexed="46"/>
        <bgColor indexed="64"/>
      </patternFill>
    </fill>
    <fill>
      <patternFill patternType="solid">
        <fgColor indexed="27"/>
      </patternFill>
    </fill>
    <fill>
      <patternFill patternType="solid">
        <fgColor indexed="27"/>
        <bgColor indexed="64"/>
      </patternFill>
    </fill>
    <fill>
      <patternFill patternType="solid">
        <fgColor indexed="47"/>
      </patternFill>
    </fill>
    <fill>
      <patternFill patternType="solid">
        <fgColor indexed="47"/>
        <bgColor indexed="64"/>
      </patternFill>
    </fill>
    <fill>
      <patternFill patternType="solid">
        <fgColor indexed="44"/>
      </patternFill>
    </fill>
    <fill>
      <patternFill patternType="solid">
        <fgColor indexed="44"/>
        <bgColor indexed="64"/>
      </patternFill>
    </fill>
    <fill>
      <patternFill patternType="solid">
        <fgColor indexed="29"/>
      </patternFill>
    </fill>
    <fill>
      <patternFill patternType="solid">
        <fgColor indexed="29"/>
        <bgColor indexed="64"/>
      </patternFill>
    </fill>
    <fill>
      <patternFill patternType="solid">
        <fgColor indexed="11"/>
      </patternFill>
    </fill>
    <fill>
      <patternFill patternType="solid">
        <fgColor indexed="11"/>
        <bgColor indexed="64"/>
      </patternFill>
    </fill>
    <fill>
      <patternFill patternType="solid">
        <fgColor indexed="51"/>
      </patternFill>
    </fill>
    <fill>
      <patternFill patternType="solid">
        <fgColor indexed="51"/>
        <bgColor indexed="64"/>
      </patternFill>
    </fill>
    <fill>
      <patternFill patternType="solid">
        <fgColor indexed="30"/>
      </patternFill>
    </fill>
    <fill>
      <patternFill patternType="solid">
        <fgColor indexed="30"/>
        <bgColor indexed="64"/>
      </patternFill>
    </fill>
    <fill>
      <patternFill patternType="solid">
        <fgColor indexed="36"/>
      </patternFill>
    </fill>
    <fill>
      <patternFill patternType="solid">
        <fgColor indexed="36"/>
        <bgColor indexed="64"/>
      </patternFill>
    </fill>
    <fill>
      <patternFill patternType="solid">
        <fgColor indexed="49"/>
      </patternFill>
    </fill>
    <fill>
      <patternFill patternType="solid">
        <fgColor indexed="49"/>
        <bgColor indexed="64"/>
      </patternFill>
    </fill>
    <fill>
      <patternFill patternType="solid">
        <fgColor indexed="52"/>
      </patternFill>
    </fill>
    <fill>
      <patternFill patternType="solid">
        <fgColor indexed="5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62"/>
        <bgColor indexed="6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4"/>
      </patternFill>
    </fill>
    <fill>
      <patternFill patternType="solid">
        <fgColor indexed="42"/>
        <bgColor indexed="42"/>
      </patternFill>
    </fill>
    <fill>
      <patternFill patternType="solid">
        <fgColor indexed="57"/>
        <bgColor indexed="64"/>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53"/>
        <bgColor indexed="64"/>
      </patternFill>
    </fill>
    <fill>
      <patternFill patternType="solid">
        <fgColor indexed="45"/>
        <bgColor indexed="45"/>
      </patternFill>
    </fill>
    <fill>
      <patternFill patternType="solid">
        <fgColor indexed="9"/>
        <bgColor indexed="9"/>
      </patternFill>
    </fill>
    <fill>
      <patternFill patternType="solid">
        <fgColor indexed="55"/>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6"/>
      </patternFill>
    </fill>
    <fill>
      <patternFill patternType="solid">
        <fgColor indexed="65"/>
        <bgColor indexed="64"/>
      </patternFill>
    </fill>
    <fill>
      <patternFill patternType="solid">
        <fgColor indexed="40"/>
        <bgColor indexed="64"/>
      </patternFill>
    </fill>
    <fill>
      <patternFill patternType="solid">
        <fgColor indexed="26"/>
        <bgColor indexed="64"/>
      </patternFill>
    </fill>
    <fill>
      <patternFill patternType="solid">
        <fgColor indexed="15"/>
      </patternFill>
    </fill>
    <fill>
      <patternFill patternType="solid">
        <fgColor indexed="55"/>
      </patternFill>
    </fill>
    <fill>
      <patternFill patternType="solid">
        <fgColor indexed="12"/>
      </patternFill>
    </fill>
    <fill>
      <patternFill patternType="solid">
        <fgColor indexed="43"/>
        <bgColor indexed="43"/>
      </patternFill>
    </fill>
    <fill>
      <patternFill patternType="solid">
        <fgColor indexed="43"/>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darkVertical"/>
    </fill>
    <fill>
      <patternFill patternType="solid">
        <fgColor indexed="58"/>
        <bgColor indexed="64"/>
      </patternFill>
    </fill>
    <fill>
      <patternFill patternType="solid">
        <fgColor indexed="43"/>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1" tint="4.9989318521683403E-2"/>
        <bgColor indexed="64"/>
      </patternFill>
    </fill>
  </fills>
  <borders count="70">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right/>
      <top/>
      <bottom style="hair">
        <color indexed="64"/>
      </bottom>
      <diagonal/>
    </border>
    <border>
      <left style="double">
        <color indexed="63"/>
      </left>
      <right style="double">
        <color indexed="63"/>
      </right>
      <top style="double">
        <color indexed="63"/>
      </top>
      <bottom style="double">
        <color indexed="63"/>
      </bottom>
      <diagonal/>
    </border>
    <border>
      <left style="thin">
        <color indexed="64"/>
      </left>
      <right/>
      <top/>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4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right/>
      <top/>
      <bottom style="double">
        <color indexed="52"/>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right style="medium">
        <color indexed="0"/>
      </right>
      <top/>
      <bottom/>
      <diagonal/>
    </border>
    <border>
      <left/>
      <right/>
      <top style="double">
        <color indexed="64"/>
      </top>
      <bottom/>
      <diagonal/>
    </border>
    <border>
      <left/>
      <right/>
      <top style="thin">
        <color indexed="62"/>
      </top>
      <bottom style="double">
        <color indexed="62"/>
      </bottom>
      <diagonal/>
    </border>
    <border>
      <left style="medium">
        <color indexed="9"/>
      </left>
      <right style="medium">
        <color indexed="9"/>
      </right>
      <top style="medium">
        <color indexed="9"/>
      </top>
      <bottom style="medium">
        <color indexed="9"/>
      </bottom>
      <diagonal/>
    </border>
    <border>
      <left style="thin">
        <color indexed="64"/>
      </left>
      <right style="thin">
        <color indexed="64"/>
      </right>
      <top style="thin">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style="medium">
        <color indexed="43"/>
      </left>
      <right style="medium">
        <color indexed="64"/>
      </right>
      <top style="medium">
        <color indexed="43"/>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43"/>
      </right>
      <top/>
      <bottom/>
      <diagonal/>
    </border>
    <border>
      <left style="medium">
        <color indexed="64"/>
      </left>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theme="0"/>
      </right>
      <top style="medium">
        <color indexed="64"/>
      </top>
      <bottom/>
      <diagonal/>
    </border>
    <border>
      <left style="medium">
        <color theme="0"/>
      </left>
      <right style="medium">
        <color indexed="64"/>
      </right>
      <top style="medium">
        <color indexed="64"/>
      </top>
      <bottom/>
      <diagonal/>
    </border>
  </borders>
  <cellStyleXfs count="517">
    <xf numFmtId="0" fontId="0" fillId="0" borderId="0"/>
    <xf numFmtId="170" fontId="125" fillId="0" borderId="0" applyFont="0" applyFill="0" applyBorder="0" applyAlignment="0" applyProtection="0"/>
    <xf numFmtId="200" fontId="126" fillId="0" borderId="1">
      <alignment horizontal="center"/>
      <protection hidden="1"/>
    </xf>
    <xf numFmtId="201" fontId="127"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applyFont="0" applyFill="0" applyBorder="0" applyAlignment="0" applyProtection="0"/>
    <xf numFmtId="179" fontId="3" fillId="0" borderId="0" applyFont="0" applyFill="0" applyBorder="0" applyAlignment="0" applyProtection="0"/>
    <xf numFmtId="40" fontId="6" fillId="0" borderId="0" applyFont="0" applyFill="0" applyBorder="0" applyAlignment="0" applyProtection="0"/>
    <xf numFmtId="41" fontId="3" fillId="0" borderId="0" applyFont="0" applyFill="0" applyBorder="0" applyAlignment="0" applyProtection="0"/>
    <xf numFmtId="165" fontId="7" fillId="0" borderId="0" applyFont="0" applyFill="0" applyBorder="0" applyAlignment="0" applyProtection="0"/>
    <xf numFmtId="9" fontId="8" fillId="0" borderId="0" applyFont="0" applyFill="0" applyBorder="0" applyAlignment="0" applyProtection="0"/>
    <xf numFmtId="6" fontId="9" fillId="0" borderId="0" applyFont="0" applyFill="0" applyBorder="0" applyAlignment="0" applyProtection="0"/>
    <xf numFmtId="0" fontId="54" fillId="0" borderId="0" applyFont="0" applyFill="0" applyBorder="0" applyAlignment="0" applyProtection="0"/>
    <xf numFmtId="40" fontId="128" fillId="0" borderId="0" applyFont="0" applyFill="0" applyBorder="0" applyAlignment="0" applyProtection="0"/>
    <xf numFmtId="38" fontId="128" fillId="0" borderId="0" applyFont="0" applyFill="0" applyBorder="0" applyAlignment="0" applyProtection="0"/>
    <xf numFmtId="0" fontId="10" fillId="0" borderId="0"/>
    <xf numFmtId="0" fontId="4" fillId="0" borderId="0"/>
    <xf numFmtId="202" fontId="129" fillId="0" borderId="0" applyFont="0" applyFill="0" applyBorder="0" applyAlignment="0" applyProtection="0"/>
    <xf numFmtId="0" fontId="76" fillId="0" borderId="0" applyNumberFormat="0" applyFill="0" applyBorder="0" applyAlignment="0" applyProtection="0"/>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0" fontId="35" fillId="0" borderId="0">
      <alignment vertical="top"/>
    </xf>
    <xf numFmtId="202" fontId="129" fillId="0" borderId="0" applyFont="0" applyFill="0" applyBorder="0" applyAlignment="0" applyProtection="0"/>
    <xf numFmtId="170" fontId="125" fillId="0" borderId="0" applyFont="0" applyFill="0" applyBorder="0" applyAlignment="0" applyProtection="0"/>
    <xf numFmtId="167" fontId="125" fillId="0" borderId="0" applyFont="0" applyFill="0" applyBorder="0" applyAlignment="0" applyProtection="0"/>
    <xf numFmtId="203" fontId="129" fillId="0" borderId="0" applyFont="0" applyFill="0" applyBorder="0" applyAlignment="0" applyProtection="0"/>
    <xf numFmtId="165" fontId="125" fillId="0" borderId="0" applyFont="0" applyFill="0" applyBorder="0" applyAlignment="0" applyProtection="0"/>
    <xf numFmtId="202" fontId="129" fillId="0" borderId="0" applyFont="0" applyFill="0" applyBorder="0" applyAlignment="0" applyProtection="0"/>
    <xf numFmtId="203" fontId="129" fillId="0" borderId="0" applyFont="0" applyFill="0" applyBorder="0" applyAlignment="0" applyProtection="0"/>
    <xf numFmtId="167" fontId="125" fillId="0" borderId="0" applyFont="0" applyFill="0" applyBorder="0" applyAlignment="0" applyProtection="0"/>
    <xf numFmtId="204" fontId="129" fillId="0" borderId="0" applyFont="0" applyFill="0" applyBorder="0" applyAlignment="0" applyProtection="0"/>
    <xf numFmtId="165" fontId="125" fillId="0" borderId="0" applyFont="0" applyFill="0" applyBorder="0" applyAlignment="0" applyProtection="0"/>
    <xf numFmtId="167" fontId="125" fillId="0" borderId="0" applyFont="0" applyFill="0" applyBorder="0" applyAlignment="0" applyProtection="0"/>
    <xf numFmtId="204" fontId="129" fillId="0" borderId="0" applyFont="0" applyFill="0" applyBorder="0" applyAlignment="0" applyProtection="0"/>
    <xf numFmtId="203" fontId="129" fillId="0" borderId="0" applyFont="0" applyFill="0" applyBorder="0" applyAlignment="0" applyProtection="0"/>
    <xf numFmtId="165" fontId="125" fillId="0" borderId="0" applyFont="0" applyFill="0" applyBorder="0" applyAlignment="0" applyProtection="0"/>
    <xf numFmtId="170" fontId="125" fillId="0" borderId="0" applyFont="0" applyFill="0" applyBorder="0" applyAlignment="0" applyProtection="0"/>
    <xf numFmtId="0" fontId="10" fillId="0" borderId="0"/>
    <xf numFmtId="165" fontId="125" fillId="0" borderId="0" applyFont="0" applyFill="0" applyBorder="0" applyAlignment="0" applyProtection="0"/>
    <xf numFmtId="204" fontId="129" fillId="0" borderId="0" applyFont="0" applyFill="0" applyBorder="0" applyAlignment="0" applyProtection="0"/>
    <xf numFmtId="203" fontId="129" fillId="0" borderId="0" applyFont="0" applyFill="0" applyBorder="0" applyAlignment="0" applyProtection="0"/>
    <xf numFmtId="170" fontId="125" fillId="0" borderId="0" applyFont="0" applyFill="0" applyBorder="0" applyAlignment="0" applyProtection="0"/>
    <xf numFmtId="167" fontId="125" fillId="0" borderId="0" applyFont="0" applyFill="0" applyBorder="0" applyAlignment="0" applyProtection="0"/>
    <xf numFmtId="0" fontId="35" fillId="0" borderId="0">
      <alignment vertical="top"/>
    </xf>
    <xf numFmtId="0" fontId="35" fillId="0" borderId="0">
      <alignment vertical="top"/>
    </xf>
    <xf numFmtId="205" fontId="127" fillId="0" borderId="0" applyFont="0" applyFill="0" applyBorder="0" applyAlignment="0" applyProtection="0"/>
    <xf numFmtId="0" fontId="130" fillId="0" borderId="0"/>
    <xf numFmtId="0" fontId="127" fillId="0" borderId="0"/>
    <xf numFmtId="0" fontId="127" fillId="0" borderId="0"/>
    <xf numFmtId="1" fontId="11" fillId="0" borderId="2" applyBorder="0" applyAlignment="0">
      <alignment horizontal="center"/>
    </xf>
    <xf numFmtId="0" fontId="3" fillId="0" borderId="0"/>
    <xf numFmtId="0" fontId="12" fillId="2" borderId="0"/>
    <xf numFmtId="0" fontId="12" fillId="3" borderId="0"/>
    <xf numFmtId="0" fontId="12" fillId="2" borderId="0"/>
    <xf numFmtId="0" fontId="13" fillId="0" borderId="3" applyFont="0" applyFill="0" applyAlignment="0"/>
    <xf numFmtId="9" fontId="14" fillId="0" borderId="0" applyFont="0" applyFill="0" applyBorder="0" applyAlignment="0" applyProtection="0"/>
    <xf numFmtId="0" fontId="15" fillId="2" borderId="0"/>
    <xf numFmtId="0" fontId="15" fillId="3" borderId="0"/>
    <xf numFmtId="0" fontId="15" fillId="2" borderId="0"/>
    <xf numFmtId="0" fontId="16" fillId="4" borderId="0" applyNumberFormat="0" applyBorder="0" applyAlignment="0" applyProtection="0"/>
    <xf numFmtId="0" fontId="131" fillId="5" borderId="0" applyNumberFormat="0" applyBorder="0" applyAlignment="0" applyProtection="0"/>
    <xf numFmtId="0" fontId="16" fillId="6" borderId="0" applyNumberFormat="0" applyBorder="0" applyAlignment="0" applyProtection="0"/>
    <xf numFmtId="0" fontId="131" fillId="7" borderId="0" applyNumberFormat="0" applyBorder="0" applyAlignment="0" applyProtection="0"/>
    <xf numFmtId="0" fontId="16" fillId="8" borderId="0" applyNumberFormat="0" applyBorder="0" applyAlignment="0" applyProtection="0"/>
    <xf numFmtId="0" fontId="131" fillId="9" borderId="0" applyNumberFormat="0" applyBorder="0" applyAlignment="0" applyProtection="0"/>
    <xf numFmtId="0" fontId="16" fillId="10" borderId="0" applyNumberFormat="0" applyBorder="0" applyAlignment="0" applyProtection="0"/>
    <xf numFmtId="0" fontId="131" fillId="11" borderId="0" applyNumberFormat="0" applyBorder="0" applyAlignment="0" applyProtection="0"/>
    <xf numFmtId="0" fontId="16" fillId="12" borderId="0" applyNumberFormat="0" applyBorder="0" applyAlignment="0" applyProtection="0"/>
    <xf numFmtId="0" fontId="131" fillId="13" borderId="0" applyNumberFormat="0" applyBorder="0" applyAlignment="0" applyProtection="0"/>
    <xf numFmtId="0" fontId="16" fillId="14" borderId="0" applyNumberFormat="0" applyBorder="0" applyAlignment="0" applyProtection="0"/>
    <xf numFmtId="0" fontId="131" fillId="15" borderId="0" applyNumberFormat="0" applyBorder="0" applyAlignment="0" applyProtection="0"/>
    <xf numFmtId="0" fontId="132" fillId="4" borderId="0" applyNumberFormat="0" applyBorder="0" applyAlignment="0" applyProtection="0"/>
    <xf numFmtId="0" fontId="132" fillId="6" borderId="0" applyNumberFormat="0" applyBorder="0" applyAlignment="0" applyProtection="0"/>
    <xf numFmtId="0" fontId="132" fillId="8" borderId="0" applyNumberFormat="0" applyBorder="0" applyAlignment="0" applyProtection="0"/>
    <xf numFmtId="0" fontId="132" fillId="10" borderId="0" applyNumberFormat="0" applyBorder="0" applyAlignment="0" applyProtection="0"/>
    <xf numFmtId="0" fontId="132" fillId="12" borderId="0" applyNumberFormat="0" applyBorder="0" applyAlignment="0" applyProtection="0"/>
    <xf numFmtId="0" fontId="132" fillId="14" borderId="0" applyNumberFormat="0" applyBorder="0" applyAlignment="0" applyProtection="0"/>
    <xf numFmtId="0" fontId="17" fillId="2" borderId="0"/>
    <xf numFmtId="0" fontId="17" fillId="3" borderId="0"/>
    <xf numFmtId="0" fontId="17" fillId="2" borderId="0"/>
    <xf numFmtId="0" fontId="130" fillId="0" borderId="0" applyFont="0" applyFill="0" applyBorder="0" applyAlignment="0" applyProtection="0"/>
    <xf numFmtId="0" fontId="130" fillId="0" borderId="0" applyFont="0" applyFill="0" applyBorder="0" applyAlignment="0" applyProtection="0"/>
    <xf numFmtId="0" fontId="18" fillId="0" borderId="0">
      <alignment wrapText="1"/>
    </xf>
    <xf numFmtId="0" fontId="16" fillId="16" borderId="0" applyNumberFormat="0" applyBorder="0" applyAlignment="0" applyProtection="0"/>
    <xf numFmtId="0" fontId="131" fillId="17" borderId="0" applyNumberFormat="0" applyBorder="0" applyAlignment="0" applyProtection="0"/>
    <xf numFmtId="0" fontId="16" fillId="18" borderId="0" applyNumberFormat="0" applyBorder="0" applyAlignment="0" applyProtection="0"/>
    <xf numFmtId="0" fontId="131" fillId="19" borderId="0" applyNumberFormat="0" applyBorder="0" applyAlignment="0" applyProtection="0"/>
    <xf numFmtId="0" fontId="16" fillId="20" borderId="0" applyNumberFormat="0" applyBorder="0" applyAlignment="0" applyProtection="0"/>
    <xf numFmtId="0" fontId="131" fillId="21" borderId="0" applyNumberFormat="0" applyBorder="0" applyAlignment="0" applyProtection="0"/>
    <xf numFmtId="0" fontId="16" fillId="10" borderId="0" applyNumberFormat="0" applyBorder="0" applyAlignment="0" applyProtection="0"/>
    <xf numFmtId="0" fontId="131" fillId="11" borderId="0" applyNumberFormat="0" applyBorder="0" applyAlignment="0" applyProtection="0"/>
    <xf numFmtId="0" fontId="16" fillId="16" borderId="0" applyNumberFormat="0" applyBorder="0" applyAlignment="0" applyProtection="0"/>
    <xf numFmtId="0" fontId="131" fillId="17" borderId="0" applyNumberFormat="0" applyBorder="0" applyAlignment="0" applyProtection="0"/>
    <xf numFmtId="0" fontId="16" fillId="22" borderId="0" applyNumberFormat="0" applyBorder="0" applyAlignment="0" applyProtection="0"/>
    <xf numFmtId="0" fontId="131" fillId="23" borderId="0" applyNumberFormat="0" applyBorder="0" applyAlignment="0" applyProtection="0"/>
    <xf numFmtId="0" fontId="132" fillId="16" borderId="0" applyNumberFormat="0" applyBorder="0" applyAlignment="0" applyProtection="0"/>
    <xf numFmtId="0" fontId="132" fillId="18" borderId="0" applyNumberFormat="0" applyBorder="0" applyAlignment="0" applyProtection="0"/>
    <xf numFmtId="0" fontId="132" fillId="20" borderId="0" applyNumberFormat="0" applyBorder="0" applyAlignment="0" applyProtection="0"/>
    <xf numFmtId="0" fontId="132" fillId="10" borderId="0" applyNumberFormat="0" applyBorder="0" applyAlignment="0" applyProtection="0"/>
    <xf numFmtId="0" fontId="132" fillId="16" borderId="0" applyNumberFormat="0" applyBorder="0" applyAlignment="0" applyProtection="0"/>
    <xf numFmtId="0" fontId="132" fillId="22" borderId="0" applyNumberFormat="0" applyBorder="0" applyAlignment="0" applyProtection="0"/>
    <xf numFmtId="0" fontId="127" fillId="0" borderId="0"/>
    <xf numFmtId="0" fontId="19" fillId="24" borderId="0" applyNumberFormat="0" applyBorder="0" applyAlignment="0" applyProtection="0"/>
    <xf numFmtId="0" fontId="133" fillId="25" borderId="0" applyNumberFormat="0" applyBorder="0" applyAlignment="0" applyProtection="0"/>
    <xf numFmtId="0" fontId="19" fillId="18" borderId="0" applyNumberFormat="0" applyBorder="0" applyAlignment="0" applyProtection="0"/>
    <xf numFmtId="0" fontId="133" fillId="19" borderId="0" applyNumberFormat="0" applyBorder="0" applyAlignment="0" applyProtection="0"/>
    <xf numFmtId="0" fontId="19" fillId="20" borderId="0" applyNumberFormat="0" applyBorder="0" applyAlignment="0" applyProtection="0"/>
    <xf numFmtId="0" fontId="133" fillId="21" borderId="0" applyNumberFormat="0" applyBorder="0" applyAlignment="0" applyProtection="0"/>
    <xf numFmtId="0" fontId="19" fillId="26" borderId="0" applyNumberFormat="0" applyBorder="0" applyAlignment="0" applyProtection="0"/>
    <xf numFmtId="0" fontId="133" fillId="27" borderId="0" applyNumberFormat="0" applyBorder="0" applyAlignment="0" applyProtection="0"/>
    <xf numFmtId="0" fontId="19" fillId="28" borderId="0" applyNumberFormat="0" applyBorder="0" applyAlignment="0" applyProtection="0"/>
    <xf numFmtId="0" fontId="133" fillId="29" borderId="0" applyNumberFormat="0" applyBorder="0" applyAlignment="0" applyProtection="0"/>
    <xf numFmtId="0" fontId="19" fillId="30" borderId="0" applyNumberFormat="0" applyBorder="0" applyAlignment="0" applyProtection="0"/>
    <xf numFmtId="0" fontId="133" fillId="31" borderId="0" applyNumberFormat="0" applyBorder="0" applyAlignment="0" applyProtection="0"/>
    <xf numFmtId="0" fontId="134" fillId="24" borderId="0" applyNumberFormat="0" applyBorder="0" applyAlignment="0" applyProtection="0"/>
    <xf numFmtId="0" fontId="134" fillId="18" borderId="0" applyNumberFormat="0" applyBorder="0" applyAlignment="0" applyProtection="0"/>
    <xf numFmtId="0" fontId="134" fillId="20" borderId="0" applyNumberFormat="0" applyBorder="0" applyAlignment="0" applyProtection="0"/>
    <xf numFmtId="0" fontId="134" fillId="26" borderId="0" applyNumberFormat="0" applyBorder="0" applyAlignment="0" applyProtection="0"/>
    <xf numFmtId="0" fontId="134" fillId="28" borderId="0" applyNumberFormat="0" applyBorder="0" applyAlignment="0" applyProtection="0"/>
    <xf numFmtId="0" fontId="134" fillId="30" borderId="0" applyNumberFormat="0" applyBorder="0" applyAlignment="0" applyProtection="0"/>
    <xf numFmtId="0" fontId="135" fillId="0" borderId="0"/>
    <xf numFmtId="0" fontId="19" fillId="32"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9" fillId="34" borderId="0" applyNumberFormat="0" applyBorder="0" applyAlignment="0" applyProtection="0"/>
    <xf numFmtId="0" fontId="133" fillId="35" borderId="0" applyNumberFormat="0" applyBorder="0" applyAlignment="0" applyProtection="0"/>
    <xf numFmtId="0" fontId="19" fillId="36" borderId="0" applyNumberFormat="0" applyBorder="0" applyAlignment="0" applyProtection="0"/>
    <xf numFmtId="0" fontId="16" fillId="37" borderId="0" applyNumberFormat="0" applyBorder="0" applyAlignment="0" applyProtection="0"/>
    <xf numFmtId="0" fontId="16" fillId="38" borderId="0" applyNumberFormat="0" applyBorder="0" applyAlignment="0" applyProtection="0"/>
    <xf numFmtId="0" fontId="19" fillId="39" borderId="0" applyNumberFormat="0" applyBorder="0" applyAlignment="0" applyProtection="0"/>
    <xf numFmtId="0" fontId="133" fillId="40" borderId="0" applyNumberFormat="0" applyBorder="0" applyAlignment="0" applyProtection="0"/>
    <xf numFmtId="0" fontId="19" fillId="39" borderId="0" applyNumberFormat="0" applyBorder="0" applyAlignment="0" applyProtection="0"/>
    <xf numFmtId="0" fontId="16" fillId="37" borderId="0" applyNumberFormat="0" applyBorder="0" applyAlignment="0" applyProtection="0"/>
    <xf numFmtId="0" fontId="16" fillId="41" borderId="0" applyNumberFormat="0" applyBorder="0" applyAlignment="0" applyProtection="0"/>
    <xf numFmtId="0" fontId="19" fillId="38" borderId="0" applyNumberFormat="0" applyBorder="0" applyAlignment="0" applyProtection="0"/>
    <xf numFmtId="0" fontId="133" fillId="42" borderId="0" applyNumberFormat="0" applyBorder="0" applyAlignment="0" applyProtection="0"/>
    <xf numFmtId="0" fontId="19" fillId="32" borderId="0" applyNumberFormat="0" applyBorder="0" applyAlignment="0" applyProtection="0"/>
    <xf numFmtId="0" fontId="16" fillId="33" borderId="0" applyNumberFormat="0" applyBorder="0" applyAlignment="0" applyProtection="0"/>
    <xf numFmtId="0" fontId="16" fillId="38" borderId="0" applyNumberFormat="0" applyBorder="0" applyAlignment="0" applyProtection="0"/>
    <xf numFmtId="0" fontId="19" fillId="38" borderId="0" applyNumberFormat="0" applyBorder="0" applyAlignment="0" applyProtection="0"/>
    <xf numFmtId="0" fontId="133" fillId="27" borderId="0" applyNumberFormat="0" applyBorder="0" applyAlignment="0" applyProtection="0"/>
    <xf numFmtId="0" fontId="19" fillId="43" borderId="0" applyNumberFormat="0" applyBorder="0" applyAlignment="0" applyProtection="0"/>
    <xf numFmtId="0" fontId="16" fillId="44" borderId="0" applyNumberFormat="0" applyBorder="0" applyAlignment="0" applyProtection="0"/>
    <xf numFmtId="0" fontId="16" fillId="33" borderId="0" applyNumberFormat="0" applyBorder="0" applyAlignment="0" applyProtection="0"/>
    <xf numFmtId="0" fontId="19" fillId="34" borderId="0" applyNumberFormat="0" applyBorder="0" applyAlignment="0" applyProtection="0"/>
    <xf numFmtId="0" fontId="133" fillId="29" borderId="0" applyNumberFormat="0" applyBorder="0" applyAlignment="0" applyProtection="0"/>
    <xf numFmtId="0" fontId="19" fillId="45" borderId="0" applyNumberFormat="0" applyBorder="0" applyAlignment="0" applyProtection="0"/>
    <xf numFmtId="0" fontId="16" fillId="37" borderId="0" applyNumberFormat="0" applyBorder="0" applyAlignment="0" applyProtection="0"/>
    <xf numFmtId="0" fontId="16" fillId="46" borderId="0" applyNumberFormat="0" applyBorder="0" applyAlignment="0" applyProtection="0"/>
    <xf numFmtId="0" fontId="19" fillId="46" borderId="0" applyNumberFormat="0" applyBorder="0" applyAlignment="0" applyProtection="0"/>
    <xf numFmtId="0" fontId="133" fillId="47" borderId="0" applyNumberFormat="0" applyBorder="0" applyAlignment="0" applyProtection="0"/>
    <xf numFmtId="198" fontId="20" fillId="0" borderId="0" applyFont="0" applyFill="0" applyBorder="0" applyAlignment="0" applyProtection="0"/>
    <xf numFmtId="0" fontId="21" fillId="0" borderId="0" applyFont="0" applyFill="0" applyBorder="0" applyAlignment="0" applyProtection="0"/>
    <xf numFmtId="180" fontId="3" fillId="0" borderId="0" applyFont="0" applyFill="0" applyBorder="0" applyAlignment="0" applyProtection="0"/>
    <xf numFmtId="199" fontId="20" fillId="0" borderId="0" applyFont="0" applyFill="0" applyBorder="0" applyAlignment="0" applyProtection="0"/>
    <xf numFmtId="0" fontId="21" fillId="0" borderId="0" applyFont="0" applyFill="0" applyBorder="0" applyAlignment="0" applyProtection="0"/>
    <xf numFmtId="181" fontId="3" fillId="0" borderId="0" applyFont="0" applyFill="0" applyBorder="0" applyAlignment="0" applyProtection="0"/>
    <xf numFmtId="0" fontId="136" fillId="0" borderId="0" applyNumberFormat="0" applyFill="0" applyBorder="0" applyAlignment="0" applyProtection="0"/>
    <xf numFmtId="0" fontId="22" fillId="0" borderId="0">
      <alignment horizontal="center" wrapText="1"/>
      <protection locked="0"/>
    </xf>
    <xf numFmtId="175" fontId="20" fillId="0" borderId="0" applyFont="0" applyFill="0" applyBorder="0" applyAlignment="0" applyProtection="0"/>
    <xf numFmtId="0" fontId="21" fillId="0" borderId="0" applyFont="0" applyFill="0" applyBorder="0" applyAlignment="0" applyProtection="0"/>
    <xf numFmtId="182" fontId="3" fillId="0" borderId="0" applyFont="0" applyFill="0" applyBorder="0" applyAlignment="0" applyProtection="0"/>
    <xf numFmtId="192" fontId="20" fillId="0" borderId="0" applyFont="0" applyFill="0" applyBorder="0" applyAlignment="0" applyProtection="0"/>
    <xf numFmtId="0" fontId="21" fillId="0" borderId="0" applyFont="0" applyFill="0" applyBorder="0" applyAlignment="0" applyProtection="0"/>
    <xf numFmtId="168" fontId="3" fillId="0" borderId="0" applyFont="0" applyFill="0" applyBorder="0" applyAlignment="0" applyProtection="0"/>
    <xf numFmtId="170" fontId="125" fillId="0" borderId="0" applyFont="0" applyFill="0" applyBorder="0" applyAlignment="0" applyProtection="0"/>
    <xf numFmtId="0" fontId="23" fillId="48" borderId="0" applyNumberFormat="0" applyBorder="0" applyAlignment="0" applyProtection="0"/>
    <xf numFmtId="0" fontId="137" fillId="7" borderId="0" applyNumberFormat="0" applyBorder="0" applyAlignment="0" applyProtection="0"/>
    <xf numFmtId="0" fontId="24" fillId="0" borderId="0" applyNumberFormat="0" applyFill="0" applyBorder="0" applyAlignment="0" applyProtection="0"/>
    <xf numFmtId="0" fontId="21" fillId="0" borderId="0"/>
    <xf numFmtId="0" fontId="138" fillId="0" borderId="0"/>
    <xf numFmtId="0" fontId="139" fillId="0" borderId="0"/>
    <xf numFmtId="0" fontId="138" fillId="0" borderId="0"/>
    <xf numFmtId="0" fontId="140" fillId="0" borderId="0"/>
    <xf numFmtId="0" fontId="21" fillId="0" borderId="0"/>
    <xf numFmtId="0" fontId="25" fillId="0" borderId="0"/>
    <xf numFmtId="0" fontId="141" fillId="0" borderId="0"/>
    <xf numFmtId="0" fontId="142" fillId="0" borderId="0"/>
    <xf numFmtId="0" fontId="141" fillId="0" borderId="0"/>
    <xf numFmtId="0" fontId="142" fillId="0" borderId="0"/>
    <xf numFmtId="0" fontId="141" fillId="0" borderId="0"/>
    <xf numFmtId="0" fontId="142" fillId="0" borderId="0"/>
    <xf numFmtId="178" fontId="26" fillId="0" borderId="0" applyFill="0" applyBorder="0" applyAlignment="0"/>
    <xf numFmtId="193" fontId="27" fillId="0" borderId="0" applyFill="0" applyBorder="0" applyAlignment="0"/>
    <xf numFmtId="169" fontId="27" fillId="0" borderId="0" applyFill="0" applyBorder="0" applyAlignment="0"/>
    <xf numFmtId="194" fontId="27" fillId="0" borderId="0" applyFill="0" applyBorder="0" applyAlignment="0"/>
    <xf numFmtId="195" fontId="1"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28" fillId="49" borderId="4" applyNumberFormat="0" applyAlignment="0" applyProtection="0"/>
    <xf numFmtId="0" fontId="143" fillId="2" borderId="4" applyNumberFormat="0" applyAlignment="0" applyProtection="0"/>
    <xf numFmtId="0" fontId="144" fillId="0" borderId="0"/>
    <xf numFmtId="206" fontId="145" fillId="0" borderId="5" applyBorder="0"/>
    <xf numFmtId="206" fontId="146" fillId="0" borderId="3">
      <protection locked="0"/>
    </xf>
    <xf numFmtId="207" fontId="147" fillId="0" borderId="3"/>
    <xf numFmtId="0" fontId="29" fillId="39" borderId="6" applyNumberFormat="0" applyAlignment="0" applyProtection="0"/>
    <xf numFmtId="0" fontId="148" fillId="50" borderId="6" applyNumberFormat="0" applyAlignment="0" applyProtection="0"/>
    <xf numFmtId="4" fontId="125" fillId="0" borderId="0" applyAlignment="0"/>
    <xf numFmtId="177" fontId="31" fillId="0" borderId="0"/>
    <xf numFmtId="177" fontId="31" fillId="0" borderId="0"/>
    <xf numFmtId="177" fontId="31" fillId="0" borderId="0"/>
    <xf numFmtId="177" fontId="31" fillId="0" borderId="0"/>
    <xf numFmtId="177" fontId="31" fillId="0" borderId="0"/>
    <xf numFmtId="177" fontId="31" fillId="0" borderId="0"/>
    <xf numFmtId="177" fontId="31" fillId="0" borderId="0"/>
    <xf numFmtId="177" fontId="31" fillId="0" borderId="0"/>
    <xf numFmtId="171" fontId="27" fillId="0" borderId="0" applyFont="0" applyFill="0" applyBorder="0" applyAlignment="0" applyProtection="0"/>
    <xf numFmtId="43" fontId="76" fillId="0" borderId="0" applyFont="0" applyFill="0" applyBorder="0" applyAlignment="0" applyProtection="0"/>
    <xf numFmtId="187" fontId="32" fillId="0" borderId="0"/>
    <xf numFmtId="3" fontId="3" fillId="0" borderId="0" applyFont="0" applyFill="0" applyBorder="0" applyAlignment="0" applyProtection="0"/>
    <xf numFmtId="3" fontId="35" fillId="0" borderId="0" applyFont="0" applyFill="0" applyBorder="0" applyAlignment="0" applyProtection="0"/>
    <xf numFmtId="0" fontId="33" fillId="0" borderId="0" applyNumberFormat="0" applyAlignment="0">
      <alignment horizontal="left"/>
    </xf>
    <xf numFmtId="0" fontId="149" fillId="0" borderId="0" applyNumberFormat="0" applyAlignment="0"/>
    <xf numFmtId="208" fontId="150" fillId="0" borderId="0">
      <protection locked="0"/>
    </xf>
    <xf numFmtId="209" fontId="150" fillId="0" borderId="0">
      <protection locked="0"/>
    </xf>
    <xf numFmtId="210" fontId="151" fillId="0" borderId="7">
      <protection locked="0"/>
    </xf>
    <xf numFmtId="211" fontId="150" fillId="0" borderId="0">
      <protection locked="0"/>
    </xf>
    <xf numFmtId="212" fontId="150" fillId="0" borderId="0">
      <protection locked="0"/>
    </xf>
    <xf numFmtId="211" fontId="150" fillId="0" borderId="0" applyNumberFormat="0">
      <protection locked="0"/>
    </xf>
    <xf numFmtId="211" fontId="150" fillId="0" borderId="0">
      <protection locked="0"/>
    </xf>
    <xf numFmtId="206" fontId="152" fillId="0" borderId="1"/>
    <xf numFmtId="213" fontId="152" fillId="0" borderId="1"/>
    <xf numFmtId="214" fontId="153" fillId="0" borderId="0" applyFont="0" applyFill="0" applyBorder="0" applyAlignment="0" applyProtection="0"/>
    <xf numFmtId="215" fontId="153" fillId="0" borderId="0" applyFont="0" applyFill="0" applyBorder="0" applyAlignment="0" applyProtection="0"/>
    <xf numFmtId="193" fontId="27" fillId="0" borderId="0" applyFont="0" applyFill="0" applyBorder="0" applyAlignment="0" applyProtection="0"/>
    <xf numFmtId="216" fontId="3" fillId="0" borderId="0" applyFont="0" applyFill="0" applyBorder="0" applyAlignment="0" applyProtection="0"/>
    <xf numFmtId="174" fontId="34" fillId="0" borderId="0" applyFont="0" applyFill="0" applyBorder="0" applyAlignment="0" applyProtection="0"/>
    <xf numFmtId="217" fontId="35" fillId="0" borderId="0" applyFont="0" applyFill="0" applyBorder="0" applyAlignment="0" applyProtection="0"/>
    <xf numFmtId="189" fontId="32" fillId="0" borderId="0"/>
    <xf numFmtId="206" fontId="126" fillId="0" borderId="1">
      <alignment horizontal="center"/>
      <protection hidden="1"/>
    </xf>
    <xf numFmtId="218" fontId="154" fillId="0" borderId="1">
      <alignment horizontal="center"/>
      <protection hidden="1"/>
    </xf>
    <xf numFmtId="2" fontId="126" fillId="0" borderId="1">
      <alignment horizontal="center"/>
      <protection hidden="1"/>
    </xf>
    <xf numFmtId="0" fontId="3" fillId="0" borderId="0" applyFont="0" applyFill="0" applyBorder="0" applyAlignment="0" applyProtection="0"/>
    <xf numFmtId="0" fontId="35" fillId="0" borderId="0" applyFont="0" applyFill="0" applyBorder="0" applyAlignment="0" applyProtection="0"/>
    <xf numFmtId="14" fontId="35" fillId="0" borderId="0" applyFill="0" applyBorder="0" applyAlignment="0"/>
    <xf numFmtId="0" fontId="51" fillId="0" borderId="0" applyProtection="0"/>
    <xf numFmtId="0" fontId="155" fillId="3" borderId="8" applyNumberFormat="0" applyAlignment="0" applyProtection="0"/>
    <xf numFmtId="0" fontId="156" fillId="14" borderId="4" applyNumberFormat="0" applyAlignment="0" applyProtection="0"/>
    <xf numFmtId="0" fontId="44" fillId="0" borderId="0" applyNumberFormat="0" applyFill="0" applyBorder="0" applyAlignment="0" applyProtection="0"/>
    <xf numFmtId="0" fontId="43" fillId="0" borderId="0" applyNumberFormat="0" applyFill="0" applyBorder="0" applyAlignment="0" applyProtection="0"/>
    <xf numFmtId="0" fontId="157" fillId="0" borderId="9" applyNumberFormat="0" applyFill="0" applyAlignment="0" applyProtection="0"/>
    <xf numFmtId="0" fontId="157" fillId="0" borderId="0" applyNumberForma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88" fontId="32" fillId="0" borderId="0"/>
    <xf numFmtId="0" fontId="36" fillId="51" borderId="0" applyNumberFormat="0" applyBorder="0" applyAlignment="0" applyProtection="0"/>
    <xf numFmtId="0" fontId="36" fillId="52" borderId="0" applyNumberFormat="0" applyBorder="0" applyAlignment="0" applyProtection="0"/>
    <xf numFmtId="0" fontId="36" fillId="53" borderId="0" applyNumberFormat="0" applyBorder="0" applyAlignment="0" applyProtection="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37" fillId="0" borderId="0" applyNumberFormat="0" applyAlignment="0">
      <alignment horizontal="left"/>
    </xf>
    <xf numFmtId="219" fontId="35" fillId="0" borderId="0" applyFont="0" applyFill="0" applyBorder="0" applyAlignment="0" applyProtection="0"/>
    <xf numFmtId="219" fontId="35" fillId="0" borderId="0" applyFont="0" applyFill="0" applyBorder="0" applyAlignment="0" applyProtection="0"/>
    <xf numFmtId="0" fontId="38" fillId="0" borderId="0" applyNumberFormat="0" applyFill="0" applyBorder="0" applyAlignment="0" applyProtection="0"/>
    <xf numFmtId="0" fontId="158" fillId="0" borderId="0" applyNumberFormat="0" applyFill="0" applyBorder="0" applyAlignment="0" applyProtection="0"/>
    <xf numFmtId="2" fontId="3" fillId="0" borderId="0" applyFont="0" applyFill="0" applyBorder="0" applyAlignment="0" applyProtection="0"/>
    <xf numFmtId="2" fontId="35" fillId="0" borderId="0" applyFont="0" applyFill="0" applyBorder="0" applyAlignment="0" applyProtection="0"/>
    <xf numFmtId="0" fontId="3" fillId="54" borderId="10" applyNumberFormat="0" applyFont="0" applyAlignment="0" applyProtection="0"/>
    <xf numFmtId="0" fontId="39" fillId="41" borderId="0" applyNumberFormat="0" applyBorder="0" applyAlignment="0" applyProtection="0"/>
    <xf numFmtId="0" fontId="159" fillId="9" borderId="0" applyNumberFormat="0" applyBorder="0" applyAlignment="0" applyProtection="0"/>
    <xf numFmtId="38" fontId="40" fillId="2" borderId="0" applyNumberFormat="0" applyBorder="0" applyAlignment="0" applyProtection="0"/>
    <xf numFmtId="0" fontId="41" fillId="0" borderId="0" applyNumberFormat="0" applyFont="0" applyBorder="0" applyAlignment="0">
      <alignment horizontal="left" vertical="center"/>
    </xf>
    <xf numFmtId="0" fontId="42" fillId="55" borderId="0"/>
    <xf numFmtId="0" fontId="160" fillId="0" borderId="0">
      <alignment horizontal="left"/>
    </xf>
    <xf numFmtId="0" fontId="43" fillId="0" borderId="11" applyNumberFormat="0" applyAlignment="0" applyProtection="0">
      <alignment horizontal="left" vertical="center"/>
    </xf>
    <xf numFmtId="0" fontId="43" fillId="0" borderId="11" applyNumberFormat="0" applyAlignment="0" applyProtection="0">
      <alignment horizontal="left" vertical="center"/>
    </xf>
    <xf numFmtId="0" fontId="43" fillId="0" borderId="11" applyNumberFormat="0" applyAlignment="0" applyProtection="0">
      <alignment horizontal="left" vertical="center"/>
    </xf>
    <xf numFmtId="0" fontId="43" fillId="0" borderId="12">
      <alignment horizontal="left" vertical="center"/>
    </xf>
    <xf numFmtId="0" fontId="43" fillId="0" borderId="12">
      <alignment horizontal="left" vertical="center"/>
    </xf>
    <xf numFmtId="0" fontId="43" fillId="0" borderId="12">
      <alignment horizontal="left" vertical="center"/>
    </xf>
    <xf numFmtId="0" fontId="44" fillId="0" borderId="0" applyNumberFormat="0" applyFill="0" applyBorder="0" applyAlignment="0" applyProtection="0"/>
    <xf numFmtId="0" fontId="161" fillId="0" borderId="13" applyNumberFormat="0" applyFill="0" applyAlignment="0" applyProtection="0"/>
    <xf numFmtId="0" fontId="43" fillId="0" borderId="0" applyNumberFormat="0" applyFill="0" applyBorder="0" applyAlignment="0" applyProtection="0"/>
    <xf numFmtId="0" fontId="162" fillId="0" borderId="14" applyNumberFormat="0" applyFill="0" applyAlignment="0" applyProtection="0"/>
    <xf numFmtId="0" fontId="45" fillId="0" borderId="15" applyNumberFormat="0" applyFill="0" applyAlignment="0" applyProtection="0"/>
    <xf numFmtId="0" fontId="163" fillId="0" borderId="9" applyNumberFormat="0" applyFill="0" applyAlignment="0" applyProtection="0"/>
    <xf numFmtId="0" fontId="45" fillId="0" borderId="0" applyNumberFormat="0" applyFill="0" applyBorder="0" applyAlignment="0" applyProtection="0"/>
    <xf numFmtId="0" fontId="163" fillId="0" borderId="0" applyNumberFormat="0" applyFill="0" applyBorder="0" applyAlignment="0" applyProtection="0"/>
    <xf numFmtId="0" fontId="44" fillId="0" borderId="0" applyProtection="0"/>
    <xf numFmtId="0" fontId="43" fillId="0" borderId="0" applyProtection="0"/>
    <xf numFmtId="0" fontId="46" fillId="0" borderId="16">
      <alignment horizontal="center"/>
    </xf>
    <xf numFmtId="0" fontId="46" fillId="0" borderId="0">
      <alignment horizontal="center"/>
    </xf>
    <xf numFmtId="5" fontId="47" fillId="56" borderId="2" applyNumberFormat="0" applyAlignment="0">
      <alignment horizontal="left" vertical="top"/>
    </xf>
    <xf numFmtId="49" fontId="87" fillId="0" borderId="2">
      <alignment vertical="center"/>
    </xf>
    <xf numFmtId="0" fontId="48" fillId="0" borderId="0" applyNumberFormat="0" applyFill="0" applyBorder="0" applyAlignment="0" applyProtection="0">
      <alignment vertical="top"/>
      <protection locked="0"/>
    </xf>
    <xf numFmtId="0" fontId="107" fillId="0" borderId="0" applyNumberFormat="0" applyFill="0" applyBorder="0" applyAlignment="0" applyProtection="0">
      <alignment vertical="top"/>
      <protection locked="0"/>
    </xf>
    <xf numFmtId="204" fontId="129" fillId="0" borderId="0" applyFont="0" applyFill="0" applyBorder="0" applyAlignment="0" applyProtection="0"/>
    <xf numFmtId="0" fontId="49" fillId="46" borderId="4" applyNumberFormat="0" applyAlignment="0" applyProtection="0"/>
    <xf numFmtId="10" fontId="40" fillId="57" borderId="2" applyNumberFormat="0" applyBorder="0" applyAlignment="0" applyProtection="0"/>
    <xf numFmtId="0" fontId="164" fillId="15" borderId="4" applyNumberFormat="0" applyAlignment="0" applyProtection="0"/>
    <xf numFmtId="193" fontId="59" fillId="58" borderId="0"/>
    <xf numFmtId="2" fontId="165" fillId="0" borderId="17" applyBorder="0"/>
    <xf numFmtId="0" fontId="13" fillId="0" borderId="18" applyNumberFormat="0" applyFont="0" applyFill="0" applyAlignment="0" applyProtection="0"/>
    <xf numFmtId="0" fontId="13" fillId="0" borderId="19" applyNumberFormat="0" applyFont="0" applyFill="0" applyAlignment="0" applyProtection="0"/>
    <xf numFmtId="0" fontId="13" fillId="0" borderId="0"/>
    <xf numFmtId="0" fontId="166" fillId="59" borderId="6" applyNumberFormat="0" applyAlignment="0" applyProtection="0"/>
    <xf numFmtId="0" fontId="26" fillId="0" borderId="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50" fillId="0" borderId="20" applyNumberFormat="0" applyFill="0" applyAlignment="0" applyProtection="0"/>
    <xf numFmtId="0" fontId="167" fillId="0" borderId="20" applyNumberFormat="0" applyFill="0" applyAlignment="0" applyProtection="0"/>
    <xf numFmtId="193" fontId="168" fillId="60" borderId="0"/>
    <xf numFmtId="206" fontId="40" fillId="0" borderId="5" applyFont="0"/>
    <xf numFmtId="3" fontId="3" fillId="0" borderId="18"/>
    <xf numFmtId="38" fontId="26" fillId="0" borderId="0" applyFont="0" applyFill="0" applyBorder="0" applyAlignment="0" applyProtection="0"/>
    <xf numFmtId="40" fontId="26"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0" fontId="169" fillId="0" borderId="3"/>
    <xf numFmtId="0" fontId="170" fillId="0" borderId="16"/>
    <xf numFmtId="220" fontId="69" fillId="0" borderId="21"/>
    <xf numFmtId="190" fontId="26" fillId="0" borderId="0" applyFont="0" applyFill="0" applyBorder="0" applyAlignment="0" applyProtection="0"/>
    <xf numFmtId="191" fontId="26"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6" fontId="127" fillId="0" borderId="0" applyFont="0" applyFill="0" applyBorder="0" applyAlignment="0" applyProtection="0"/>
    <xf numFmtId="8" fontId="127" fillId="0" borderId="0" applyFont="0" applyFill="0" applyBorder="0" applyAlignment="0" applyProtection="0"/>
    <xf numFmtId="6" fontId="60" fillId="0" borderId="0" applyFont="0" applyFill="0" applyBorder="0" applyAlignment="0" applyProtection="0"/>
    <xf numFmtId="8" fontId="60" fillId="0" borderId="0" applyFont="0" applyFill="0" applyBorder="0" applyAlignment="0" applyProtection="0"/>
    <xf numFmtId="0" fontId="51" fillId="0" borderId="0" applyNumberFormat="0" applyFont="0" applyFill="0" applyAlignment="0"/>
    <xf numFmtId="0" fontId="35" fillId="0" borderId="0" applyNumberFormat="0" applyFont="0" applyFill="0" applyAlignment="0"/>
    <xf numFmtId="0" fontId="152" fillId="0" borderId="0">
      <alignment horizontal="justify" vertical="top"/>
    </xf>
    <xf numFmtId="0" fontId="52" fillId="61" borderId="0" applyNumberFormat="0" applyBorder="0" applyAlignment="0" applyProtection="0"/>
    <xf numFmtId="0" fontId="171" fillId="62" borderId="0" applyNumberFormat="0" applyBorder="0" applyAlignment="0" applyProtection="0"/>
    <xf numFmtId="0" fontId="102" fillId="0" borderId="0"/>
    <xf numFmtId="0" fontId="134" fillId="63" borderId="0" applyNumberFormat="0" applyBorder="0" applyAlignment="0" applyProtection="0"/>
    <xf numFmtId="0" fontId="134" fillId="64" borderId="0" applyNumberFormat="0" applyBorder="0" applyAlignment="0" applyProtection="0"/>
    <xf numFmtId="0" fontId="134" fillId="65" borderId="0" applyNumberFormat="0" applyBorder="0" applyAlignment="0" applyProtection="0"/>
    <xf numFmtId="0" fontId="134" fillId="26" borderId="0" applyNumberFormat="0" applyBorder="0" applyAlignment="0" applyProtection="0"/>
    <xf numFmtId="0" fontId="134" fillId="28" borderId="0" applyNumberFormat="0" applyBorder="0" applyAlignment="0" applyProtection="0"/>
    <xf numFmtId="0" fontId="134" fillId="66" borderId="0" applyNumberFormat="0" applyBorder="0" applyAlignment="0" applyProtection="0"/>
    <xf numFmtId="37" fontId="53" fillId="0" borderId="0"/>
    <xf numFmtId="0" fontId="127" fillId="40" borderId="22" applyNumberFormat="0" applyBorder="0" applyAlignment="0">
      <alignment vertical="top"/>
    </xf>
    <xf numFmtId="0" fontId="54" fillId="0" borderId="0"/>
    <xf numFmtId="176" fontId="55" fillId="0" borderId="0"/>
    <xf numFmtId="0" fontId="56"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172" fillId="0" borderId="0">
      <alignment vertical="top"/>
    </xf>
    <xf numFmtId="0" fontId="76" fillId="0" borderId="0"/>
    <xf numFmtId="0" fontId="3" fillId="0" borderId="0"/>
    <xf numFmtId="0" fontId="3" fillId="0" borderId="0"/>
    <xf numFmtId="0" fontId="10" fillId="0" borderId="0"/>
    <xf numFmtId="0" fontId="207" fillId="0" borderId="0"/>
    <xf numFmtId="0" fontId="117" fillId="0" borderId="0">
      <alignment vertical="top"/>
    </xf>
    <xf numFmtId="0" fontId="13" fillId="0" borderId="0"/>
    <xf numFmtId="0" fontId="105" fillId="0" borderId="0"/>
    <xf numFmtId="0" fontId="13" fillId="0" borderId="0"/>
    <xf numFmtId="0" fontId="1" fillId="37" borderId="10" applyNumberFormat="0" applyFont="0" applyAlignment="0" applyProtection="0"/>
    <xf numFmtId="0" fontId="35" fillId="57" borderId="10" applyNumberFormat="0" applyFont="0" applyAlignment="0" applyProtection="0"/>
    <xf numFmtId="0" fontId="173" fillId="0" borderId="20" applyNumberFormat="0" applyFill="0" applyAlignment="0" applyProtection="0"/>
    <xf numFmtId="3" fontId="174" fillId="0" borderId="0" applyFont="0" applyFill="0" applyBorder="0" applyAlignment="0" applyProtection="0"/>
    <xf numFmtId="38" fontId="127" fillId="0" borderId="0" applyFon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3" fillId="0" borderId="0" applyFont="0" applyFill="0" applyBorder="0" applyAlignment="0" applyProtection="0"/>
    <xf numFmtId="0" fontId="102" fillId="0" borderId="0"/>
    <xf numFmtId="0" fontId="58" fillId="49" borderId="8" applyNumberFormat="0" applyAlignment="0" applyProtection="0"/>
    <xf numFmtId="0" fontId="175" fillId="2" borderId="8" applyNumberFormat="0" applyAlignment="0" applyProtection="0"/>
    <xf numFmtId="0" fontId="127" fillId="2" borderId="22" applyNumberFormat="0" applyBorder="0" applyAlignment="0">
      <alignment vertical="top"/>
    </xf>
    <xf numFmtId="14" fontId="22" fillId="0" borderId="0">
      <alignment horizontal="center" wrapText="1"/>
      <protection locked="0"/>
    </xf>
    <xf numFmtId="195" fontId="1" fillId="0" borderId="0" applyFont="0" applyFill="0" applyBorder="0" applyAlignment="0" applyProtection="0"/>
    <xf numFmtId="197" fontId="1" fillId="0" borderId="0" applyFont="0" applyFill="0" applyBorder="0" applyAlignment="0" applyProtection="0"/>
    <xf numFmtId="10" fontId="1" fillId="0" borderId="0" applyFont="0" applyFill="0" applyBorder="0" applyAlignment="0" applyProtection="0"/>
    <xf numFmtId="10" fontId="35" fillId="0" borderId="0" applyFont="0" applyFill="0" applyBorder="0" applyAlignment="0" applyProtection="0"/>
    <xf numFmtId="9" fontId="26" fillId="0" borderId="23" applyNumberFormat="0" applyBorder="0"/>
    <xf numFmtId="171" fontId="27" fillId="0" borderId="0" applyFill="0" applyBorder="0" applyAlignment="0"/>
    <xf numFmtId="193" fontId="27" fillId="0" borderId="0" applyFill="0" applyBorder="0" applyAlignment="0"/>
    <xf numFmtId="171" fontId="27" fillId="0" borderId="0" applyFill="0" applyBorder="0" applyAlignment="0"/>
    <xf numFmtId="196" fontId="27" fillId="0" borderId="0" applyFill="0" applyBorder="0" applyAlignment="0"/>
    <xf numFmtId="193" fontId="27" fillId="0" borderId="0" applyFill="0" applyBorder="0" applyAlignment="0"/>
    <xf numFmtId="0" fontId="59" fillId="0" borderId="0"/>
    <xf numFmtId="0" fontId="60" fillId="0" borderId="0" applyNumberFormat="0" applyFont="0" applyFill="0" applyBorder="0" applyAlignment="0" applyProtection="0">
      <alignment horizontal="left"/>
    </xf>
    <xf numFmtId="0" fontId="61" fillId="0" borderId="16">
      <alignment horizontal="center"/>
    </xf>
    <xf numFmtId="1" fontId="1" fillId="0" borderId="24" applyNumberFormat="0" applyFill="0" applyAlignment="0" applyProtection="0">
      <alignment horizontal="center" vertical="center"/>
    </xf>
    <xf numFmtId="0" fontId="3" fillId="0" borderId="24" applyNumberFormat="0" applyFill="0" applyAlignment="0" applyProtection="0">
      <alignment horizontal="center" vertical="center"/>
    </xf>
    <xf numFmtId="0" fontId="3" fillId="0" borderId="24" applyNumberFormat="0" applyFill="0" applyAlignment="0" applyProtection="0">
      <alignment horizontal="center" vertical="center"/>
    </xf>
    <xf numFmtId="0" fontId="62" fillId="67" borderId="0" applyNumberFormat="0" applyFont="0" applyBorder="0" applyAlignment="0">
      <alignment horizontal="center"/>
    </xf>
    <xf numFmtId="14" fontId="63" fillId="0" borderId="0" applyNumberFormat="0" applyFill="0" applyBorder="0" applyAlignment="0" applyProtection="0">
      <alignment horizontal="left"/>
    </xf>
    <xf numFmtId="43" fontId="3" fillId="0" borderId="0" applyFont="0" applyFill="0" applyBorder="0" applyAlignment="0" applyProtection="0"/>
    <xf numFmtId="43" fontId="3" fillId="0" borderId="0" applyFont="0" applyFill="0" applyBorder="0" applyAlignment="0" applyProtection="0"/>
    <xf numFmtId="0" fontId="30" fillId="0" borderId="0" applyNumberFormat="0" applyFill="0" applyBorder="0" applyAlignment="0" applyProtection="0"/>
    <xf numFmtId="204" fontId="129" fillId="0" borderId="0" applyFont="0" applyFill="0" applyBorder="0" applyAlignment="0" applyProtection="0"/>
    <xf numFmtId="0" fontId="127" fillId="0" borderId="22" applyNumberFormat="0" applyBorder="0" applyAlignment="0">
      <alignment vertical="top"/>
    </xf>
    <xf numFmtId="0" fontId="62" fillId="1" borderId="12" applyNumberFormat="0" applyFont="0" applyAlignment="0">
      <alignment horizontal="center"/>
    </xf>
    <xf numFmtId="0" fontId="64" fillId="0" borderId="0" applyNumberFormat="0" applyFill="0" applyBorder="0" applyAlignment="0" applyProtection="0"/>
    <xf numFmtId="4" fontId="125" fillId="0" borderId="24" applyBorder="0"/>
    <xf numFmtId="2" fontId="125" fillId="0" borderId="24"/>
    <xf numFmtId="4" fontId="125" fillId="0" borderId="24" applyBorder="0"/>
    <xf numFmtId="0" fontId="65" fillId="0" borderId="0" applyNumberFormat="0" applyFill="0" applyBorder="0" applyAlignment="0">
      <alignment horizontal="center"/>
    </xf>
    <xf numFmtId="0" fontId="1" fillId="68" borderId="0"/>
    <xf numFmtId="0" fontId="127" fillId="0" borderId="22" applyNumberFormat="0" applyAlignment="0"/>
    <xf numFmtId="0" fontId="127" fillId="2" borderId="22" applyNumberFormat="0"/>
    <xf numFmtId="1" fontId="3" fillId="0" borderId="0"/>
    <xf numFmtId="0" fontId="2" fillId="0" borderId="0">
      <alignment vertical="top"/>
    </xf>
    <xf numFmtId="0" fontId="35" fillId="0" borderId="0">
      <alignment vertical="top"/>
    </xf>
    <xf numFmtId="0" fontId="35" fillId="0" borderId="0">
      <alignment vertical="top"/>
    </xf>
    <xf numFmtId="204" fontId="129" fillId="0" borderId="0" applyFont="0" applyFill="0" applyBorder="0" applyAlignment="0" applyProtection="0"/>
    <xf numFmtId="204" fontId="129" fillId="0" borderId="0" applyFont="0" applyFill="0" applyBorder="0" applyAlignment="0" applyProtection="0"/>
    <xf numFmtId="202" fontId="129" fillId="0" borderId="0" applyFont="0" applyFill="0" applyBorder="0" applyAlignment="0" applyProtection="0"/>
    <xf numFmtId="202" fontId="129" fillId="0" borderId="0" applyFont="0" applyFill="0" applyBorder="0" applyAlignment="0" applyProtection="0"/>
    <xf numFmtId="0" fontId="170" fillId="0" borderId="0"/>
    <xf numFmtId="40" fontId="66" fillId="0" borderId="0" applyBorder="0">
      <alignment horizontal="right"/>
    </xf>
    <xf numFmtId="221" fontId="129" fillId="0" borderId="17">
      <alignment horizontal="right" vertical="center"/>
    </xf>
    <xf numFmtId="222" fontId="3" fillId="0" borderId="17">
      <alignment horizontal="right" vertical="center"/>
    </xf>
    <xf numFmtId="223" fontId="176" fillId="2" borderId="25" applyFont="0" applyFill="0" applyBorder="0"/>
    <xf numFmtId="206" fontId="152" fillId="0" borderId="1">
      <protection hidden="1"/>
    </xf>
    <xf numFmtId="49" fontId="35" fillId="0" borderId="0" applyFill="0" applyBorder="0" applyAlignment="0"/>
    <xf numFmtId="185" fontId="1" fillId="0" borderId="0" applyFill="0" applyBorder="0" applyAlignment="0"/>
    <xf numFmtId="186" fontId="1" fillId="0" borderId="0" applyFill="0" applyBorder="0" applyAlignment="0"/>
    <xf numFmtId="224" fontId="177" fillId="0" borderId="17">
      <alignment horizontal="center"/>
    </xf>
    <xf numFmtId="0" fontId="34" fillId="0" borderId="0">
      <alignment vertical="center" wrapText="1"/>
      <protection locked="0"/>
    </xf>
    <xf numFmtId="0" fontId="67" fillId="0" borderId="26"/>
    <xf numFmtId="0" fontId="57" fillId="0" borderId="0" applyNumberFormat="0" applyFill="0" applyBorder="0" applyAlignment="0" applyProtection="0"/>
    <xf numFmtId="49" fontId="73" fillId="0" borderId="0">
      <alignment horizontal="justify" vertical="center" wrapText="1"/>
    </xf>
    <xf numFmtId="0" fontId="68" fillId="0" borderId="0" applyNumberFormat="0" applyFill="0" applyBorder="0" applyAlignment="0" applyProtection="0"/>
    <xf numFmtId="0" fontId="178" fillId="3" borderId="4" applyNumberFormat="0" applyAlignment="0" applyProtection="0"/>
    <xf numFmtId="0" fontId="179" fillId="0" borderId="3"/>
    <xf numFmtId="0" fontId="68" fillId="0" borderId="0" applyNumberFormat="0" applyFill="0" applyBorder="0" applyAlignment="0" applyProtection="0"/>
    <xf numFmtId="0" fontId="180" fillId="0" borderId="0" applyNumberFormat="0" applyFill="0" applyBorder="0" applyAlignment="0" applyProtection="0"/>
    <xf numFmtId="0" fontId="3" fillId="0" borderId="27" applyNumberFormat="0" applyFont="0" applyFill="0" applyAlignment="0" applyProtection="0"/>
    <xf numFmtId="0" fontId="181" fillId="8" borderId="0" applyNumberFormat="0" applyBorder="0" applyAlignment="0" applyProtection="0"/>
    <xf numFmtId="0" fontId="3" fillId="0" borderId="27" applyNumberFormat="0" applyFont="0" applyFill="0" applyAlignment="0" applyProtection="0"/>
    <xf numFmtId="0" fontId="182" fillId="0" borderId="28" applyNumberFormat="0" applyFill="0" applyAlignment="0" applyProtection="0"/>
    <xf numFmtId="0" fontId="69" fillId="0" borderId="29" applyNumberFormat="0" applyAlignment="0">
      <alignment horizontal="center"/>
    </xf>
    <xf numFmtId="0" fontId="183" fillId="69" borderId="0" applyNumberFormat="0" applyBorder="0" applyAlignment="0" applyProtection="0"/>
    <xf numFmtId="0" fontId="184" fillId="0" borderId="0" applyNumberFormat="0" applyFill="0" applyBorder="0" applyAlignment="0" applyProtection="0"/>
    <xf numFmtId="0" fontId="185" fillId="0" borderId="0" applyNumberFormat="0" applyFill="0" applyBorder="0" applyAlignment="0" applyProtection="0"/>
    <xf numFmtId="225" fontId="186" fillId="0" borderId="0"/>
    <xf numFmtId="226" fontId="186" fillId="0" borderId="2"/>
    <xf numFmtId="3" fontId="70" fillId="0" borderId="0" applyNumberFormat="0" applyBorder="0" applyAlignment="0" applyProtection="0">
      <alignment horizontal="centerContinuous"/>
      <protection locked="0"/>
    </xf>
    <xf numFmtId="3" fontId="71" fillId="0" borderId="0">
      <protection locked="0"/>
    </xf>
    <xf numFmtId="5" fontId="72" fillId="70" borderId="30">
      <alignment vertical="top"/>
    </xf>
    <xf numFmtId="0" fontId="73" fillId="71" borderId="2">
      <alignment horizontal="left" vertical="center"/>
    </xf>
    <xf numFmtId="6" fontId="74" fillId="72" borderId="30"/>
    <xf numFmtId="5" fontId="47" fillId="0" borderId="30">
      <alignment horizontal="left" vertical="top"/>
    </xf>
    <xf numFmtId="0" fontId="75" fillId="73" borderId="0">
      <alignment horizontal="left" vertical="center"/>
    </xf>
    <xf numFmtId="0" fontId="125" fillId="0" borderId="0" applyBorder="0"/>
    <xf numFmtId="5" fontId="76" fillId="0" borderId="24">
      <alignment horizontal="left" vertical="top"/>
    </xf>
    <xf numFmtId="0" fontId="77" fillId="0" borderId="24">
      <alignment horizontal="left" vertical="center"/>
    </xf>
    <xf numFmtId="164" fontId="1" fillId="0" borderId="0" applyFont="0" applyFill="0" applyBorder="0" applyAlignment="0" applyProtection="0"/>
    <xf numFmtId="166" fontId="1" fillId="0" borderId="0" applyFont="0" applyFill="0" applyBorder="0" applyAlignment="0" applyProtection="0"/>
    <xf numFmtId="0" fontId="78" fillId="0" borderId="0" applyNumberFormat="0" applyFill="0" applyBorder="0" applyAlignment="0" applyProtection="0"/>
    <xf numFmtId="0" fontId="187" fillId="0" borderId="0" applyNumberFormat="0" applyFill="0" applyBorder="0" applyAlignment="0" applyProtection="0"/>
    <xf numFmtId="0" fontId="188" fillId="6" borderId="0" applyNumberFormat="0" applyBorder="0" applyAlignment="0" applyProtection="0"/>
    <xf numFmtId="0" fontId="79" fillId="0" borderId="0" applyNumberFormat="0" applyFill="0" applyBorder="0" applyAlignment="0" applyProtection="0"/>
    <xf numFmtId="42" fontId="189" fillId="0" borderId="0" applyFont="0" applyFill="0" applyBorder="0" applyAlignment="0" applyProtection="0"/>
    <xf numFmtId="44" fontId="189" fillId="0" borderId="0" applyFont="0" applyFill="0" applyBorder="0" applyAlignment="0" applyProtection="0"/>
    <xf numFmtId="0" fontId="189" fillId="0" borderId="0"/>
    <xf numFmtId="0" fontId="85" fillId="0" borderId="0" applyFont="0" applyFill="0" applyBorder="0" applyAlignment="0" applyProtection="0"/>
    <xf numFmtId="0" fontId="85" fillId="0" borderId="0" applyFont="0" applyFill="0" applyBorder="0" applyAlignment="0" applyProtection="0"/>
    <xf numFmtId="0" fontId="10" fillId="0" borderId="0">
      <alignment vertical="center"/>
    </xf>
    <xf numFmtId="40" fontId="80" fillId="0" borderId="0" applyFont="0" applyFill="0" applyBorder="0" applyAlignment="0" applyProtection="0"/>
    <xf numFmtId="38" fontId="80"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9" fontId="81" fillId="0" borderId="0" applyFont="0" applyFill="0" applyBorder="0" applyAlignment="0" applyProtection="0"/>
    <xf numFmtId="0" fontId="8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90" fillId="0" borderId="0" applyFont="0" applyFill="0" applyBorder="0" applyAlignment="0" applyProtection="0"/>
    <xf numFmtId="0" fontId="190" fillId="0" borderId="0" applyFont="0" applyFill="0" applyBorder="0" applyAlignment="0" applyProtection="0"/>
    <xf numFmtId="173" fontId="83" fillId="0" borderId="0" applyFont="0" applyFill="0" applyBorder="0" applyAlignment="0" applyProtection="0"/>
    <xf numFmtId="172" fontId="83" fillId="0" borderId="0" applyFont="0" applyFill="0" applyBorder="0" applyAlignment="0" applyProtection="0"/>
    <xf numFmtId="0" fontId="84" fillId="0" borderId="0"/>
    <xf numFmtId="0" fontId="51" fillId="0" borderId="0"/>
    <xf numFmtId="0" fontId="127" fillId="19" borderId="22" applyNumberFormat="0" applyAlignment="0"/>
    <xf numFmtId="165" fontId="7" fillId="0" borderId="0" applyFont="0" applyFill="0" applyBorder="0" applyAlignment="0" applyProtection="0"/>
    <xf numFmtId="167" fontId="7" fillId="0" borderId="0" applyFont="0" applyFill="0" applyBorder="0" applyAlignment="0" applyProtection="0"/>
    <xf numFmtId="0" fontId="127" fillId="2" borderId="22" applyNumberFormat="0" applyAlignment="0"/>
    <xf numFmtId="0" fontId="191" fillId="0" borderId="0"/>
    <xf numFmtId="167" fontId="10" fillId="0" borderId="0" applyFont="0" applyFill="0" applyBorder="0" applyAlignment="0" applyProtection="0"/>
    <xf numFmtId="165" fontId="10" fillId="0" borderId="0" applyFont="0" applyFill="0" applyBorder="0" applyAlignment="0" applyProtection="0"/>
    <xf numFmtId="227" fontId="127" fillId="0" borderId="0" applyFont="0" applyFill="0" applyBorder="0" applyAlignment="0" applyProtection="0"/>
    <xf numFmtId="228" fontId="127" fillId="0" borderId="0" applyFont="0" applyFill="0" applyBorder="0" applyAlignment="0" applyProtection="0"/>
    <xf numFmtId="0" fontId="127" fillId="0" borderId="0"/>
    <xf numFmtId="0" fontId="192" fillId="0" borderId="0"/>
    <xf numFmtId="0" fontId="127" fillId="0" borderId="0"/>
    <xf numFmtId="170" fontId="7" fillId="0" borderId="0" applyFont="0" applyFill="0" applyBorder="0" applyAlignment="0" applyProtection="0"/>
    <xf numFmtId="170" fontId="127" fillId="0" borderId="0" applyFont="0" applyFill="0" applyBorder="0" applyAlignment="0" applyProtection="0"/>
    <xf numFmtId="171" fontId="7" fillId="0" borderId="0" applyFont="0" applyFill="0" applyBorder="0" applyAlignment="0" applyProtection="0"/>
    <xf numFmtId="175" fontId="127" fillId="0" borderId="0" applyFont="0" applyFill="0" applyBorder="0" applyAlignment="0" applyProtection="0"/>
    <xf numFmtId="229" fontId="127" fillId="0" borderId="0" applyFont="0" applyFill="0" applyBorder="0" applyAlignment="0" applyProtection="0"/>
  </cellStyleXfs>
  <cellXfs count="582">
    <xf numFmtId="0" fontId="0" fillId="0" borderId="0" xfId="0"/>
    <xf numFmtId="0" fontId="88" fillId="0" borderId="0" xfId="0" applyFont="1"/>
    <xf numFmtId="0" fontId="88" fillId="0" borderId="31" xfId="0" applyFont="1" applyBorder="1"/>
    <xf numFmtId="0" fontId="88" fillId="0" borderId="0" xfId="0" applyFont="1" applyBorder="1"/>
    <xf numFmtId="0" fontId="88" fillId="0" borderId="32" xfId="0" applyFont="1" applyBorder="1"/>
    <xf numFmtId="0" fontId="89" fillId="0" borderId="31" xfId="0" applyFont="1" applyBorder="1"/>
    <xf numFmtId="0" fontId="87" fillId="0" borderId="0" xfId="0" applyFont="1" applyBorder="1"/>
    <xf numFmtId="0" fontId="90" fillId="0" borderId="31" xfId="0" applyFont="1" applyBorder="1"/>
    <xf numFmtId="0" fontId="90" fillId="0" borderId="0" xfId="0" applyFont="1" applyBorder="1"/>
    <xf numFmtId="0" fontId="91" fillId="0" borderId="31" xfId="0" applyFont="1" applyBorder="1"/>
    <xf numFmtId="0" fontId="92" fillId="0" borderId="0" xfId="0" applyFont="1"/>
    <xf numFmtId="0" fontId="93" fillId="0" borderId="0" xfId="0" applyFont="1" applyBorder="1"/>
    <xf numFmtId="0" fontId="96" fillId="0" borderId="0" xfId="0" applyFont="1" applyBorder="1"/>
    <xf numFmtId="0" fontId="13" fillId="0" borderId="0" xfId="0" applyFont="1"/>
    <xf numFmtId="0" fontId="96" fillId="0" borderId="32" xfId="0" applyFont="1" applyBorder="1"/>
    <xf numFmtId="0" fontId="10" fillId="0" borderId="0" xfId="0" applyFont="1"/>
    <xf numFmtId="0" fontId="97" fillId="0" borderId="0" xfId="0" applyFont="1"/>
    <xf numFmtId="0" fontId="98" fillId="0" borderId="0" xfId="0" applyFont="1"/>
    <xf numFmtId="0" fontId="98" fillId="0" borderId="0" xfId="0" applyFont="1" applyAlignment="1">
      <alignment horizontal="left" indent="2"/>
    </xf>
    <xf numFmtId="0" fontId="93" fillId="0" borderId="0" xfId="0" applyFont="1" applyAlignment="1">
      <alignment horizontal="center"/>
    </xf>
    <xf numFmtId="0" fontId="97" fillId="0" borderId="0" xfId="0" applyFont="1" applyAlignment="1"/>
    <xf numFmtId="0" fontId="103" fillId="0" borderId="0" xfId="0" applyFont="1" applyAlignment="1">
      <alignment horizontal="center"/>
    </xf>
    <xf numFmtId="0" fontId="98" fillId="0" borderId="0" xfId="0" applyFont="1" applyAlignment="1"/>
    <xf numFmtId="0" fontId="105" fillId="0" borderId="0" xfId="374" applyAlignment="1">
      <alignment vertical="center"/>
    </xf>
    <xf numFmtId="0" fontId="106" fillId="0" borderId="0" xfId="374" applyFont="1" applyAlignment="1">
      <alignment vertical="center"/>
    </xf>
    <xf numFmtId="0" fontId="107" fillId="74" borderId="0" xfId="305" applyFill="1" applyAlignment="1" applyProtection="1">
      <alignment vertical="center"/>
    </xf>
    <xf numFmtId="0" fontId="107" fillId="56" borderId="0" xfId="305" applyFill="1" applyAlignment="1" applyProtection="1">
      <alignment horizontal="center" vertical="center" wrapText="1"/>
    </xf>
    <xf numFmtId="0" fontId="108" fillId="0" borderId="0" xfId="374" applyFont="1" applyAlignment="1">
      <alignment horizontal="center" vertical="center"/>
    </xf>
    <xf numFmtId="0" fontId="108" fillId="0" borderId="0" xfId="374" applyFont="1" applyAlignment="1">
      <alignment vertical="center"/>
    </xf>
    <xf numFmtId="0" fontId="108" fillId="0" borderId="0" xfId="374" applyFont="1" applyAlignment="1">
      <alignment horizontal="left" vertical="center"/>
    </xf>
    <xf numFmtId="0" fontId="109" fillId="0" borderId="0" xfId="374" applyFont="1" applyAlignment="1">
      <alignment horizontal="left" vertical="top" wrapText="1"/>
    </xf>
    <xf numFmtId="0" fontId="109" fillId="0" borderId="0" xfId="374" applyFont="1" applyAlignment="1">
      <alignment horizontal="left" vertical="top"/>
    </xf>
    <xf numFmtId="0" fontId="110" fillId="56" borderId="0" xfId="305" applyFont="1" applyFill="1" applyAlignment="1" applyProtection="1">
      <alignment horizontal="center" vertical="center" wrapText="1"/>
    </xf>
    <xf numFmtId="0" fontId="111" fillId="0" borderId="0" xfId="374" applyFont="1" applyAlignment="1">
      <alignment vertical="center"/>
    </xf>
    <xf numFmtId="0" fontId="112" fillId="0" borderId="0" xfId="374" applyFont="1" applyAlignment="1">
      <alignment vertical="center"/>
    </xf>
    <xf numFmtId="0" fontId="113" fillId="0" borderId="0" xfId="374" applyFont="1" applyAlignment="1">
      <alignment vertical="center"/>
    </xf>
    <xf numFmtId="14" fontId="112" fillId="0" borderId="0" xfId="374" applyNumberFormat="1" applyFont="1" applyAlignment="1">
      <alignment vertical="center"/>
    </xf>
    <xf numFmtId="0" fontId="114" fillId="0" borderId="0" xfId="374" applyFont="1" applyAlignment="1">
      <alignment vertical="center"/>
    </xf>
    <xf numFmtId="0" fontId="105" fillId="0" borderId="0" xfId="374" applyFont="1" applyAlignment="1">
      <alignment horizontal="left" vertical="center"/>
    </xf>
    <xf numFmtId="0" fontId="105" fillId="0" borderId="0" xfId="374" applyFont="1" applyAlignment="1">
      <alignment horizontal="right" vertical="center"/>
    </xf>
    <xf numFmtId="0" fontId="220" fillId="0" borderId="0" xfId="374" applyFont="1" applyAlignment="1">
      <alignment vertical="center"/>
    </xf>
    <xf numFmtId="0" fontId="221" fillId="0" borderId="0" xfId="374" applyFont="1" applyAlignment="1">
      <alignment vertical="center"/>
    </xf>
    <xf numFmtId="0" fontId="222" fillId="0" borderId="0" xfId="374" applyFont="1" applyAlignment="1">
      <alignment vertical="center"/>
    </xf>
    <xf numFmtId="0" fontId="108" fillId="75" borderId="0" xfId="374" applyFont="1" applyFill="1" applyAlignment="1">
      <alignment horizontal="center" vertical="center"/>
    </xf>
    <xf numFmtId="0" fontId="223" fillId="75" borderId="0" xfId="374" applyFont="1" applyFill="1" applyAlignment="1">
      <alignment horizontal="left" vertical="center"/>
    </xf>
    <xf numFmtId="0" fontId="223" fillId="75" borderId="0" xfId="374" applyFont="1" applyFill="1" applyAlignment="1">
      <alignment horizontal="right" vertical="center"/>
    </xf>
    <xf numFmtId="0" fontId="224" fillId="75" borderId="0" xfId="374" applyFont="1" applyFill="1" applyAlignment="1">
      <alignment vertical="center"/>
    </xf>
    <xf numFmtId="0" fontId="225" fillId="75" borderId="0" xfId="374" applyFont="1" applyFill="1" applyAlignment="1">
      <alignment vertical="center"/>
    </xf>
    <xf numFmtId="0" fontId="108" fillId="75" borderId="0" xfId="374" applyFont="1" applyFill="1" applyAlignment="1">
      <alignment vertical="center"/>
    </xf>
    <xf numFmtId="0" fontId="105" fillId="0" borderId="0" xfId="374" applyAlignment="1">
      <alignment horizontal="left" vertical="center"/>
    </xf>
    <xf numFmtId="0" fontId="115" fillId="0" borderId="0" xfId="374" applyFont="1" applyAlignment="1">
      <alignment horizontal="center" vertical="center"/>
    </xf>
    <xf numFmtId="0" fontId="116" fillId="0" borderId="0" xfId="374" applyFont="1" applyAlignment="1">
      <alignment vertical="center"/>
    </xf>
    <xf numFmtId="0" fontId="226" fillId="0" borderId="0" xfId="374" applyFont="1" applyAlignment="1">
      <alignment vertical="center"/>
    </xf>
    <xf numFmtId="0" fontId="225" fillId="0" borderId="0" xfId="374" applyFont="1" applyAlignment="1">
      <alignment vertical="center"/>
    </xf>
    <xf numFmtId="0" fontId="115" fillId="0" borderId="0" xfId="374" applyFont="1" applyAlignment="1">
      <alignment vertical="center"/>
    </xf>
    <xf numFmtId="0" fontId="224" fillId="0" borderId="0" xfId="374" applyFont="1" applyAlignment="1">
      <alignment vertical="center"/>
    </xf>
    <xf numFmtId="1" fontId="10" fillId="76" borderId="2" xfId="372" quotePrefix="1" applyNumberFormat="1" applyFont="1" applyFill="1" applyBorder="1" applyAlignment="1">
      <alignment horizontal="center" vertical="center" wrapText="1"/>
    </xf>
    <xf numFmtId="0" fontId="227" fillId="0" borderId="0" xfId="374" applyFont="1" applyAlignment="1">
      <alignment vertical="center"/>
    </xf>
    <xf numFmtId="0" fontId="228" fillId="0" borderId="0" xfId="374" applyFont="1" applyAlignment="1">
      <alignment horizontal="left" vertical="center"/>
    </xf>
    <xf numFmtId="0" fontId="105" fillId="0" borderId="0" xfId="374" applyAlignment="1">
      <alignment horizontal="right" vertical="center"/>
    </xf>
    <xf numFmtId="0" fontId="227" fillId="0" borderId="0" xfId="374" applyFont="1" applyAlignment="1">
      <alignment vertical="center" wrapText="1"/>
    </xf>
    <xf numFmtId="0" fontId="118" fillId="0" borderId="0" xfId="374" applyFont="1" applyAlignment="1">
      <alignment vertical="center"/>
    </xf>
    <xf numFmtId="0" fontId="119" fillId="0" borderId="0" xfId="374" applyFont="1" applyAlignment="1">
      <alignment vertical="center"/>
    </xf>
    <xf numFmtId="0" fontId="227" fillId="0" borderId="0" xfId="374" applyFont="1" applyAlignment="1">
      <alignment horizontal="left" vertical="center"/>
    </xf>
    <xf numFmtId="0" fontId="229" fillId="0" borderId="0" xfId="374" applyFont="1" applyAlignment="1">
      <alignment vertical="center"/>
    </xf>
    <xf numFmtId="0" fontId="230" fillId="0" borderId="0" xfId="374" applyFont="1" applyAlignment="1">
      <alignment vertical="center"/>
    </xf>
    <xf numFmtId="0" fontId="223" fillId="0" borderId="0" xfId="374" applyFont="1" applyAlignment="1">
      <alignment vertical="center"/>
    </xf>
    <xf numFmtId="0" fontId="231" fillId="0" borderId="0" xfId="374" applyFont="1" applyAlignment="1">
      <alignment horizontal="center" vertical="center"/>
    </xf>
    <xf numFmtId="0" fontId="231" fillId="0" borderId="0" xfId="374" applyFont="1" applyAlignment="1">
      <alignment vertical="center"/>
    </xf>
    <xf numFmtId="0" fontId="232" fillId="0" borderId="0" xfId="374" applyFont="1" applyAlignment="1">
      <alignment vertical="center"/>
    </xf>
    <xf numFmtId="0" fontId="232" fillId="0" borderId="0" xfId="374" applyFont="1" applyAlignment="1">
      <alignment horizontal="center" vertical="center"/>
    </xf>
    <xf numFmtId="0" fontId="105" fillId="0" borderId="0" xfId="374" applyFont="1" applyAlignment="1">
      <alignment vertical="center"/>
    </xf>
    <xf numFmtId="0" fontId="112" fillId="74" borderId="0" xfId="374" applyFont="1" applyFill="1" applyAlignment="1">
      <alignment vertical="center"/>
    </xf>
    <xf numFmtId="0" fontId="105" fillId="0" borderId="0" xfId="374" applyAlignment="1">
      <alignment horizontal="center" vertical="center"/>
    </xf>
    <xf numFmtId="0" fontId="119" fillId="0" borderId="0" xfId="374" applyFont="1" applyAlignment="1">
      <alignment horizontal="center" vertical="center"/>
    </xf>
    <xf numFmtId="0" fontId="97" fillId="0" borderId="0" xfId="374" applyFont="1" applyAlignment="1">
      <alignment horizontal="center" vertical="center"/>
    </xf>
    <xf numFmtId="0" fontId="96" fillId="0" borderId="2" xfId="0" applyFont="1" applyBorder="1" applyAlignment="1">
      <alignment horizontal="left" vertical="center"/>
    </xf>
    <xf numFmtId="0" fontId="193" fillId="0" borderId="0" xfId="0" applyFont="1" applyAlignment="1">
      <alignment vertical="center"/>
    </xf>
    <xf numFmtId="0" fontId="0" fillId="0" borderId="0" xfId="0" applyAlignment="1">
      <alignment vertical="center"/>
    </xf>
    <xf numFmtId="0" fontId="10" fillId="0" borderId="21" xfId="0" applyFont="1" applyBorder="1" applyAlignment="1">
      <alignment horizontal="left" vertical="center"/>
    </xf>
    <xf numFmtId="0" fontId="10" fillId="0" borderId="3" xfId="0" applyFont="1" applyBorder="1" applyAlignment="1">
      <alignment horizontal="left" vertical="center"/>
    </xf>
    <xf numFmtId="0" fontId="10" fillId="0" borderId="33" xfId="0" applyFont="1" applyBorder="1" applyAlignment="1">
      <alignment horizontal="left" vertical="center"/>
    </xf>
    <xf numFmtId="0" fontId="233" fillId="0" borderId="0" xfId="0" applyFont="1" applyAlignment="1">
      <alignment horizontal="center" vertical="top" wrapText="1"/>
    </xf>
    <xf numFmtId="0" fontId="102" fillId="2" borderId="0" xfId="359" applyFont="1" applyFill="1" applyAlignment="1">
      <alignment horizontal="center"/>
    </xf>
    <xf numFmtId="230" fontId="194" fillId="0" borderId="2" xfId="359" applyNumberFormat="1" applyFont="1" applyBorder="1"/>
    <xf numFmtId="0" fontId="102" fillId="0" borderId="0" xfId="359" applyFont="1"/>
    <xf numFmtId="0" fontId="10" fillId="0" borderId="0" xfId="359" applyAlignment="1">
      <alignment horizontal="centerContinuous"/>
    </xf>
    <xf numFmtId="0" fontId="10" fillId="0" borderId="0" xfId="359"/>
    <xf numFmtId="0" fontId="96" fillId="0" borderId="0" xfId="359" applyFont="1" applyAlignment="1">
      <alignment horizontal="centerContinuous"/>
    </xf>
    <xf numFmtId="0" fontId="10" fillId="0" borderId="34" xfId="359" applyBorder="1" applyAlignment="1">
      <alignment horizontal="centerContinuous"/>
    </xf>
    <xf numFmtId="0" fontId="193" fillId="0" borderId="0" xfId="359" applyFont="1"/>
    <xf numFmtId="231" fontId="196" fillId="0" borderId="0" xfId="359" applyNumberFormat="1" applyFont="1"/>
    <xf numFmtId="0" fontId="96" fillId="0" borderId="0" xfId="359" applyFont="1" applyAlignment="1">
      <alignment horizontal="centerContinuous" vertical="center"/>
    </xf>
    <xf numFmtId="0" fontId="10" fillId="0" borderId="0" xfId="359" applyAlignment="1">
      <alignment horizontal="centerContinuous" vertical="center"/>
    </xf>
    <xf numFmtId="0" fontId="197" fillId="0" borderId="0" xfId="359" applyFont="1" applyAlignment="1">
      <alignment horizontal="centerContinuous" vertical="center"/>
    </xf>
    <xf numFmtId="0" fontId="198" fillId="2" borderId="35" xfId="305" applyFont="1" applyFill="1" applyBorder="1" applyAlignment="1" applyProtection="1">
      <alignment horizontal="center" vertical="center"/>
    </xf>
    <xf numFmtId="0" fontId="199" fillId="0" borderId="0" xfId="359" applyNumberFormat="1" applyFont="1"/>
    <xf numFmtId="0" fontId="104" fillId="0" borderId="0" xfId="359" applyFont="1"/>
    <xf numFmtId="0" fontId="199" fillId="0" borderId="0" xfId="359" applyFont="1"/>
    <xf numFmtId="0" fontId="96" fillId="0" borderId="0" xfId="359" applyFont="1"/>
    <xf numFmtId="0" fontId="200" fillId="0" borderId="0" xfId="359" applyFont="1"/>
    <xf numFmtId="0" fontId="10" fillId="0" borderId="0" xfId="359" applyFont="1"/>
    <xf numFmtId="0" fontId="10" fillId="0" borderId="0" xfId="359" quotePrefix="1" applyFont="1" applyAlignment="1">
      <alignment vertical="center"/>
    </xf>
    <xf numFmtId="0" fontId="10" fillId="0" borderId="0" xfId="359" applyAlignment="1">
      <alignment vertical="center" wrapText="1"/>
    </xf>
    <xf numFmtId="0" fontId="10" fillId="0" borderId="0" xfId="359" quotePrefix="1"/>
    <xf numFmtId="0" fontId="10" fillId="0" borderId="0" xfId="359" quotePrefix="1" applyFont="1"/>
    <xf numFmtId="0" fontId="195" fillId="0" borderId="0" xfId="359" applyFont="1" applyAlignment="1">
      <alignment vertical="top"/>
    </xf>
    <xf numFmtId="0" fontId="198" fillId="2" borderId="0" xfId="305" applyFont="1" applyFill="1" applyBorder="1" applyAlignment="1" applyProtection="1">
      <alignment horizontal="center" vertical="center"/>
    </xf>
    <xf numFmtId="232" fontId="201" fillId="0" borderId="2" xfId="359" applyNumberFormat="1" applyFont="1" applyBorder="1" applyAlignment="1">
      <alignment horizontal="center" vertical="center"/>
    </xf>
    <xf numFmtId="0" fontId="195" fillId="0" borderId="0" xfId="359" applyFont="1"/>
    <xf numFmtId="0" fontId="10" fillId="0" borderId="2" xfId="359" applyBorder="1"/>
    <xf numFmtId="0" fontId="234" fillId="0" borderId="0" xfId="359" applyFont="1" applyAlignment="1"/>
    <xf numFmtId="0" fontId="202" fillId="0" borderId="0" xfId="359" applyFont="1"/>
    <xf numFmtId="0" fontId="102" fillId="0" borderId="0" xfId="359" quotePrefix="1" applyFont="1"/>
    <xf numFmtId="0" fontId="104" fillId="0" borderId="0" xfId="0" applyFont="1"/>
    <xf numFmtId="0" fontId="195" fillId="0" borderId="0" xfId="0" applyFont="1" applyAlignment="1">
      <alignment horizontal="right"/>
    </xf>
    <xf numFmtId="0" fontId="203" fillId="0" borderId="0" xfId="359" applyFont="1" applyAlignment="1">
      <alignment horizontal="centerContinuous"/>
    </xf>
    <xf numFmtId="0" fontId="107" fillId="5" borderId="16" xfId="305" applyFill="1" applyBorder="1" applyAlignment="1" applyProtection="1">
      <alignment horizontal="center" vertical="center" wrapText="1"/>
    </xf>
    <xf numFmtId="0" fontId="10" fillId="0" borderId="0" xfId="359" applyAlignment="1">
      <alignment horizontal="center" vertical="center"/>
    </xf>
    <xf numFmtId="0" fontId="199" fillId="9" borderId="2" xfId="359" applyFont="1" applyFill="1" applyBorder="1" applyAlignment="1">
      <alignment horizontal="centerContinuous" vertical="center"/>
    </xf>
    <xf numFmtId="0" fontId="10" fillId="0" borderId="0" xfId="359" applyNumberFormat="1" applyFont="1" applyAlignment="1">
      <alignment horizontal="center" vertical="center"/>
    </xf>
    <xf numFmtId="233" fontId="102" fillId="9" borderId="2" xfId="359" applyNumberFormat="1" applyFont="1" applyFill="1" applyBorder="1" applyAlignment="1">
      <alignment horizontal="center" vertical="center"/>
    </xf>
    <xf numFmtId="0" fontId="96" fillId="5" borderId="2" xfId="359" applyFont="1" applyFill="1" applyBorder="1" applyAlignment="1">
      <alignment horizontal="center" vertical="center"/>
    </xf>
    <xf numFmtId="0" fontId="96" fillId="5" borderId="2" xfId="359" applyNumberFormat="1" applyFont="1" applyFill="1" applyBorder="1" applyAlignment="1">
      <alignment vertical="center"/>
    </xf>
    <xf numFmtId="234" fontId="10" fillId="5" borderId="2" xfId="359" applyNumberFormat="1" applyFill="1" applyBorder="1" applyAlignment="1">
      <alignment vertical="center"/>
    </xf>
    <xf numFmtId="235" fontId="10" fillId="5" borderId="2" xfId="359" applyNumberFormat="1" applyFill="1" applyBorder="1" applyAlignment="1">
      <alignment vertical="center"/>
    </xf>
    <xf numFmtId="0" fontId="10" fillId="5" borderId="2" xfId="359" applyFill="1" applyBorder="1" applyAlignment="1">
      <alignment horizontal="center" vertical="center"/>
    </xf>
    <xf numFmtId="0" fontId="10" fillId="5" borderId="2" xfId="359" applyFill="1" applyBorder="1" applyAlignment="1">
      <alignment vertical="center"/>
    </xf>
    <xf numFmtId="0" fontId="10" fillId="9" borderId="2" xfId="359" applyFill="1" applyBorder="1" applyAlignment="1">
      <alignment horizontal="center" vertical="center" wrapText="1"/>
    </xf>
    <xf numFmtId="0" fontId="10" fillId="0" borderId="2" xfId="359" applyFont="1" applyBorder="1" applyAlignment="1">
      <alignment horizontal="center" vertical="center"/>
    </xf>
    <xf numFmtId="0" fontId="10" fillId="0" borderId="2" xfId="359" applyFont="1" applyBorder="1" applyAlignment="1">
      <alignment vertical="center" wrapText="1"/>
    </xf>
    <xf numFmtId="234" fontId="10" fillId="0" borderId="2" xfId="359" applyNumberFormat="1" applyBorder="1" applyAlignment="1">
      <alignment vertical="center"/>
    </xf>
    <xf numFmtId="235" fontId="10" fillId="0" borderId="2" xfId="359" applyNumberFormat="1" applyFill="1" applyBorder="1" applyAlignment="1">
      <alignment vertical="center"/>
    </xf>
    <xf numFmtId="234" fontId="10" fillId="0" borderId="2" xfId="359" applyNumberFormat="1" applyFill="1" applyBorder="1" applyAlignment="1">
      <alignment vertical="center"/>
    </xf>
    <xf numFmtId="234" fontId="10" fillId="0" borderId="2" xfId="359" applyNumberFormat="1" applyFont="1" applyFill="1" applyBorder="1" applyAlignment="1">
      <alignment vertical="center"/>
    </xf>
    <xf numFmtId="0" fontId="10" fillId="0" borderId="2" xfId="359" applyBorder="1" applyAlignment="1">
      <alignment horizontal="center" vertical="center"/>
    </xf>
    <xf numFmtId="0" fontId="10" fillId="0" borderId="2" xfId="359" applyBorder="1" applyAlignment="1">
      <alignment vertical="center"/>
    </xf>
    <xf numFmtId="0" fontId="107" fillId="9" borderId="2" xfId="305" applyFill="1" applyBorder="1" applyAlignment="1" applyProtection="1">
      <alignment horizontal="center" vertical="center" wrapText="1"/>
    </xf>
    <xf numFmtId="0" fontId="10" fillId="0" borderId="0" xfId="359" applyFont="1" applyAlignment="1">
      <alignment horizontal="center"/>
    </xf>
    <xf numFmtId="0" fontId="10" fillId="0" borderId="2" xfId="359" applyFont="1" applyFill="1" applyBorder="1" applyAlignment="1">
      <alignment vertical="center" wrapText="1"/>
    </xf>
    <xf numFmtId="0" fontId="96" fillId="75" borderId="2" xfId="359" applyFont="1" applyFill="1" applyBorder="1" applyAlignment="1">
      <alignment horizontal="center" vertical="center"/>
    </xf>
    <xf numFmtId="0" fontId="96" fillId="75" borderId="2" xfId="359" applyNumberFormat="1" applyFont="1" applyFill="1" applyBorder="1" applyAlignment="1">
      <alignment vertical="center"/>
    </xf>
    <xf numFmtId="234" fontId="10" fillId="75" borderId="2" xfId="359" applyNumberFormat="1" applyFill="1" applyBorder="1" applyAlignment="1">
      <alignment vertical="center"/>
    </xf>
    <xf numFmtId="235" fontId="10" fillId="75" borderId="2" xfId="359" applyNumberFormat="1" applyFill="1" applyBorder="1" applyAlignment="1">
      <alignment vertical="center"/>
    </xf>
    <xf numFmtId="0" fontId="10" fillId="75" borderId="2" xfId="359" applyFill="1" applyBorder="1" applyAlignment="1">
      <alignment horizontal="center" vertical="center"/>
    </xf>
    <xf numFmtId="0" fontId="10" fillId="75" borderId="2" xfId="359" applyFill="1" applyBorder="1" applyAlignment="1">
      <alignment vertical="center"/>
    </xf>
    <xf numFmtId="0" fontId="107" fillId="0" borderId="0" xfId="305" applyAlignment="1" applyProtection="1">
      <alignment horizontal="center" vertical="center"/>
    </xf>
    <xf numFmtId="0" fontId="96" fillId="77" borderId="2" xfId="359" applyFont="1" applyFill="1" applyBorder="1" applyAlignment="1">
      <alignment horizontal="center" vertical="center"/>
    </xf>
    <xf numFmtId="0" fontId="96" fillId="77" borderId="2" xfId="359" applyNumberFormat="1" applyFont="1" applyFill="1" applyBorder="1" applyAlignment="1">
      <alignment vertical="center"/>
    </xf>
    <xf numFmtId="234" fontId="10" fillId="77" borderId="2" xfId="359" applyNumberFormat="1" applyFill="1" applyBorder="1" applyAlignment="1">
      <alignment vertical="center"/>
    </xf>
    <xf numFmtId="235" fontId="10" fillId="77" borderId="2" xfId="359" applyNumberFormat="1" applyFill="1" applyBorder="1" applyAlignment="1">
      <alignment vertical="center"/>
    </xf>
    <xf numFmtId="0" fontId="10" fillId="77" borderId="2" xfId="359" applyFill="1" applyBorder="1" applyAlignment="1">
      <alignment horizontal="center" vertical="center"/>
    </xf>
    <xf numFmtId="0" fontId="10" fillId="77" borderId="2" xfId="359" applyFill="1" applyBorder="1" applyAlignment="1">
      <alignment vertical="center"/>
    </xf>
    <xf numFmtId="235" fontId="10" fillId="0" borderId="2" xfId="359" applyNumberFormat="1" applyBorder="1" applyAlignment="1">
      <alignment vertical="center"/>
    </xf>
    <xf numFmtId="0" fontId="235" fillId="9" borderId="2" xfId="305" applyFont="1" applyFill="1" applyBorder="1" applyAlignment="1" applyProtection="1">
      <alignment horizontal="center" vertical="center" wrapText="1"/>
    </xf>
    <xf numFmtId="0" fontId="10" fillId="0" borderId="0" xfId="359" applyAlignment="1">
      <alignment horizontal="center"/>
    </xf>
    <xf numFmtId="235" fontId="10" fillId="0" borderId="2" xfId="359" applyNumberFormat="1" applyFont="1" applyBorder="1" applyAlignment="1">
      <alignment vertical="center"/>
    </xf>
    <xf numFmtId="0" fontId="236" fillId="0" borderId="2" xfId="359" applyFont="1" applyBorder="1" applyAlignment="1">
      <alignment vertical="center" wrapText="1"/>
    </xf>
    <xf numFmtId="0" fontId="205" fillId="0" borderId="0" xfId="359" applyFont="1"/>
    <xf numFmtId="0" fontId="104" fillId="0" borderId="0" xfId="359" quotePrefix="1" applyFont="1"/>
    <xf numFmtId="0" fontId="10" fillId="0" borderId="2" xfId="359" applyFont="1" applyBorder="1" applyAlignment="1">
      <alignment wrapText="1"/>
    </xf>
    <xf numFmtId="0" fontId="0" fillId="0" borderId="0" xfId="0" applyAlignment="1">
      <alignment horizontal="center" vertical="center"/>
    </xf>
    <xf numFmtId="0" fontId="98" fillId="0" borderId="0" xfId="359" applyFont="1"/>
    <xf numFmtId="0" fontId="10" fillId="0" borderId="0" xfId="0" applyFont="1" applyAlignment="1">
      <alignment wrapText="1"/>
    </xf>
    <xf numFmtId="0" fontId="233" fillId="0" borderId="0" xfId="0" applyFont="1" applyAlignment="1">
      <alignment horizontal="center" vertical="center" wrapText="1"/>
    </xf>
    <xf numFmtId="0" fontId="237" fillId="0" borderId="0" xfId="374" applyFont="1" applyAlignment="1">
      <alignment vertical="center"/>
    </xf>
    <xf numFmtId="0" fontId="102" fillId="0" borderId="0" xfId="0" applyFont="1"/>
    <xf numFmtId="0" fontId="10" fillId="0" borderId="3" xfId="359" applyFont="1" applyBorder="1" applyAlignment="1">
      <alignment horizontal="left" vertical="center"/>
    </xf>
    <xf numFmtId="0" fontId="102" fillId="2" borderId="0" xfId="371" applyFont="1" applyFill="1" applyAlignment="1">
      <alignment horizontal="center"/>
    </xf>
    <xf numFmtId="230" fontId="194" fillId="0" borderId="2" xfId="371" applyNumberFormat="1" applyFont="1" applyBorder="1"/>
    <xf numFmtId="0" fontId="102" fillId="0" borderId="0" xfId="371" applyFont="1"/>
    <xf numFmtId="0" fontId="207" fillId="0" borderId="0" xfId="371" applyAlignment="1">
      <alignment horizontal="centerContinuous"/>
    </xf>
    <xf numFmtId="0" fontId="207" fillId="0" borderId="0" xfId="371"/>
    <xf numFmtId="0" fontId="96" fillId="0" borderId="0" xfId="371" applyFont="1" applyAlignment="1">
      <alignment horizontal="centerContinuous"/>
    </xf>
    <xf numFmtId="0" fontId="207" fillId="0" borderId="34" xfId="371" applyBorder="1" applyAlignment="1">
      <alignment horizontal="centerContinuous"/>
    </xf>
    <xf numFmtId="0" fontId="193" fillId="0" borderId="0" xfId="371" applyFont="1"/>
    <xf numFmtId="0" fontId="195" fillId="0" borderId="0" xfId="371" applyFont="1" applyAlignment="1">
      <alignment horizontal="right"/>
    </xf>
    <xf numFmtId="231" fontId="196" fillId="0" borderId="0" xfId="371" applyNumberFormat="1" applyFont="1"/>
    <xf numFmtId="0" fontId="207" fillId="0" borderId="0" xfId="371" applyAlignment="1">
      <alignment horizontal="centerContinuous" vertical="center"/>
    </xf>
    <xf numFmtId="0" fontId="93" fillId="0" borderId="0" xfId="371" applyFont="1" applyAlignment="1">
      <alignment horizontal="centerContinuous" vertical="center" wrapText="1"/>
    </xf>
    <xf numFmtId="0" fontId="199" fillId="0" borderId="0" xfId="371" applyNumberFormat="1" applyFont="1"/>
    <xf numFmtId="0" fontId="104" fillId="0" borderId="0" xfId="371" applyFont="1"/>
    <xf numFmtId="0" fontId="199" fillId="0" borderId="0" xfId="371" applyFont="1"/>
    <xf numFmtId="0" fontId="96" fillId="0" borderId="0" xfId="371" applyFont="1"/>
    <xf numFmtId="0" fontId="200" fillId="0" borderId="0" xfId="371" applyFont="1"/>
    <xf numFmtId="0" fontId="10" fillId="0" borderId="0" xfId="371" applyFont="1"/>
    <xf numFmtId="0" fontId="10" fillId="0" borderId="0" xfId="371" applyFont="1" applyAlignment="1">
      <alignment horizontal="left"/>
    </xf>
    <xf numFmtId="0" fontId="10" fillId="0" borderId="0" xfId="371" quotePrefix="1" applyFont="1"/>
    <xf numFmtId="0" fontId="207" fillId="0" borderId="0" xfId="371" applyAlignment="1">
      <alignment vertical="center" wrapText="1"/>
    </xf>
    <xf numFmtId="0" fontId="207" fillId="0" borderId="0" xfId="371" applyAlignment="1">
      <alignment horizontal="justify" vertical="center"/>
    </xf>
    <xf numFmtId="0" fontId="10" fillId="0" borderId="0" xfId="371" quotePrefix="1" applyFont="1" applyAlignment="1">
      <alignment horizontal="left" wrapText="1"/>
    </xf>
    <xf numFmtId="0" fontId="207" fillId="0" borderId="0" xfId="371" quotePrefix="1"/>
    <xf numFmtId="0" fontId="207" fillId="0" borderId="0" xfId="371" quotePrefix="1" applyAlignment="1">
      <alignment horizontal="left" vertical="top" wrapText="1"/>
    </xf>
    <xf numFmtId="0" fontId="236" fillId="0" borderId="0" xfId="371" applyFont="1" applyFill="1" applyAlignment="1">
      <alignment horizontal="justify" vertical="center"/>
    </xf>
    <xf numFmtId="0" fontId="195" fillId="0" borderId="0" xfId="371" applyFont="1" applyAlignment="1">
      <alignment vertical="top"/>
    </xf>
    <xf numFmtId="232" fontId="201" fillId="0" borderId="2" xfId="371" applyNumberFormat="1" applyFont="1" applyBorder="1" applyAlignment="1">
      <alignment horizontal="center" vertical="center"/>
    </xf>
    <xf numFmtId="0" fontId="195" fillId="0" borderId="0" xfId="371" applyFont="1"/>
    <xf numFmtId="0" fontId="207" fillId="0" borderId="2" xfId="371" applyBorder="1"/>
    <xf numFmtId="0" fontId="10" fillId="0" borderId="0" xfId="371" applyFont="1" applyAlignment="1">
      <alignment horizontal="left" vertical="center" wrapText="1"/>
    </xf>
    <xf numFmtId="0" fontId="96" fillId="0" borderId="0" xfId="371" applyFont="1" applyAlignment="1">
      <alignment horizontal="center" vertical="center"/>
    </xf>
    <xf numFmtId="0" fontId="10" fillId="0" borderId="0" xfId="371" applyFont="1" applyAlignment="1">
      <alignment horizontal="center"/>
    </xf>
    <xf numFmtId="0" fontId="97" fillId="0" borderId="0" xfId="371" applyFont="1" applyAlignment="1">
      <alignment horizontal="center" vertical="center"/>
    </xf>
    <xf numFmtId="0" fontId="202" fillId="0" borderId="0" xfId="371" applyFont="1"/>
    <xf numFmtId="0" fontId="102" fillId="0" borderId="0" xfId="371" quotePrefix="1" applyFont="1"/>
    <xf numFmtId="0" fontId="200" fillId="0" borderId="0" xfId="371" applyFont="1" applyAlignment="1"/>
    <xf numFmtId="0" fontId="10" fillId="0" borderId="0" xfId="371" quotePrefix="1" applyFont="1" applyAlignment="1">
      <alignment vertical="top" wrapText="1"/>
    </xf>
    <xf numFmtId="0" fontId="207" fillId="0" borderId="0" xfId="371" quotePrefix="1" applyAlignment="1">
      <alignment vertical="top" wrapText="1"/>
    </xf>
    <xf numFmtId="0" fontId="10" fillId="0" borderId="0" xfId="371" applyFont="1" applyAlignment="1">
      <alignment horizontal="center" wrapText="1"/>
    </xf>
    <xf numFmtId="0" fontId="96" fillId="0" borderId="2" xfId="371" applyNumberFormat="1" applyFont="1" applyBorder="1" applyAlignment="1">
      <alignment horizontal="center" vertical="center" wrapText="1"/>
    </xf>
    <xf numFmtId="0" fontId="96" fillId="0" borderId="2" xfId="371" applyFont="1" applyBorder="1" applyAlignment="1">
      <alignment horizontal="center" vertical="center" wrapText="1"/>
    </xf>
    <xf numFmtId="0" fontId="96" fillId="0" borderId="2" xfId="371" applyNumberFormat="1" applyFont="1" applyBorder="1" applyAlignment="1">
      <alignment vertical="center" wrapText="1"/>
    </xf>
    <xf numFmtId="0" fontId="96" fillId="0" borderId="2" xfId="371" applyFont="1" applyBorder="1" applyAlignment="1">
      <alignment vertical="center" wrapText="1"/>
    </xf>
    <xf numFmtId="0" fontId="96" fillId="0" borderId="2" xfId="371" applyFont="1" applyBorder="1" applyAlignment="1">
      <alignment horizontal="center" vertical="center"/>
    </xf>
    <xf numFmtId="0" fontId="98" fillId="0" borderId="36" xfId="371" applyFont="1" applyBorder="1" applyAlignment="1">
      <alignment vertical="center" wrapText="1"/>
    </xf>
    <xf numFmtId="0" fontId="98" fillId="0" borderId="2" xfId="371" applyFont="1" applyBorder="1" applyAlignment="1">
      <alignment vertical="center" wrapText="1"/>
    </xf>
    <xf numFmtId="0" fontId="207" fillId="0" borderId="17" xfId="371" applyBorder="1"/>
    <xf numFmtId="0" fontId="207" fillId="0" borderId="36" xfId="371" applyBorder="1"/>
    <xf numFmtId="0" fontId="200" fillId="0" borderId="2" xfId="371" applyFont="1" applyBorder="1" applyAlignment="1">
      <alignment horizontal="center" vertical="center"/>
    </xf>
    <xf numFmtId="0" fontId="207" fillId="0" borderId="2" xfId="371" applyBorder="1" applyAlignment="1">
      <alignment horizontal="center" vertical="center"/>
    </xf>
    <xf numFmtId="0" fontId="10" fillId="0" borderId="17" xfId="371" applyFont="1" applyBorder="1"/>
    <xf numFmtId="0" fontId="96" fillId="0" borderId="0" xfId="371" applyFont="1" applyAlignment="1">
      <alignment horizontal="center"/>
    </xf>
    <xf numFmtId="231" fontId="210" fillId="0" borderId="0" xfId="371" applyNumberFormat="1" applyFont="1"/>
    <xf numFmtId="0" fontId="10" fillId="0" borderId="0" xfId="371" quotePrefix="1" applyFont="1" applyAlignment="1">
      <alignment vertical="center"/>
    </xf>
    <xf numFmtId="0" fontId="197" fillId="0" borderId="0" xfId="371" applyFont="1" applyAlignment="1">
      <alignment horizontal="centerContinuous" vertical="center" wrapText="1"/>
    </xf>
    <xf numFmtId="0" fontId="98" fillId="0" borderId="0" xfId="0" applyFont="1" applyBorder="1" applyAlignment="1">
      <alignment vertical="top" wrapText="1"/>
    </xf>
    <xf numFmtId="0" fontId="102" fillId="0" borderId="0" xfId="0" applyFont="1" applyAlignment="1">
      <alignment vertical="center"/>
    </xf>
    <xf numFmtId="0" fontId="102" fillId="0" borderId="0" xfId="0" applyFont="1" applyAlignment="1">
      <alignment vertical="top"/>
    </xf>
    <xf numFmtId="0" fontId="98" fillId="0" borderId="0" xfId="0" applyFont="1" applyBorder="1" applyAlignment="1">
      <alignment horizontal="left"/>
    </xf>
    <xf numFmtId="0" fontId="10" fillId="0" borderId="0" xfId="371" applyFont="1" applyAlignment="1"/>
    <xf numFmtId="0" fontId="207" fillId="0" borderId="0" xfId="371" applyAlignment="1"/>
    <xf numFmtId="0" fontId="195" fillId="0" borderId="0" xfId="359" applyFont="1" applyAlignment="1">
      <alignment horizontal="right"/>
    </xf>
    <xf numFmtId="0" fontId="93" fillId="0" borderId="0" xfId="359" applyFont="1" applyAlignment="1">
      <alignment horizontal="centerContinuous" vertical="center" wrapText="1"/>
    </xf>
    <xf numFmtId="0" fontId="238" fillId="0" borderId="0" xfId="359" applyFont="1"/>
    <xf numFmtId="0" fontId="96" fillId="0" borderId="2" xfId="359" applyFont="1" applyBorder="1" applyAlignment="1">
      <alignment horizontal="left" vertical="center"/>
    </xf>
    <xf numFmtId="0" fontId="193" fillId="0" borderId="0" xfId="359" applyFont="1" applyAlignment="1">
      <alignment vertical="center"/>
    </xf>
    <xf numFmtId="0" fontId="10" fillId="0" borderId="0" xfId="359" applyAlignment="1">
      <alignment vertical="center"/>
    </xf>
    <xf numFmtId="0" fontId="10" fillId="0" borderId="21" xfId="359" applyFont="1" applyBorder="1" applyAlignment="1">
      <alignment horizontal="left" vertical="center"/>
    </xf>
    <xf numFmtId="0" fontId="10" fillId="0" borderId="33" xfId="359" applyFont="1" applyBorder="1" applyAlignment="1">
      <alignment horizontal="left" vertical="center"/>
    </xf>
    <xf numFmtId="0" fontId="212" fillId="0" borderId="0" xfId="359" applyFont="1"/>
    <xf numFmtId="0" fontId="10" fillId="0" borderId="0" xfId="359" applyFont="1" applyAlignment="1">
      <alignment horizontal="left"/>
    </xf>
    <xf numFmtId="0" fontId="10" fillId="0" borderId="0" xfId="359" quotePrefix="1" applyFont="1" applyAlignment="1">
      <alignment vertical="top" wrapText="1"/>
    </xf>
    <xf numFmtId="0" fontId="10" fillId="0" borderId="0" xfId="359" quotePrefix="1" applyAlignment="1">
      <alignment vertical="top" wrapText="1"/>
    </xf>
    <xf numFmtId="0" fontId="96" fillId="0" borderId="0" xfId="371" applyFont="1" applyAlignment="1">
      <alignment horizontal="centerContinuous" vertical="center"/>
    </xf>
    <xf numFmtId="0" fontId="238" fillId="0" borderId="0" xfId="371" applyFont="1"/>
    <xf numFmtId="0" fontId="104" fillId="0" borderId="0" xfId="371" applyNumberFormat="1" applyFont="1" applyAlignment="1">
      <alignment horizontal="left"/>
    </xf>
    <xf numFmtId="0" fontId="195" fillId="0" borderId="0" xfId="371" applyFont="1" applyAlignment="1">
      <alignment horizontal="left"/>
    </xf>
    <xf numFmtId="0" fontId="195" fillId="0" borderId="0" xfId="371" applyFont="1" applyAlignment="1">
      <alignment wrapText="1"/>
    </xf>
    <xf numFmtId="0" fontId="239" fillId="0" borderId="0" xfId="371" applyFont="1"/>
    <xf numFmtId="0" fontId="240" fillId="0" borderId="0" xfId="371" applyFont="1" applyAlignment="1">
      <alignment wrapText="1"/>
    </xf>
    <xf numFmtId="0" fontId="10" fillId="0" borderId="0" xfId="371" quotePrefix="1" applyFont="1" applyAlignment="1">
      <alignment horizontal="left"/>
    </xf>
    <xf numFmtId="0" fontId="193" fillId="0" borderId="0" xfId="371" applyFont="1" applyAlignment="1">
      <alignment vertical="center"/>
    </xf>
    <xf numFmtId="0" fontId="207" fillId="0" borderId="0" xfId="371" applyAlignment="1">
      <alignment vertical="center"/>
    </xf>
    <xf numFmtId="0" fontId="96" fillId="0" borderId="21" xfId="371" applyFont="1" applyBorder="1" applyAlignment="1">
      <alignment horizontal="left" vertical="center"/>
    </xf>
    <xf numFmtId="0" fontId="10" fillId="0" borderId="3" xfId="371" applyFont="1" applyBorder="1" applyAlignment="1">
      <alignment horizontal="center" vertical="center"/>
    </xf>
    <xf numFmtId="0" fontId="10" fillId="0" borderId="33" xfId="371" applyFont="1" applyBorder="1" applyAlignment="1">
      <alignment horizontal="left" vertical="center"/>
    </xf>
    <xf numFmtId="0" fontId="212" fillId="0" borderId="0" xfId="371" applyFont="1"/>
    <xf numFmtId="0" fontId="215" fillId="0" borderId="0" xfId="371" applyFont="1" applyAlignment="1">
      <alignment horizontal="centerContinuous" vertical="center"/>
    </xf>
    <xf numFmtId="0" fontId="199" fillId="0" borderId="0" xfId="371" applyFont="1" applyAlignment="1">
      <alignment horizontal="centerContinuous" vertical="center"/>
    </xf>
    <xf numFmtId="0" fontId="199" fillId="0" borderId="0" xfId="371" applyFont="1" applyAlignment="1">
      <alignment horizontal="center" vertical="center"/>
    </xf>
    <xf numFmtId="0" fontId="212" fillId="0" borderId="37" xfId="371" applyFont="1" applyBorder="1"/>
    <xf numFmtId="0" fontId="207" fillId="0" borderId="37" xfId="371" applyBorder="1"/>
    <xf numFmtId="0" fontId="96" fillId="0" borderId="2" xfId="371" applyFont="1" applyBorder="1" applyAlignment="1">
      <alignment horizontal="left" vertical="center"/>
    </xf>
    <xf numFmtId="0" fontId="10" fillId="0" borderId="21" xfId="371" applyFont="1" applyBorder="1" applyAlignment="1">
      <alignment horizontal="left" vertical="center"/>
    </xf>
    <xf numFmtId="0" fontId="10" fillId="0" borderId="3" xfId="371" applyFont="1" applyBorder="1" applyAlignment="1">
      <alignment horizontal="left" vertical="center"/>
    </xf>
    <xf numFmtId="0" fontId="96" fillId="0" borderId="37" xfId="371" applyFont="1" applyBorder="1" applyAlignment="1"/>
    <xf numFmtId="0" fontId="207" fillId="0" borderId="0" xfId="371" applyBorder="1" applyAlignment="1">
      <alignment horizontal="centerContinuous"/>
    </xf>
    <xf numFmtId="0" fontId="96" fillId="0" borderId="0" xfId="371" applyFont="1" applyBorder="1" applyAlignment="1">
      <alignment horizontal="center" vertical="center"/>
    </xf>
    <xf numFmtId="0" fontId="48" fillId="9" borderId="2" xfId="304" applyFill="1" applyBorder="1" applyAlignment="1" applyProtection="1">
      <alignment horizontal="center" vertical="center" wrapText="1"/>
    </xf>
    <xf numFmtId="0" fontId="48" fillId="0" borderId="0" xfId="304" applyAlignment="1" applyProtection="1"/>
    <xf numFmtId="0" fontId="216" fillId="9" borderId="2" xfId="304" applyFont="1" applyFill="1" applyBorder="1" applyAlignment="1" applyProtection="1">
      <alignment horizontal="center" vertical="center" wrapText="1"/>
    </xf>
    <xf numFmtId="0" fontId="96" fillId="0" borderId="0" xfId="371" applyFont="1" applyAlignment="1">
      <alignment horizontal="left"/>
    </xf>
    <xf numFmtId="0" fontId="241" fillId="0" borderId="0" xfId="371" applyFont="1"/>
    <xf numFmtId="0" fontId="207" fillId="0" borderId="2" xfId="371" applyBorder="1" applyAlignment="1">
      <alignment horizontal="center"/>
    </xf>
    <xf numFmtId="0" fontId="10" fillId="75" borderId="2" xfId="359" applyFont="1" applyFill="1" applyBorder="1" applyAlignment="1">
      <alignment vertical="center" wrapText="1"/>
    </xf>
    <xf numFmtId="0" fontId="236" fillId="75" borderId="2" xfId="359" applyFont="1" applyFill="1" applyBorder="1" applyAlignment="1">
      <alignment vertical="center" wrapText="1"/>
    </xf>
    <xf numFmtId="0" fontId="216" fillId="0" borderId="0" xfId="304" applyFont="1" applyAlignment="1" applyProtection="1">
      <alignment horizontal="center" vertical="center"/>
    </xf>
    <xf numFmtId="0" fontId="97" fillId="0" borderId="0" xfId="0" applyFont="1" applyAlignment="1">
      <alignment wrapText="1"/>
    </xf>
    <xf numFmtId="0" fontId="217" fillId="0" borderId="0" xfId="0" applyFont="1" applyBorder="1"/>
    <xf numFmtId="0" fontId="242" fillId="0" borderId="0" xfId="0" applyFont="1"/>
    <xf numFmtId="0" fontId="243" fillId="0" borderId="0" xfId="0" applyFont="1"/>
    <xf numFmtId="0" fontId="242" fillId="0" borderId="0" xfId="0" applyFont="1" applyAlignment="1">
      <alignment vertical="center"/>
    </xf>
    <xf numFmtId="0" fontId="242" fillId="0" borderId="2" xfId="0" applyFont="1" applyBorder="1" applyAlignment="1">
      <alignment horizontal="center" vertical="center"/>
    </xf>
    <xf numFmtId="0" fontId="242" fillId="0" borderId="2" xfId="0" applyFont="1" applyBorder="1" applyAlignment="1">
      <alignment horizontal="center" vertical="center" wrapText="1"/>
    </xf>
    <xf numFmtId="0" fontId="242" fillId="0" borderId="2" xfId="0" applyFont="1" applyBorder="1"/>
    <xf numFmtId="0" fontId="242" fillId="0" borderId="0" xfId="0" applyFont="1" applyBorder="1" applyAlignment="1">
      <alignment horizontal="center"/>
    </xf>
    <xf numFmtId="0" fontId="242" fillId="0" borderId="0" xfId="0" applyFont="1" applyBorder="1"/>
    <xf numFmtId="0" fontId="244" fillId="0" borderId="0" xfId="0" applyFont="1"/>
    <xf numFmtId="0" fontId="242" fillId="0" borderId="0" xfId="0" applyFont="1" applyFill="1"/>
    <xf numFmtId="0" fontId="236" fillId="0" borderId="0" xfId="371" applyFont="1" applyAlignment="1">
      <alignment horizontal="left" vertical="center" wrapText="1"/>
    </xf>
    <xf numFmtId="0" fontId="219" fillId="0" borderId="17" xfId="371" applyFont="1" applyBorder="1"/>
    <xf numFmtId="0" fontId="219" fillId="0" borderId="36" xfId="371" applyFont="1" applyBorder="1"/>
    <xf numFmtId="0" fontId="219" fillId="0" borderId="2" xfId="371" applyFont="1" applyBorder="1"/>
    <xf numFmtId="0" fontId="219" fillId="0" borderId="2" xfId="371" applyFont="1" applyBorder="1" applyAlignment="1">
      <alignment horizontal="center"/>
    </xf>
    <xf numFmtId="0" fontId="219" fillId="0" borderId="0" xfId="371" applyFont="1"/>
    <xf numFmtId="0" fontId="219" fillId="0" borderId="2" xfId="371" applyFont="1" applyBorder="1" applyAlignment="1">
      <alignment horizontal="center" vertical="center"/>
    </xf>
    <xf numFmtId="0" fontId="206" fillId="0" borderId="0" xfId="0" applyNumberFormat="1" applyFont="1" applyFill="1" applyBorder="1" applyAlignment="1" applyProtection="1"/>
    <xf numFmtId="0" fontId="206" fillId="0" borderId="0" xfId="0" applyFont="1" applyFill="1" applyBorder="1" applyAlignment="1">
      <alignment wrapText="1"/>
    </xf>
    <xf numFmtId="0" fontId="249" fillId="0" borderId="0" xfId="0" applyFont="1" applyFill="1" applyBorder="1" applyAlignment="1">
      <alignment wrapText="1"/>
    </xf>
    <xf numFmtId="0" fontId="10" fillId="0" borderId="0" xfId="0" applyFont="1" applyBorder="1" applyAlignment="1">
      <alignment horizontal="center" vertical="center"/>
    </xf>
    <xf numFmtId="0" fontId="249" fillId="0" borderId="0" xfId="0" applyNumberFormat="1" applyFont="1" applyFill="1" applyBorder="1" applyAlignment="1">
      <alignment wrapText="1"/>
    </xf>
    <xf numFmtId="0" fontId="0" fillId="0" borderId="0" xfId="0" applyBorder="1"/>
    <xf numFmtId="0" fontId="0" fillId="0" borderId="0" xfId="0" applyBorder="1" applyAlignment="1">
      <alignment horizontal="center" vertical="center"/>
    </xf>
    <xf numFmtId="0" fontId="104" fillId="0" borderId="2" xfId="0" applyFont="1" applyFill="1" applyBorder="1" applyAlignment="1">
      <alignment horizontal="center" vertical="center" wrapText="1"/>
    </xf>
    <xf numFmtId="0" fontId="104" fillId="0" borderId="2" xfId="0" applyNumberFormat="1" applyFont="1" applyFill="1" applyBorder="1" applyAlignment="1">
      <alignment horizontal="center" vertical="center" wrapText="1"/>
    </xf>
    <xf numFmtId="0" fontId="250" fillId="0" borderId="0" xfId="0" applyFont="1"/>
    <xf numFmtId="0" fontId="251" fillId="0" borderId="0" xfId="371" applyFont="1"/>
    <xf numFmtId="0" fontId="252" fillId="0" borderId="0" xfId="359" applyFont="1"/>
    <xf numFmtId="0" fontId="252" fillId="0" borderId="0" xfId="371" applyFont="1"/>
    <xf numFmtId="0" fontId="254" fillId="75" borderId="2" xfId="0" applyFont="1" applyFill="1" applyBorder="1" applyAlignment="1">
      <alignment horizontal="center" vertical="center"/>
    </xf>
    <xf numFmtId="0" fontId="253" fillId="0" borderId="59" xfId="0" applyFont="1" applyBorder="1" applyAlignment="1">
      <alignment horizontal="right" vertical="center"/>
    </xf>
    <xf numFmtId="0" fontId="253" fillId="0" borderId="60" xfId="0" applyFont="1" applyBorder="1" applyAlignment="1">
      <alignment horizontal="right" vertical="center"/>
    </xf>
    <xf numFmtId="0" fontId="254" fillId="75" borderId="61" xfId="0" applyFont="1" applyFill="1" applyBorder="1" applyAlignment="1">
      <alignment horizontal="center" vertical="center"/>
    </xf>
    <xf numFmtId="0" fontId="0" fillId="0" borderId="62" xfId="0" applyBorder="1"/>
    <xf numFmtId="0" fontId="253" fillId="78" borderId="63" xfId="0" applyFont="1" applyFill="1" applyBorder="1" applyAlignment="1">
      <alignment vertical="center"/>
    </xf>
    <xf numFmtId="0" fontId="255" fillId="0" borderId="17" xfId="0" applyFont="1" applyBorder="1" applyAlignment="1">
      <alignment vertical="center"/>
    </xf>
    <xf numFmtId="0" fontId="255" fillId="0" borderId="64" xfId="0" applyFont="1" applyBorder="1" applyAlignment="1">
      <alignment vertical="center"/>
    </xf>
    <xf numFmtId="0" fontId="0" fillId="0" borderId="65" xfId="0" applyBorder="1"/>
    <xf numFmtId="0" fontId="257" fillId="79" borderId="68" xfId="0" applyFont="1" applyFill="1" applyBorder="1" applyAlignment="1">
      <alignment horizontal="center" vertical="center"/>
    </xf>
    <xf numFmtId="0" fontId="257" fillId="79" borderId="69" xfId="0" applyFont="1" applyFill="1" applyBorder="1" applyAlignment="1">
      <alignment horizontal="center" vertical="center"/>
    </xf>
    <xf numFmtId="0" fontId="258" fillId="78" borderId="66" xfId="0" applyFont="1" applyFill="1" applyBorder="1" applyAlignment="1">
      <alignment vertical="center"/>
    </xf>
    <xf numFmtId="0" fontId="258" fillId="78" borderId="67" xfId="0" applyFont="1" applyFill="1" applyBorder="1" applyAlignment="1">
      <alignment vertical="center"/>
    </xf>
    <xf numFmtId="0" fontId="93" fillId="0" borderId="0" xfId="0" applyFont="1" applyBorder="1" applyAlignment="1">
      <alignment vertical="top"/>
    </xf>
    <xf numFmtId="0" fontId="236" fillId="0" borderId="0" xfId="371" applyFont="1" applyAlignment="1">
      <alignment horizontal="left" vertical="center" wrapText="1"/>
    </xf>
    <xf numFmtId="0" fontId="10" fillId="0" borderId="0" xfId="371" applyFont="1" applyAlignment="1">
      <alignment horizontal="left" vertical="center" wrapText="1"/>
    </xf>
    <xf numFmtId="0" fontId="199" fillId="0" borderId="0" xfId="371" applyFont="1" applyAlignment="1">
      <alignment horizontal="center"/>
    </xf>
    <xf numFmtId="0" fontId="199" fillId="0" borderId="2" xfId="371" applyFont="1" applyBorder="1" applyAlignment="1">
      <alignment horizontal="center" vertical="center"/>
    </xf>
    <xf numFmtId="0" fontId="199" fillId="0" borderId="0" xfId="371" applyFont="1" applyBorder="1" applyAlignment="1">
      <alignment horizontal="center" vertical="center"/>
    </xf>
    <xf numFmtId="0" fontId="199" fillId="0" borderId="2" xfId="371" applyFont="1" applyBorder="1" applyAlignment="1">
      <alignment horizontal="center"/>
    </xf>
    <xf numFmtId="0" fontId="104" fillId="0" borderId="2" xfId="371" applyFont="1" applyBorder="1" applyAlignment="1">
      <alignment horizontal="center"/>
    </xf>
    <xf numFmtId="0" fontId="10" fillId="0" borderId="2" xfId="371" applyFont="1" applyBorder="1" applyAlignment="1">
      <alignment horizontal="center" vertical="center"/>
    </xf>
    <xf numFmtId="0" fontId="253" fillId="78" borderId="57" xfId="0" applyFont="1" applyFill="1" applyBorder="1" applyAlignment="1">
      <alignment horizontal="center" vertical="center"/>
    </xf>
    <xf numFmtId="0" fontId="253" fillId="78" borderId="58" xfId="0" applyFont="1" applyFill="1" applyBorder="1" applyAlignment="1">
      <alignment horizontal="center" vertical="center"/>
    </xf>
    <xf numFmtId="0" fontId="118" fillId="0" borderId="0" xfId="374" applyFont="1" applyAlignment="1">
      <alignment horizontal="left" vertical="center" wrapText="1"/>
    </xf>
    <xf numFmtId="0" fontId="108" fillId="0" borderId="0" xfId="374" applyFont="1" applyAlignment="1">
      <alignment horizontal="left" vertical="center"/>
    </xf>
    <xf numFmtId="0" fontId="105" fillId="0" borderId="0" xfId="374" applyFont="1" applyAlignment="1">
      <alignment horizontal="left" vertical="center" wrapText="1"/>
    </xf>
    <xf numFmtId="0" fontId="232" fillId="0" borderId="0" xfId="374" applyFont="1" applyAlignment="1">
      <alignment horizontal="left" vertical="center" wrapText="1"/>
    </xf>
    <xf numFmtId="0" fontId="119" fillId="0" borderId="0" xfId="374" applyFont="1" applyAlignment="1">
      <alignment horizontal="left" vertical="center"/>
    </xf>
    <xf numFmtId="0" fontId="229" fillId="0" borderId="0" xfId="374" applyFont="1" applyAlignment="1">
      <alignment vertical="center" wrapText="1"/>
    </xf>
    <xf numFmtId="0" fontId="246" fillId="0" borderId="0" xfId="359" applyFont="1" applyAlignment="1">
      <alignment vertical="center" wrapText="1"/>
    </xf>
    <xf numFmtId="0" fontId="108" fillId="0" borderId="0" xfId="374" applyFont="1" applyAlignment="1">
      <alignment horizontal="center" vertical="center"/>
    </xf>
    <xf numFmtId="0" fontId="231" fillId="0" borderId="0" xfId="374" applyFont="1" applyAlignment="1">
      <alignment horizontal="left" vertical="center"/>
    </xf>
    <xf numFmtId="0" fontId="111" fillId="0" borderId="0" xfId="374" applyFont="1" applyAlignment="1">
      <alignment horizontal="left" vertical="center" wrapText="1"/>
    </xf>
    <xf numFmtId="0" fontId="224" fillId="0" borderId="0" xfId="374" applyFont="1" applyAlignment="1">
      <alignment horizontal="center" vertical="center" wrapText="1"/>
    </xf>
    <xf numFmtId="0" fontId="226" fillId="0" borderId="0" xfId="374" applyFont="1" applyAlignment="1">
      <alignment vertical="center" wrapText="1"/>
    </xf>
    <xf numFmtId="0" fontId="245" fillId="0" borderId="0" xfId="359" applyFont="1" applyAlignment="1">
      <alignment vertical="center" wrapText="1"/>
    </xf>
    <xf numFmtId="0" fontId="93" fillId="0" borderId="0" xfId="373" applyFont="1" applyFill="1" applyAlignment="1">
      <alignment horizontal="left" vertical="top" wrapText="1"/>
    </xf>
    <xf numFmtId="0" fontId="93" fillId="0" borderId="32" xfId="373" applyFont="1" applyFill="1" applyBorder="1" applyAlignment="1">
      <alignment horizontal="left" vertical="top" wrapText="1"/>
    </xf>
    <xf numFmtId="0" fontId="97" fillId="0" borderId="0" xfId="0" applyFont="1" applyFill="1" applyBorder="1" applyAlignment="1">
      <alignment horizontal="left" vertical="center" wrapText="1"/>
    </xf>
    <xf numFmtId="0" fontId="106" fillId="0" borderId="0" xfId="374" applyFont="1" applyAlignment="1">
      <alignment horizontal="center" vertical="center"/>
    </xf>
    <xf numFmtId="0" fontId="107" fillId="56" borderId="0" xfId="305" applyFill="1" applyAlignment="1" applyProtection="1">
      <alignment horizontal="center" vertical="center" wrapText="1"/>
    </xf>
    <xf numFmtId="0" fontId="109" fillId="0" borderId="0" xfId="374" applyFont="1" applyAlignment="1">
      <alignment horizontal="left" vertical="center" wrapText="1"/>
    </xf>
    <xf numFmtId="0" fontId="109" fillId="0" borderId="0" xfId="374" applyFont="1" applyAlignment="1">
      <alignment horizontal="left" vertical="top" wrapText="1"/>
    </xf>
    <xf numFmtId="0" fontId="107" fillId="5" borderId="34" xfId="305" applyFill="1" applyBorder="1" applyAlignment="1" applyProtection="1">
      <alignment horizontal="center" vertical="center" wrapText="1"/>
    </xf>
    <xf numFmtId="0" fontId="107" fillId="5" borderId="38" xfId="305" applyFill="1" applyBorder="1" applyAlignment="1" applyProtection="1">
      <alignment horizontal="center" vertical="center" wrapText="1"/>
    </xf>
    <xf numFmtId="0" fontId="204" fillId="9" borderId="17" xfId="359" applyFont="1" applyFill="1" applyBorder="1" applyAlignment="1">
      <alignment horizontal="center" vertical="center" wrapText="1"/>
    </xf>
    <xf numFmtId="0" fontId="204" fillId="9" borderId="12" xfId="359" applyFont="1" applyFill="1" applyBorder="1" applyAlignment="1">
      <alignment horizontal="center" vertical="center" wrapText="1"/>
    </xf>
    <xf numFmtId="0" fontId="204" fillId="9" borderId="36" xfId="359" applyFont="1" applyFill="1" applyBorder="1" applyAlignment="1">
      <alignment horizontal="center" vertical="center" wrapText="1"/>
    </xf>
    <xf numFmtId="0" fontId="107" fillId="5" borderId="17" xfId="305" applyFill="1" applyBorder="1" applyAlignment="1" applyProtection="1">
      <alignment horizontal="center" vertical="center" wrapText="1"/>
    </xf>
    <xf numFmtId="0" fontId="107" fillId="5" borderId="12" xfId="305" applyFill="1" applyBorder="1" applyAlignment="1" applyProtection="1">
      <alignment horizontal="center" vertical="center" wrapText="1"/>
    </xf>
    <xf numFmtId="0" fontId="107" fillId="5" borderId="36" xfId="305" applyFill="1" applyBorder="1" applyAlignment="1" applyProtection="1">
      <alignment horizontal="center" vertical="center" wrapText="1"/>
    </xf>
    <xf numFmtId="0" fontId="107" fillId="75" borderId="17" xfId="305" applyFill="1" applyBorder="1" applyAlignment="1" applyProtection="1">
      <alignment horizontal="center" vertical="center" wrapText="1"/>
    </xf>
    <xf numFmtId="0" fontId="107" fillId="75" borderId="12" xfId="305" applyFill="1" applyBorder="1" applyAlignment="1" applyProtection="1">
      <alignment horizontal="center" vertical="center" wrapText="1"/>
    </xf>
    <xf numFmtId="0" fontId="107" fillId="75" borderId="36" xfId="305" applyFill="1" applyBorder="1" applyAlignment="1" applyProtection="1">
      <alignment horizontal="center" vertical="center" wrapText="1"/>
    </xf>
    <xf numFmtId="0" fontId="107" fillId="77" borderId="17" xfId="305" applyFill="1" applyBorder="1" applyAlignment="1" applyProtection="1">
      <alignment horizontal="center" vertical="center" wrapText="1"/>
    </xf>
    <xf numFmtId="0" fontId="107" fillId="77" borderId="12" xfId="305" applyFill="1" applyBorder="1" applyAlignment="1" applyProtection="1">
      <alignment horizontal="center" vertical="center" wrapText="1"/>
    </xf>
    <xf numFmtId="0" fontId="107" fillId="77" borderId="36" xfId="305" applyFill="1" applyBorder="1" applyAlignment="1" applyProtection="1">
      <alignment horizontal="center" vertical="center" wrapText="1"/>
    </xf>
    <xf numFmtId="0" fontId="199" fillId="9" borderId="2" xfId="359" applyFont="1" applyFill="1" applyBorder="1" applyAlignment="1">
      <alignment horizontal="center" vertical="center" wrapText="1"/>
    </xf>
    <xf numFmtId="0" fontId="96" fillId="9" borderId="39" xfId="359" applyFont="1" applyFill="1" applyBorder="1" applyAlignment="1">
      <alignment horizontal="center" vertical="center" wrapText="1"/>
    </xf>
    <xf numFmtId="0" fontId="96" fillId="9" borderId="37" xfId="359" applyFont="1" applyFill="1" applyBorder="1" applyAlignment="1">
      <alignment horizontal="center" vertical="center" wrapText="1"/>
    </xf>
    <xf numFmtId="0" fontId="96" fillId="9" borderId="40" xfId="359" applyFont="1" applyFill="1" applyBorder="1" applyAlignment="1">
      <alignment horizontal="center" vertical="center" wrapText="1"/>
    </xf>
    <xf numFmtId="0" fontId="96" fillId="9" borderId="41" xfId="359" applyFont="1" applyFill="1" applyBorder="1" applyAlignment="1">
      <alignment horizontal="center" vertical="center" wrapText="1"/>
    </xf>
    <xf numFmtId="0" fontId="96" fillId="9" borderId="34" xfId="359" applyFont="1" applyFill="1" applyBorder="1" applyAlignment="1">
      <alignment horizontal="center" vertical="center" wrapText="1"/>
    </xf>
    <xf numFmtId="0" fontId="96" fillId="9" borderId="42" xfId="359" applyFont="1" applyFill="1" applyBorder="1" applyAlignment="1">
      <alignment horizontal="center" vertical="center" wrapText="1"/>
    </xf>
    <xf numFmtId="0" fontId="93" fillId="0" borderId="43" xfId="0" applyFont="1" applyBorder="1" applyAlignment="1">
      <alignment horizontal="center"/>
    </xf>
    <xf numFmtId="0" fontId="93" fillId="0" borderId="27" xfId="0" applyFont="1" applyBorder="1" applyAlignment="1">
      <alignment horizontal="center"/>
    </xf>
    <xf numFmtId="0" fontId="93" fillId="0" borderId="44" xfId="0" applyFont="1" applyBorder="1" applyAlignment="1">
      <alignment horizontal="center"/>
    </xf>
    <xf numFmtId="0" fontId="94" fillId="0" borderId="31" xfId="0" applyFont="1" applyBorder="1" applyAlignment="1">
      <alignment horizontal="center" wrapText="1"/>
    </xf>
    <xf numFmtId="0" fontId="94" fillId="0" borderId="0" xfId="0" applyFont="1" applyBorder="1" applyAlignment="1">
      <alignment horizontal="center"/>
    </xf>
    <xf numFmtId="0" fontId="94" fillId="0" borderId="32" xfId="0" applyFont="1" applyBorder="1" applyAlignment="1">
      <alignment horizontal="center"/>
    </xf>
    <xf numFmtId="0" fontId="89" fillId="0" borderId="31" xfId="0" applyFont="1" applyBorder="1" applyAlignment="1">
      <alignment horizontal="center"/>
    </xf>
    <xf numFmtId="0" fontId="89" fillId="0" borderId="0" xfId="0" applyFont="1" applyBorder="1" applyAlignment="1">
      <alignment horizontal="center"/>
    </xf>
    <xf numFmtId="0" fontId="89" fillId="0" borderId="32" xfId="0" applyFont="1" applyBorder="1" applyAlignment="1">
      <alignment horizontal="center"/>
    </xf>
    <xf numFmtId="0" fontId="13" fillId="0" borderId="45" xfId="0" applyFont="1" applyBorder="1" applyAlignment="1">
      <alignment horizontal="center"/>
    </xf>
    <xf numFmtId="0" fontId="13" fillId="0" borderId="46" xfId="0" applyFont="1" applyBorder="1" applyAlignment="1">
      <alignment horizontal="center"/>
    </xf>
    <xf numFmtId="0" fontId="13" fillId="0" borderId="47" xfId="0" applyFont="1" applyBorder="1" applyAlignment="1">
      <alignment horizontal="center"/>
    </xf>
    <xf numFmtId="0" fontId="93" fillId="0" borderId="0" xfId="0" applyFont="1" applyBorder="1" applyAlignment="1">
      <alignment horizontal="left" vertical="top" wrapText="1"/>
    </xf>
    <xf numFmtId="0" fontId="93" fillId="0" borderId="32" xfId="0" applyFont="1" applyBorder="1" applyAlignment="1">
      <alignment horizontal="left" vertical="top" wrapText="1"/>
    </xf>
    <xf numFmtId="0" fontId="95" fillId="0" borderId="31" xfId="0" applyFont="1" applyBorder="1" applyAlignment="1">
      <alignment horizontal="center"/>
    </xf>
    <xf numFmtId="0" fontId="95" fillId="0" borderId="0" xfId="0" applyFont="1" applyBorder="1" applyAlignment="1">
      <alignment horizontal="center"/>
    </xf>
    <xf numFmtId="0" fontId="95" fillId="0" borderId="32" xfId="0" applyFont="1" applyBorder="1" applyAlignment="1">
      <alignment horizontal="center"/>
    </xf>
    <xf numFmtId="0" fontId="242" fillId="0" borderId="2" xfId="0" applyFont="1" applyBorder="1" applyAlignment="1">
      <alignment horizontal="center"/>
    </xf>
    <xf numFmtId="0" fontId="244" fillId="0" borderId="0" xfId="0" applyFont="1" applyAlignment="1">
      <alignment horizontal="center"/>
    </xf>
    <xf numFmtId="0" fontId="242" fillId="0" borderId="37" xfId="0" applyFont="1" applyBorder="1" applyAlignment="1">
      <alignment vertical="center" wrapText="1"/>
    </xf>
    <xf numFmtId="0" fontId="0" fillId="0" borderId="37" xfId="0" applyBorder="1" applyAlignment="1">
      <alignment wrapText="1"/>
    </xf>
    <xf numFmtId="0" fontId="242" fillId="0" borderId="0" xfId="0" applyFont="1" applyAlignment="1">
      <alignment horizontal="center"/>
    </xf>
    <xf numFmtId="0" fontId="243" fillId="0" borderId="0" xfId="0" applyFont="1" applyAlignment="1">
      <alignment wrapText="1"/>
    </xf>
    <xf numFmtId="0" fontId="248" fillId="0" borderId="0" xfId="0" applyFont="1" applyAlignment="1">
      <alignment wrapText="1"/>
    </xf>
    <xf numFmtId="0" fontId="242" fillId="0" borderId="2" xfId="0" applyFont="1" applyBorder="1" applyAlignment="1">
      <alignment horizontal="center" vertical="center"/>
    </xf>
    <xf numFmtId="0" fontId="247" fillId="0" borderId="0" xfId="0" applyFont="1" applyAlignment="1">
      <alignment horizontal="right"/>
    </xf>
    <xf numFmtId="0" fontId="243" fillId="0" borderId="0" xfId="0" applyFont="1" applyAlignment="1">
      <alignment horizontal="center"/>
    </xf>
    <xf numFmtId="0" fontId="242" fillId="0" borderId="0" xfId="0" applyFont="1" applyAlignment="1">
      <alignment horizontal="center" wrapText="1"/>
    </xf>
    <xf numFmtId="0" fontId="233" fillId="0" borderId="0" xfId="0" applyFont="1" applyAlignment="1">
      <alignment horizontal="center" wrapText="1"/>
    </xf>
    <xf numFmtId="0" fontId="10" fillId="0" borderId="0" xfId="0" applyFont="1" applyAlignment="1">
      <alignment horizontal="left"/>
    </xf>
    <xf numFmtId="0" fontId="98" fillId="0" borderId="37" xfId="0" applyFont="1" applyBorder="1" applyAlignment="1">
      <alignment horizontal="left"/>
    </xf>
    <xf numFmtId="0" fontId="98" fillId="0" borderId="0" xfId="0" applyFont="1" applyBorder="1" applyAlignment="1">
      <alignment horizontal="left" vertical="top" wrapText="1"/>
    </xf>
    <xf numFmtId="0" fontId="98" fillId="0" borderId="0" xfId="0" applyFont="1" applyAlignment="1">
      <alignment horizontal="left" vertical="top" wrapText="1"/>
    </xf>
    <xf numFmtId="0" fontId="96" fillId="0" borderId="0" xfId="0" applyFont="1" applyAlignment="1">
      <alignment horizontal="center"/>
    </xf>
    <xf numFmtId="0" fontId="96" fillId="0" borderId="0" xfId="0" applyFont="1" applyAlignment="1">
      <alignment horizontal="center" vertical="top" wrapText="1"/>
    </xf>
    <xf numFmtId="0" fontId="103" fillId="0" borderId="0" xfId="0" applyFont="1" applyAlignment="1">
      <alignment horizontal="center"/>
    </xf>
    <xf numFmtId="0" fontId="104" fillId="0" borderId="0" xfId="359" applyNumberFormat="1" applyFont="1" applyAlignment="1">
      <alignment horizontal="left" wrapText="1"/>
    </xf>
    <xf numFmtId="0" fontId="99" fillId="0" borderId="0" xfId="0" applyFont="1" applyAlignment="1">
      <alignment horizontal="left"/>
    </xf>
    <xf numFmtId="0" fontId="97" fillId="0" borderId="0" xfId="0" applyFont="1" applyAlignment="1">
      <alignment horizontal="left"/>
    </xf>
    <xf numFmtId="0" fontId="99" fillId="0" borderId="0" xfId="0" applyFont="1" applyAlignment="1">
      <alignment horizontal="center"/>
    </xf>
    <xf numFmtId="0" fontId="97" fillId="0" borderId="0" xfId="0" applyFont="1" applyAlignment="1">
      <alignment horizontal="left" wrapText="1"/>
    </xf>
    <xf numFmtId="0" fontId="10" fillId="0" borderId="0" xfId="0" applyFont="1" applyAlignment="1">
      <alignment horizontal="left" wrapText="1"/>
    </xf>
    <xf numFmtId="0" fontId="10" fillId="0" borderId="0" xfId="0" applyFont="1" applyAlignment="1">
      <alignment horizontal="left" vertical="center" wrapText="1"/>
    </xf>
    <xf numFmtId="0" fontId="10" fillId="0" borderId="0" xfId="371" quotePrefix="1" applyFont="1" applyAlignment="1">
      <alignment horizontal="left" vertical="top" wrapText="1"/>
    </xf>
    <xf numFmtId="0" fontId="207" fillId="0" borderId="0" xfId="371" quotePrefix="1" applyAlignment="1">
      <alignment horizontal="left" vertical="top" wrapText="1"/>
    </xf>
    <xf numFmtId="0" fontId="10" fillId="0" borderId="0" xfId="371" applyFont="1" applyAlignment="1">
      <alignment horizontal="center"/>
    </xf>
    <xf numFmtId="0" fontId="236" fillId="0" borderId="0" xfId="371" applyFont="1" applyAlignment="1">
      <alignment horizontal="left" vertical="center" wrapText="1"/>
    </xf>
    <xf numFmtId="0" fontId="10" fillId="0" borderId="0" xfId="371" applyFont="1" applyAlignment="1">
      <alignment horizontal="center" wrapText="1"/>
    </xf>
    <xf numFmtId="0" fontId="96" fillId="0" borderId="2" xfId="371" applyNumberFormat="1" applyFont="1" applyBorder="1" applyAlignment="1">
      <alignment horizontal="center" vertical="center" wrapText="1"/>
    </xf>
    <xf numFmtId="0" fontId="96" fillId="0" borderId="2" xfId="371" applyFont="1" applyBorder="1" applyAlignment="1">
      <alignment horizontal="center" vertical="center" wrapText="1"/>
    </xf>
    <xf numFmtId="0" fontId="96" fillId="0" borderId="17" xfId="371" applyNumberFormat="1" applyFont="1" applyBorder="1" applyAlignment="1">
      <alignment horizontal="center" vertical="center" wrapText="1"/>
    </xf>
    <xf numFmtId="0" fontId="96" fillId="0" borderId="36" xfId="371" applyNumberFormat="1" applyFont="1" applyBorder="1" applyAlignment="1">
      <alignment horizontal="center" vertical="center" wrapText="1"/>
    </xf>
    <xf numFmtId="0" fontId="96" fillId="0" borderId="30" xfId="371" applyNumberFormat="1" applyFont="1" applyBorder="1" applyAlignment="1">
      <alignment horizontal="center" vertical="center" wrapText="1"/>
    </xf>
    <xf numFmtId="0" fontId="96" fillId="0" borderId="48" xfId="371" applyNumberFormat="1" applyFont="1" applyBorder="1" applyAlignment="1">
      <alignment horizontal="center" vertical="center" wrapText="1"/>
    </xf>
    <xf numFmtId="0" fontId="10" fillId="0" borderId="17" xfId="371" applyFont="1" applyBorder="1" applyAlignment="1">
      <alignment horizontal="center"/>
    </xf>
    <xf numFmtId="0" fontId="10" fillId="0" borderId="36" xfId="371" applyFont="1" applyBorder="1" applyAlignment="1">
      <alignment horizontal="center"/>
    </xf>
    <xf numFmtId="0" fontId="10" fillId="0" borderId="0" xfId="371" quotePrefix="1" applyFont="1" applyAlignment="1">
      <alignment horizontal="justify" vertical="center"/>
    </xf>
    <xf numFmtId="0" fontId="207" fillId="0" borderId="0" xfId="371" applyAlignment="1">
      <alignment horizontal="justify" vertical="center"/>
    </xf>
    <xf numFmtId="0" fontId="10" fillId="0" borderId="0" xfId="371" quotePrefix="1" applyFont="1" applyAlignment="1">
      <alignment horizontal="left" wrapText="1"/>
    </xf>
    <xf numFmtId="0" fontId="96" fillId="0" borderId="17" xfId="371" applyFont="1" applyBorder="1" applyAlignment="1">
      <alignment horizontal="center"/>
    </xf>
    <xf numFmtId="0" fontId="96" fillId="0" borderId="36" xfId="371" applyFont="1" applyBorder="1" applyAlignment="1">
      <alignment horizontal="center"/>
    </xf>
    <xf numFmtId="0" fontId="97" fillId="0" borderId="0" xfId="371" applyFont="1" applyAlignment="1">
      <alignment horizontal="center" vertical="center"/>
    </xf>
    <xf numFmtId="0" fontId="96" fillId="0" borderId="39" xfId="371" applyNumberFormat="1" applyFont="1" applyBorder="1" applyAlignment="1">
      <alignment horizontal="center" vertical="center"/>
    </xf>
    <xf numFmtId="0" fontId="96" fillId="0" borderId="41" xfId="371" applyNumberFormat="1" applyFont="1" applyBorder="1" applyAlignment="1">
      <alignment horizontal="center" vertical="center"/>
    </xf>
    <xf numFmtId="0" fontId="207" fillId="0" borderId="0" xfId="371" applyAlignment="1">
      <alignment horizontal="center"/>
    </xf>
    <xf numFmtId="0" fontId="236" fillId="0" borderId="0" xfId="371" quotePrefix="1" applyFont="1" applyFill="1" applyAlignment="1">
      <alignment horizontal="justify" vertical="center" wrapText="1"/>
    </xf>
    <xf numFmtId="0" fontId="236" fillId="0" borderId="0" xfId="371" applyFont="1" applyFill="1" applyAlignment="1">
      <alignment horizontal="justify" vertical="center"/>
    </xf>
    <xf numFmtId="0" fontId="10" fillId="0" borderId="0" xfId="371" applyFont="1" applyAlignment="1">
      <alignment horizontal="left" vertical="center" wrapText="1"/>
    </xf>
    <xf numFmtId="0" fontId="96" fillId="0" borderId="0" xfId="371" applyFont="1" applyAlignment="1">
      <alignment horizontal="center" vertical="center"/>
    </xf>
    <xf numFmtId="0" fontId="10" fillId="0" borderId="49" xfId="0" applyFont="1" applyBorder="1" applyAlignment="1">
      <alignment horizontal="left" vertical="center"/>
    </xf>
    <xf numFmtId="0" fontId="10" fillId="0" borderId="50" xfId="0" applyFont="1" applyBorder="1" applyAlignment="1">
      <alignment horizontal="left" vertical="center"/>
    </xf>
    <xf numFmtId="0" fontId="10" fillId="0" borderId="51" xfId="0" applyFont="1" applyBorder="1" applyAlignment="1">
      <alignment horizontal="left" vertical="center"/>
    </xf>
    <xf numFmtId="0" fontId="10" fillId="0" borderId="3" xfId="0" applyFont="1" applyBorder="1" applyAlignment="1">
      <alignment horizontal="center" vertical="center"/>
    </xf>
    <xf numFmtId="0" fontId="10" fillId="0" borderId="3" xfId="0" applyFont="1" applyBorder="1" applyAlignment="1">
      <alignment horizontal="center" vertical="center" wrapText="1"/>
    </xf>
    <xf numFmtId="0" fontId="10" fillId="0" borderId="49" xfId="0" applyFont="1" applyBorder="1" applyAlignment="1">
      <alignment horizontal="center" vertical="center"/>
    </xf>
    <xf numFmtId="0" fontId="10" fillId="0" borderId="50" xfId="0" applyFont="1" applyBorder="1" applyAlignment="1">
      <alignment horizontal="center" vertical="center"/>
    </xf>
    <xf numFmtId="0" fontId="10" fillId="0" borderId="51" xfId="0" applyFont="1" applyBorder="1" applyAlignment="1">
      <alignment horizontal="center" vertical="center"/>
    </xf>
    <xf numFmtId="0" fontId="10" fillId="0" borderId="33" xfId="0" applyFont="1" applyBorder="1" applyAlignment="1">
      <alignment horizontal="center" vertical="center"/>
    </xf>
    <xf numFmtId="0" fontId="10" fillId="0" borderId="33" xfId="0" applyFont="1" applyBorder="1" applyAlignment="1">
      <alignment horizontal="center" vertical="center" wrapText="1"/>
    </xf>
    <xf numFmtId="0" fontId="10" fillId="0" borderId="21" xfId="0" applyFont="1" applyBorder="1" applyAlignment="1">
      <alignment horizontal="center" vertical="center"/>
    </xf>
    <xf numFmtId="0" fontId="233" fillId="0" borderId="0" xfId="0" applyFont="1" applyAlignment="1">
      <alignment horizontal="center" vertical="top" wrapText="1"/>
    </xf>
    <xf numFmtId="0" fontId="98" fillId="0" borderId="34" xfId="0" applyFont="1" applyBorder="1" applyAlignment="1">
      <alignment horizontal="left" vertical="top" wrapText="1"/>
    </xf>
    <xf numFmtId="0" fontId="96" fillId="0" borderId="2" xfId="0" applyFont="1" applyBorder="1" applyAlignment="1">
      <alignment horizontal="center" vertical="center"/>
    </xf>
    <xf numFmtId="0" fontId="10" fillId="0" borderId="21" xfId="0" applyFont="1" applyBorder="1" applyAlignment="1">
      <alignment horizontal="left" vertical="center"/>
    </xf>
    <xf numFmtId="0" fontId="10" fillId="0" borderId="21" xfId="0" applyFont="1" applyBorder="1" applyAlignment="1">
      <alignment horizontal="center" vertical="center" wrapText="1"/>
    </xf>
    <xf numFmtId="0" fontId="96" fillId="0" borderId="2" xfId="0" applyFont="1" applyBorder="1" applyAlignment="1">
      <alignment horizontal="center" vertical="center" wrapText="1"/>
    </xf>
    <xf numFmtId="0" fontId="104" fillId="0" borderId="0" xfId="359" applyFont="1" applyAlignment="1">
      <alignment horizontal="left" wrapText="1"/>
    </xf>
    <xf numFmtId="0" fontId="96" fillId="0" borderId="17" xfId="359" applyFont="1" applyBorder="1" applyAlignment="1">
      <alignment horizontal="center" vertical="center" wrapText="1"/>
    </xf>
    <xf numFmtId="0" fontId="96" fillId="0" borderId="12" xfId="359" applyFont="1" applyBorder="1" applyAlignment="1">
      <alignment horizontal="center" vertical="center" wrapText="1"/>
    </xf>
    <xf numFmtId="0" fontId="96" fillId="0" borderId="36" xfId="359" applyFont="1" applyBorder="1" applyAlignment="1">
      <alignment horizontal="center" vertical="center" wrapText="1"/>
    </xf>
    <xf numFmtId="0" fontId="96" fillId="0" borderId="2" xfId="359" applyFont="1" applyBorder="1" applyAlignment="1">
      <alignment horizontal="center" vertical="center"/>
    </xf>
    <xf numFmtId="0" fontId="96" fillId="0" borderId="2" xfId="359" applyFont="1" applyBorder="1" applyAlignment="1">
      <alignment horizontal="center" vertical="center" wrapText="1"/>
    </xf>
    <xf numFmtId="0" fontId="10" fillId="0" borderId="3" xfId="359" applyFont="1" applyBorder="1" applyAlignment="1">
      <alignment horizontal="center" vertical="center"/>
    </xf>
    <xf numFmtId="0" fontId="10" fillId="0" borderId="21" xfId="359" applyFont="1" applyBorder="1" applyAlignment="1">
      <alignment horizontal="center" vertical="center"/>
    </xf>
    <xf numFmtId="0" fontId="10" fillId="0" borderId="21" xfId="359" applyFont="1" applyBorder="1" applyAlignment="1">
      <alignment horizontal="center" vertical="center" wrapText="1"/>
    </xf>
    <xf numFmtId="0" fontId="10" fillId="0" borderId="3" xfId="359" applyFont="1" applyBorder="1" applyAlignment="1">
      <alignment horizontal="center" vertical="center" wrapText="1"/>
    </xf>
    <xf numFmtId="0" fontId="10" fillId="0" borderId="33" xfId="359" applyFont="1" applyBorder="1" applyAlignment="1">
      <alignment horizontal="center" vertical="center"/>
    </xf>
    <xf numFmtId="0" fontId="10" fillId="0" borderId="33" xfId="359" applyFont="1" applyBorder="1" applyAlignment="1">
      <alignment horizontal="center" vertical="center" wrapText="1"/>
    </xf>
    <xf numFmtId="0" fontId="96" fillId="0" borderId="37" xfId="359" applyFont="1" applyBorder="1" applyAlignment="1">
      <alignment horizontal="left" wrapText="1"/>
    </xf>
    <xf numFmtId="0" fontId="199" fillId="0" borderId="0" xfId="359" applyFont="1" applyAlignment="1">
      <alignment horizontal="center" vertical="center"/>
    </xf>
    <xf numFmtId="0" fontId="97" fillId="0" borderId="0" xfId="359" applyFont="1" applyAlignment="1">
      <alignment horizontal="center" vertical="center"/>
    </xf>
    <xf numFmtId="0" fontId="197" fillId="0" borderId="0" xfId="0" applyFont="1" applyAlignment="1">
      <alignment horizontal="center"/>
    </xf>
    <xf numFmtId="0" fontId="211" fillId="0" borderId="0" xfId="0" applyFont="1" applyAlignment="1">
      <alignment horizontal="left" vertical="center"/>
    </xf>
    <xf numFmtId="0" fontId="10" fillId="0" borderId="0" xfId="0" applyFont="1" applyAlignment="1">
      <alignment horizontal="center"/>
    </xf>
    <xf numFmtId="0" fontId="10" fillId="0" borderId="0" xfId="0" applyFont="1" applyAlignment="1">
      <alignment horizontal="center" vertical="top" wrapText="1"/>
    </xf>
    <xf numFmtId="0" fontId="234" fillId="0" borderId="0" xfId="0" applyFont="1" applyAlignment="1">
      <alignment horizontal="center" wrapText="1"/>
    </xf>
    <xf numFmtId="0" fontId="98" fillId="0" borderId="0" xfId="0" applyFont="1" applyAlignment="1">
      <alignment horizontal="left"/>
    </xf>
    <xf numFmtId="0" fontId="98" fillId="0" borderId="0" xfId="0" applyFont="1" applyAlignment="1">
      <alignment horizontal="center"/>
    </xf>
    <xf numFmtId="0" fontId="99" fillId="0" borderId="0" xfId="0" applyFont="1" applyAlignment="1">
      <alignment horizontal="left" wrapText="1"/>
    </xf>
    <xf numFmtId="0" fontId="97" fillId="0" borderId="0" xfId="0" applyFont="1" applyBorder="1" applyAlignment="1">
      <alignment horizontal="center" vertical="top" wrapText="1"/>
    </xf>
    <xf numFmtId="0" fontId="96" fillId="0" borderId="0" xfId="0" applyFont="1" applyAlignment="1">
      <alignment horizontal="left"/>
    </xf>
    <xf numFmtId="0" fontId="10" fillId="0" borderId="3" xfId="359" applyBorder="1" applyAlignment="1">
      <alignment horizontal="center" vertical="center"/>
    </xf>
    <xf numFmtId="0" fontId="200" fillId="0" borderId="33" xfId="359" applyFont="1" applyBorder="1" applyAlignment="1">
      <alignment horizontal="center" vertical="center"/>
    </xf>
    <xf numFmtId="0" fontId="10" fillId="0" borderId="33" xfId="359" applyBorder="1" applyAlignment="1">
      <alignment horizontal="center" vertical="center"/>
    </xf>
    <xf numFmtId="0" fontId="10" fillId="0" borderId="0" xfId="359" applyFont="1" applyAlignment="1">
      <alignment horizontal="left" vertical="center" wrapText="1"/>
    </xf>
    <xf numFmtId="0" fontId="104" fillId="0" borderId="0" xfId="359" applyFont="1" applyAlignment="1">
      <alignment horizontal="center" vertical="center"/>
    </xf>
    <xf numFmtId="0" fontId="200" fillId="0" borderId="3" xfId="359" applyFont="1" applyBorder="1" applyAlignment="1">
      <alignment horizontal="center" vertical="center"/>
    </xf>
    <xf numFmtId="0" fontId="10" fillId="0" borderId="3" xfId="359" applyFont="1" applyBorder="1" applyAlignment="1">
      <alignment horizontal="left" vertical="center"/>
    </xf>
    <xf numFmtId="0" fontId="10" fillId="0" borderId="3" xfId="359" applyBorder="1" applyAlignment="1">
      <alignment horizontal="left" vertical="center"/>
    </xf>
    <xf numFmtId="0" fontId="96" fillId="0" borderId="2" xfId="359" applyFont="1" applyBorder="1" applyAlignment="1">
      <alignment horizontal="center" wrapText="1"/>
    </xf>
    <xf numFmtId="0" fontId="10" fillId="0" borderId="0" xfId="359" applyAlignment="1">
      <alignment horizontal="center"/>
    </xf>
    <xf numFmtId="0" fontId="10" fillId="0" borderId="0" xfId="359" quotePrefix="1" applyAlignment="1">
      <alignment horizontal="center"/>
    </xf>
    <xf numFmtId="0" fontId="98" fillId="0" borderId="0" xfId="0" applyFont="1" applyAlignment="1">
      <alignment horizontal="left" wrapText="1"/>
    </xf>
    <xf numFmtId="0" fontId="10" fillId="0" borderId="0" xfId="359" quotePrefix="1" applyFont="1" applyAlignment="1">
      <alignment horizontal="justify" vertical="center"/>
    </xf>
    <xf numFmtId="0" fontId="10" fillId="0" borderId="0" xfId="359" applyAlignment="1">
      <alignment horizontal="justify" vertical="center"/>
    </xf>
    <xf numFmtId="0" fontId="236" fillId="0" borderId="0" xfId="359" quotePrefix="1" applyFont="1" applyFill="1" applyAlignment="1">
      <alignment horizontal="justify" vertical="center" wrapText="1"/>
    </xf>
    <xf numFmtId="0" fontId="0" fillId="0" borderId="0" xfId="0"/>
    <xf numFmtId="0" fontId="200" fillId="0" borderId="2" xfId="359" applyFont="1" applyBorder="1" applyAlignment="1">
      <alignment horizontal="center" vertical="center" wrapText="1"/>
    </xf>
    <xf numFmtId="0" fontId="10" fillId="0" borderId="52" xfId="359" applyFont="1" applyBorder="1" applyAlignment="1">
      <alignment horizontal="center" vertical="center"/>
    </xf>
    <xf numFmtId="0" fontId="10" fillId="0" borderId="53" xfId="359" applyFont="1" applyBorder="1" applyAlignment="1">
      <alignment horizontal="center" vertical="center"/>
    </xf>
    <xf numFmtId="0" fontId="10" fillId="0" borderId="52" xfId="359" applyBorder="1" applyAlignment="1">
      <alignment horizontal="left" vertical="center" wrapText="1"/>
    </xf>
    <xf numFmtId="0" fontId="10" fillId="0" borderId="54" xfId="359" applyBorder="1" applyAlignment="1">
      <alignment horizontal="left" vertical="center" wrapText="1"/>
    </xf>
    <xf numFmtId="0" fontId="10" fillId="0" borderId="53" xfId="359" applyBorder="1" applyAlignment="1">
      <alignment horizontal="left" vertical="center" wrapText="1"/>
    </xf>
    <xf numFmtId="0" fontId="10" fillId="0" borderId="21" xfId="359" applyBorder="1" applyAlignment="1">
      <alignment horizontal="center" vertical="center"/>
    </xf>
    <xf numFmtId="0" fontId="96" fillId="0" borderId="39" xfId="359" applyFont="1" applyBorder="1" applyAlignment="1">
      <alignment horizontal="center" vertical="center"/>
    </xf>
    <xf numFmtId="0" fontId="96" fillId="0" borderId="37" xfId="359" applyFont="1" applyBorder="1" applyAlignment="1">
      <alignment horizontal="center" vertical="center"/>
    </xf>
    <xf numFmtId="0" fontId="96" fillId="0" borderId="40" xfId="359" applyFont="1" applyBorder="1" applyAlignment="1">
      <alignment horizontal="center" vertical="center"/>
    </xf>
    <xf numFmtId="0" fontId="96" fillId="0" borderId="41" xfId="359" applyFont="1" applyBorder="1" applyAlignment="1">
      <alignment horizontal="center" vertical="center"/>
    </xf>
    <xf numFmtId="0" fontId="96" fillId="0" borderId="34" xfId="359" applyFont="1" applyBorder="1" applyAlignment="1">
      <alignment horizontal="center" vertical="center"/>
    </xf>
    <xf numFmtId="0" fontId="96" fillId="0" borderId="42" xfId="359" applyFont="1" applyBorder="1" applyAlignment="1">
      <alignment horizontal="center" vertical="center"/>
    </xf>
    <xf numFmtId="0" fontId="10" fillId="0" borderId="49" xfId="359" applyFont="1" applyBorder="1" applyAlignment="1">
      <alignment horizontal="left" vertical="center"/>
    </xf>
    <xf numFmtId="0" fontId="10" fillId="0" borderId="50" xfId="359" applyFont="1" applyBorder="1" applyAlignment="1">
      <alignment horizontal="left" vertical="center"/>
    </xf>
    <xf numFmtId="0" fontId="10" fillId="0" borderId="51" xfId="359" applyFont="1" applyBorder="1" applyAlignment="1">
      <alignment horizontal="left" vertical="center"/>
    </xf>
    <xf numFmtId="0" fontId="236" fillId="0" borderId="0" xfId="371" applyFont="1" applyAlignment="1">
      <alignment horizontal="center" wrapText="1"/>
    </xf>
    <xf numFmtId="0" fontId="239" fillId="0" borderId="0" xfId="371" applyFont="1" applyAlignment="1">
      <alignment horizontal="left" wrapText="1"/>
    </xf>
    <xf numFmtId="0" fontId="240" fillId="0" borderId="0" xfId="371" applyFont="1" applyAlignment="1">
      <alignment horizontal="left" wrapText="1"/>
    </xf>
    <xf numFmtId="0" fontId="96" fillId="0" borderId="21" xfId="371" applyFont="1" applyBorder="1" applyAlignment="1">
      <alignment horizontal="center" vertical="center"/>
    </xf>
    <xf numFmtId="0" fontId="10" fillId="0" borderId="49" xfId="371" applyFont="1" applyBorder="1" applyAlignment="1">
      <alignment horizontal="left" vertical="center"/>
    </xf>
    <xf numFmtId="0" fontId="10" fillId="0" borderId="50" xfId="371" applyFont="1" applyBorder="1" applyAlignment="1">
      <alignment horizontal="left" vertical="center"/>
    </xf>
    <xf numFmtId="0" fontId="10" fillId="0" borderId="51" xfId="371" applyFont="1" applyBorder="1" applyAlignment="1">
      <alignment horizontal="left" vertical="center"/>
    </xf>
    <xf numFmtId="0" fontId="10" fillId="0" borderId="3" xfId="371" applyFont="1" applyBorder="1" applyAlignment="1">
      <alignment horizontal="center" vertical="center" wrapText="1"/>
    </xf>
    <xf numFmtId="0" fontId="10" fillId="0" borderId="3" xfId="371" applyFont="1" applyBorder="1" applyAlignment="1">
      <alignment horizontal="center" vertical="center"/>
    </xf>
    <xf numFmtId="0" fontId="96" fillId="0" borderId="52" xfId="371" applyFont="1" applyBorder="1" applyAlignment="1">
      <alignment horizontal="left" vertical="center"/>
    </xf>
    <xf numFmtId="0" fontId="96" fillId="0" borderId="54" xfId="371" applyFont="1" applyBorder="1" applyAlignment="1">
      <alignment horizontal="left" vertical="center"/>
    </xf>
    <xf numFmtId="0" fontId="96" fillId="0" borderId="53" xfId="371" applyFont="1" applyBorder="1" applyAlignment="1">
      <alignment horizontal="left" vertical="center"/>
    </xf>
    <xf numFmtId="0" fontId="96" fillId="0" borderId="21" xfId="371" applyFont="1" applyBorder="1" applyAlignment="1">
      <alignment horizontal="center" vertical="center" wrapText="1"/>
    </xf>
    <xf numFmtId="0" fontId="96" fillId="0" borderId="52" xfId="371" applyFont="1" applyBorder="1" applyAlignment="1">
      <alignment horizontal="left" vertical="center" wrapText="1"/>
    </xf>
    <xf numFmtId="0" fontId="96" fillId="0" borderId="54" xfId="371" applyFont="1" applyBorder="1" applyAlignment="1">
      <alignment horizontal="left" vertical="center" wrapText="1"/>
    </xf>
    <xf numFmtId="0" fontId="96" fillId="0" borderId="53" xfId="371" applyFont="1" applyBorder="1" applyAlignment="1">
      <alignment horizontal="left" vertical="center" wrapText="1"/>
    </xf>
    <xf numFmtId="0" fontId="10" fillId="0" borderId="33" xfId="371" applyFont="1" applyBorder="1" applyAlignment="1">
      <alignment horizontal="center" vertical="center"/>
    </xf>
    <xf numFmtId="0" fontId="10" fillId="0" borderId="33" xfId="371" applyFont="1" applyBorder="1" applyAlignment="1">
      <alignment horizontal="center" vertical="center" wrapText="1"/>
    </xf>
    <xf numFmtId="0" fontId="104" fillId="0" borderId="0" xfId="371" applyFont="1" applyAlignment="1">
      <alignment horizontal="center" vertical="center"/>
    </xf>
    <xf numFmtId="0" fontId="199" fillId="0" borderId="0" xfId="371" applyFont="1" applyAlignment="1">
      <alignment horizontal="center" vertical="center"/>
    </xf>
    <xf numFmtId="0" fontId="10" fillId="0" borderId="37" xfId="371" applyFont="1" applyBorder="1" applyAlignment="1">
      <alignment horizontal="left" wrapText="1"/>
    </xf>
    <xf numFmtId="0" fontId="96" fillId="0" borderId="37" xfId="371" applyFont="1" applyBorder="1" applyAlignment="1">
      <alignment horizontal="left" wrapText="1"/>
    </xf>
    <xf numFmtId="0" fontId="104" fillId="0" borderId="0" xfId="371" applyFont="1" applyAlignment="1">
      <alignment horizontal="left" wrapText="1"/>
    </xf>
    <xf numFmtId="0" fontId="10" fillId="0" borderId="0" xfId="371" applyFont="1" applyBorder="1" applyAlignment="1">
      <alignment horizontal="left" wrapText="1"/>
    </xf>
    <xf numFmtId="0" fontId="96" fillId="0" borderId="34" xfId="371" applyFont="1" applyBorder="1" applyAlignment="1">
      <alignment horizontal="left" wrapText="1"/>
    </xf>
    <xf numFmtId="0" fontId="96" fillId="0" borderId="17" xfId="371" applyFont="1" applyBorder="1" applyAlignment="1">
      <alignment horizontal="center" vertical="center" wrapText="1"/>
    </xf>
    <xf numFmtId="0" fontId="96" fillId="0" borderId="12" xfId="371" applyFont="1" applyBorder="1" applyAlignment="1">
      <alignment horizontal="center" vertical="center" wrapText="1"/>
    </xf>
    <xf numFmtId="0" fontId="96" fillId="0" borderId="36" xfId="371" applyFont="1" applyBorder="1" applyAlignment="1">
      <alignment horizontal="center" vertical="center" wrapText="1"/>
    </xf>
    <xf numFmtId="0" fontId="96" fillId="0" borderId="2" xfId="371" applyFont="1" applyBorder="1" applyAlignment="1">
      <alignment horizontal="center" vertical="center"/>
    </xf>
    <xf numFmtId="0" fontId="10" fillId="0" borderId="21" xfId="371" applyFont="1" applyBorder="1" applyAlignment="1">
      <alignment horizontal="center" vertical="center"/>
    </xf>
    <xf numFmtId="0" fontId="10" fillId="0" borderId="21" xfId="371" applyFont="1" applyBorder="1" applyAlignment="1">
      <alignment horizontal="center" vertical="center" wrapText="1"/>
    </xf>
    <xf numFmtId="0" fontId="10" fillId="0" borderId="3" xfId="371" applyFont="1" applyBorder="1" applyAlignment="1">
      <alignment horizontal="left" vertical="center"/>
    </xf>
    <xf numFmtId="0" fontId="10" fillId="0" borderId="21" xfId="371" applyFont="1" applyBorder="1" applyAlignment="1">
      <alignment horizontal="left" vertical="center"/>
    </xf>
    <xf numFmtId="0" fontId="209" fillId="0" borderId="0" xfId="371" applyFont="1" applyAlignment="1">
      <alignment horizontal="center"/>
    </xf>
    <xf numFmtId="0" fontId="199" fillId="0" borderId="2" xfId="371" applyFont="1" applyBorder="1" applyAlignment="1">
      <alignment horizontal="center" vertical="center"/>
    </xf>
    <xf numFmtId="0" fontId="10" fillId="0" borderId="17" xfId="371" applyFont="1" applyBorder="1" applyAlignment="1">
      <alignment horizontal="left" vertical="center" wrapText="1"/>
    </xf>
    <xf numFmtId="0" fontId="10" fillId="0" borderId="12" xfId="371" applyFont="1" applyBorder="1" applyAlignment="1">
      <alignment horizontal="left" vertical="center" wrapText="1"/>
    </xf>
    <xf numFmtId="0" fontId="10" fillId="0" borderId="36" xfId="371" applyFont="1" applyBorder="1" applyAlignment="1">
      <alignment horizontal="left" vertical="center" wrapText="1"/>
    </xf>
    <xf numFmtId="0" fontId="10" fillId="0" borderId="2" xfId="371" applyFont="1" applyBorder="1" applyAlignment="1">
      <alignment horizontal="center" vertical="center"/>
    </xf>
    <xf numFmtId="0" fontId="104" fillId="0" borderId="2" xfId="371" applyFont="1" applyBorder="1" applyAlignment="1">
      <alignment horizontal="center" vertical="center"/>
    </xf>
    <xf numFmtId="0" fontId="104" fillId="0" borderId="0" xfId="371" applyNumberFormat="1" applyFont="1" applyAlignment="1">
      <alignment horizontal="left" wrapText="1"/>
    </xf>
    <xf numFmtId="0" fontId="98" fillId="0" borderId="0" xfId="371" applyFont="1" applyAlignment="1">
      <alignment horizontal="left" wrapText="1"/>
    </xf>
    <xf numFmtId="0" fontId="199" fillId="0" borderId="37" xfId="371" applyFont="1" applyBorder="1" applyAlignment="1">
      <alignment horizontal="center"/>
    </xf>
    <xf numFmtId="0" fontId="93" fillId="0" borderId="0" xfId="371" applyFont="1" applyAlignment="1">
      <alignment horizontal="center" vertical="center" wrapText="1"/>
    </xf>
    <xf numFmtId="0" fontId="93" fillId="0" borderId="55" xfId="371" applyFont="1" applyBorder="1" applyAlignment="1">
      <alignment horizontal="center" vertical="center" wrapText="1"/>
    </xf>
    <xf numFmtId="0" fontId="207" fillId="0" borderId="0" xfId="371" quotePrefix="1" applyAlignment="1">
      <alignment horizontal="left" wrapText="1"/>
    </xf>
    <xf numFmtId="0" fontId="96" fillId="0" borderId="34" xfId="371" applyFont="1" applyBorder="1" applyAlignment="1">
      <alignment horizontal="left"/>
    </xf>
    <xf numFmtId="0" fontId="199" fillId="0" borderId="2" xfId="371" applyFont="1" applyBorder="1" applyAlignment="1">
      <alignment horizontal="center" vertical="center" wrapText="1"/>
    </xf>
    <xf numFmtId="0" fontId="199" fillId="0" borderId="2" xfId="371" applyFont="1" applyBorder="1" applyAlignment="1">
      <alignment horizontal="center"/>
    </xf>
    <xf numFmtId="0" fontId="104" fillId="0" borderId="2" xfId="371" applyFont="1" applyBorder="1" applyAlignment="1">
      <alignment horizontal="center"/>
    </xf>
    <xf numFmtId="0" fontId="104" fillId="0" borderId="2" xfId="371" applyFont="1" applyBorder="1" applyAlignment="1">
      <alignment horizontal="center" wrapText="1"/>
    </xf>
    <xf numFmtId="0" fontId="199" fillId="0" borderId="0" xfId="371" applyFont="1" applyBorder="1" applyAlignment="1">
      <alignment horizontal="center"/>
    </xf>
    <xf numFmtId="0" fontId="96" fillId="0" borderId="0" xfId="371" applyFont="1" applyAlignment="1">
      <alignment horizontal="left"/>
    </xf>
    <xf numFmtId="0" fontId="96" fillId="0" borderId="0" xfId="371" applyFont="1" applyBorder="1" applyAlignment="1">
      <alignment horizontal="center" vertical="center"/>
    </xf>
    <xf numFmtId="0" fontId="199" fillId="0" borderId="0" xfId="371" applyFont="1" applyBorder="1" applyAlignment="1">
      <alignment horizontal="center" vertical="center"/>
    </xf>
    <xf numFmtId="0" fontId="219" fillId="0" borderId="17" xfId="371" applyFont="1" applyBorder="1" applyAlignment="1">
      <alignment horizontal="center" wrapText="1"/>
    </xf>
    <xf numFmtId="0" fontId="219" fillId="0" borderId="36" xfId="371" applyFont="1" applyBorder="1" applyAlignment="1">
      <alignment horizontal="center" wrapText="1"/>
    </xf>
    <xf numFmtId="0" fontId="219" fillId="0" borderId="17" xfId="371" applyFont="1" applyBorder="1" applyAlignment="1">
      <alignment horizontal="center"/>
    </xf>
    <xf numFmtId="0" fontId="219" fillId="0" borderId="36" xfId="371" applyFont="1" applyBorder="1" applyAlignment="1">
      <alignment horizontal="center"/>
    </xf>
    <xf numFmtId="0" fontId="96" fillId="0" borderId="0" xfId="371" applyFont="1" applyAlignment="1">
      <alignment horizontal="center"/>
    </xf>
    <xf numFmtId="0" fontId="207" fillId="0" borderId="17" xfId="371" applyBorder="1" applyAlignment="1">
      <alignment horizontal="center"/>
    </xf>
    <xf numFmtId="0" fontId="207" fillId="0" borderId="36" xfId="371" applyBorder="1" applyAlignment="1">
      <alignment horizontal="center"/>
    </xf>
    <xf numFmtId="0" fontId="241" fillId="0" borderId="56" xfId="371" applyFont="1" applyBorder="1" applyAlignment="1">
      <alignment horizontal="center" wrapText="1"/>
    </xf>
    <xf numFmtId="0" fontId="241" fillId="0" borderId="0" xfId="371" applyFont="1" applyBorder="1" applyAlignment="1">
      <alignment horizontal="center" wrapText="1"/>
    </xf>
    <xf numFmtId="0" fontId="199" fillId="0" borderId="0" xfId="371" applyFont="1" applyAlignment="1">
      <alignment horizontal="center" vertical="center" wrapText="1"/>
    </xf>
    <xf numFmtId="0" fontId="96" fillId="0" borderId="0" xfId="371" applyFont="1" applyAlignment="1">
      <alignment horizontal="center" vertical="center" wrapText="1"/>
    </xf>
  </cellXfs>
  <cellStyles count="517">
    <cellStyle name="_x0001_" xfId="1"/>
    <cellStyle name="%" xfId="2"/>
    <cellStyle name="､@ｯ・ｰl･[ｨ｣ｿn" xfId="3"/>
    <cellStyle name="??" xfId="4"/>
    <cellStyle name="?? [ - ??1" xfId="5"/>
    <cellStyle name="?? [ - ??2" xfId="6"/>
    <cellStyle name="?? [ - ??3" xfId="7"/>
    <cellStyle name="?? [ - ??4" xfId="8"/>
    <cellStyle name="?? [ - ??5" xfId="9"/>
    <cellStyle name="?? [ - ??6" xfId="10"/>
    <cellStyle name="?? [ - ??7" xfId="11"/>
    <cellStyle name="?? [ - ??8" xfId="12"/>
    <cellStyle name="?? [0.00]_ Att. 1- Cover" xfId="13"/>
    <cellStyle name="?? [0]" xfId="14"/>
    <cellStyle name="???? [0.00]_PRODUCT DETAIL Q1" xfId="15"/>
    <cellStyle name="????_??" xfId="16"/>
    <cellStyle name="???[0]_00Q3902REV.1" xfId="17"/>
    <cellStyle name="???_???" xfId="18"/>
    <cellStyle name="??[0]_BRE" xfId="19"/>
    <cellStyle name="??_ ??? ???? " xfId="20"/>
    <cellStyle name="? [0.00]_Book5" xfId="21"/>
    <cellStyle name="?_Book5" xfId="22"/>
    <cellStyle name="_apgiatramtruc" xfId="23"/>
    <cellStyle name="_bao cao tuan tu01 10 2009 den 07 10 2009()" xfId="24"/>
    <cellStyle name="_Book1" xfId="25"/>
    <cellStyle name="_Các trạm đã làm xong Minh Chau" xfId="26"/>
    <cellStyle name="_ET_STYLE_NoName_00_" xfId="27"/>
    <cellStyle name="_ET_STYLE_NoName_00__1" xfId="28"/>
    <cellStyle name="_ET_STYLE_NoName_00__1 2" xfId="29"/>
    <cellStyle name="_ET_STYLE_NoName_00__1_010309" xfId="30"/>
    <cellStyle name="_ET_STYLE_NoName_00__1_100209" xfId="31"/>
    <cellStyle name="_ET_STYLE_NoName_00__1_110209" xfId="32"/>
    <cellStyle name="_ET_STYLE_NoName_00__130209" xfId="33"/>
    <cellStyle name="_ET_STYLE_NoName_00__130209 2" xfId="34"/>
    <cellStyle name="_ET_STYLE_NoName_00__130209_010309" xfId="35"/>
    <cellStyle name="_ET_STYLE_NoName_00__130209_010309_1" xfId="36"/>
    <cellStyle name="_ET_STYLE_NoName_00__Node mang thang 3 nam 2009" xfId="37"/>
    <cellStyle name="_KT (2)" xfId="38"/>
    <cellStyle name="_KT (2)_1" xfId="39"/>
    <cellStyle name="_KT (2)_2" xfId="40"/>
    <cellStyle name="_KT (2)_2_TG-TH" xfId="41"/>
    <cellStyle name="_KT (2)_3" xfId="42"/>
    <cellStyle name="_KT (2)_3_TG-TH" xfId="43"/>
    <cellStyle name="_KT (2)_4" xfId="44"/>
    <cellStyle name="_KT (2)_4_TG-TH" xfId="45"/>
    <cellStyle name="_KT (2)_5" xfId="46"/>
    <cellStyle name="_KT (2)_TG-TH" xfId="47"/>
    <cellStyle name="_KT_TG" xfId="48"/>
    <cellStyle name="_KT_TG_1" xfId="49"/>
    <cellStyle name="_KT_TG_2" xfId="50"/>
    <cellStyle name="_KT_TG_3" xfId="51"/>
    <cellStyle name="_KT_TG_4" xfId="52"/>
    <cellStyle name="_Node mạng TD tháng 8 năm 2009" xfId="53"/>
    <cellStyle name="_TG-TH" xfId="54"/>
    <cellStyle name="_TG-TH_1" xfId="55"/>
    <cellStyle name="_TG-TH_2" xfId="56"/>
    <cellStyle name="_TG-TH_3" xfId="57"/>
    <cellStyle name="_TG-TH_4" xfId="58"/>
    <cellStyle name="_THE-BTS-2009" xfId="59"/>
    <cellStyle name="_Tong hop cac tuyen ban giao " xfId="60"/>
    <cellStyle name="’Ê‰Ý_laroux" xfId="61"/>
    <cellStyle name="¤@¯ë_pldt" xfId="62"/>
    <cellStyle name="•W_Bx‹‹•”•iƒŠƒXƒg (2)" xfId="63"/>
    <cellStyle name="0" xfId="65"/>
    <cellStyle name="0,0_x000d__x000a_NA_x000d__x000a_" xfId="66"/>
    <cellStyle name="1" xfId="67"/>
    <cellStyle name="1_Book1" xfId="68"/>
    <cellStyle name="1_Du Lieu ADSL Va PSTN" xfId="69"/>
    <cellStyle name="18" xfId="70"/>
    <cellStyle name="¹éºÐÀ²_±âÅ¸" xfId="71"/>
    <cellStyle name="2" xfId="72"/>
    <cellStyle name="2_Book1" xfId="73"/>
    <cellStyle name="2_Du Lieu ADSL Va PSTN" xfId="74"/>
    <cellStyle name="20% - Accent1" xfId="75" builtinId="30" customBuiltin="1"/>
    <cellStyle name="20% - Accent1 2" xfId="76"/>
    <cellStyle name="20% - Accent2" xfId="77" builtinId="34" customBuiltin="1"/>
    <cellStyle name="20% - Accent2 2" xfId="78"/>
    <cellStyle name="20% - Accent3" xfId="79" builtinId="38" customBuiltin="1"/>
    <cellStyle name="20% - Accent3 2" xfId="80"/>
    <cellStyle name="20% - Accent4" xfId="81" builtinId="42" customBuiltin="1"/>
    <cellStyle name="20% - Accent4 2" xfId="82"/>
    <cellStyle name="20% - Accent5" xfId="83" builtinId="46" customBuiltin="1"/>
    <cellStyle name="20% - Accent5 2" xfId="84"/>
    <cellStyle name="20% - Accent6" xfId="85" builtinId="50" customBuiltin="1"/>
    <cellStyle name="20% - Accent6 2" xfId="86"/>
    <cellStyle name="20% - Nhấn1" xfId="87"/>
    <cellStyle name="20% - Nhấn2" xfId="88"/>
    <cellStyle name="20% - Nhấn3" xfId="89"/>
    <cellStyle name="20% - Nhấn4" xfId="90"/>
    <cellStyle name="20% - Nhấn5" xfId="91"/>
    <cellStyle name="20% - Nhấn6" xfId="92"/>
    <cellStyle name="3" xfId="93"/>
    <cellStyle name="3_Book1" xfId="94"/>
    <cellStyle name="3_Du Lieu ADSL Va PSTN" xfId="95"/>
    <cellStyle name="³f¹ô[0]_pldt" xfId="96"/>
    <cellStyle name="³f¹ô_pldt" xfId="97"/>
    <cellStyle name="4" xfId="98"/>
    <cellStyle name="40% - Accent1" xfId="99" builtinId="31" customBuiltin="1"/>
    <cellStyle name="40% - Accent1 2" xfId="100"/>
    <cellStyle name="40% - Accent2" xfId="101" builtinId="35" customBuiltin="1"/>
    <cellStyle name="40% - Accent2 2" xfId="102"/>
    <cellStyle name="40% - Accent3" xfId="103" builtinId="39" customBuiltin="1"/>
    <cellStyle name="40% - Accent3 2" xfId="104"/>
    <cellStyle name="40% - Accent4" xfId="105" builtinId="43" customBuiltin="1"/>
    <cellStyle name="40% - Accent4 2" xfId="106"/>
    <cellStyle name="40% - Accent5" xfId="107" builtinId="47" customBuiltin="1"/>
    <cellStyle name="40% - Accent5 2" xfId="108"/>
    <cellStyle name="40% - Accent6" xfId="109" builtinId="51" customBuiltin="1"/>
    <cellStyle name="40% - Accent6 2" xfId="110"/>
    <cellStyle name="40% - Nhấn1" xfId="111"/>
    <cellStyle name="40% - Nhấn2" xfId="112"/>
    <cellStyle name="40% - Nhấn3" xfId="113"/>
    <cellStyle name="40% - Nhấn4" xfId="114"/>
    <cellStyle name="40% - Nhấn5" xfId="115"/>
    <cellStyle name="40% - Nhấn6" xfId="116"/>
    <cellStyle name="510T" xfId="117"/>
    <cellStyle name="60% - Accent1" xfId="118" builtinId="32" customBuiltin="1"/>
    <cellStyle name="60% - Accent1 2" xfId="119"/>
    <cellStyle name="60% - Accent2" xfId="120" builtinId="36" customBuiltin="1"/>
    <cellStyle name="60% - Accent2 2" xfId="121"/>
    <cellStyle name="60% - Accent3" xfId="122" builtinId="40" customBuiltin="1"/>
    <cellStyle name="60% - Accent3 2" xfId="123"/>
    <cellStyle name="60% - Accent4" xfId="124" builtinId="44" customBuiltin="1"/>
    <cellStyle name="60% - Accent4 2" xfId="125"/>
    <cellStyle name="60% - Accent5" xfId="126" builtinId="48" customBuiltin="1"/>
    <cellStyle name="60% - Accent5 2" xfId="127"/>
    <cellStyle name="60% - Accent6" xfId="128" builtinId="52" customBuiltin="1"/>
    <cellStyle name="60% - Accent6 2" xfId="129"/>
    <cellStyle name="60% - Nhấn1" xfId="130"/>
    <cellStyle name="60% - Nhấn2" xfId="131"/>
    <cellStyle name="60% - Nhấn3" xfId="132"/>
    <cellStyle name="60% - Nhấn4" xfId="133"/>
    <cellStyle name="60% - Nhấn5" xfId="134"/>
    <cellStyle name="60% - Nhấn6" xfId="135"/>
    <cellStyle name="a" xfId="136"/>
    <cellStyle name="Accent1" xfId="137" builtinId="29" customBuiltin="1"/>
    <cellStyle name="Accent1 - 20%" xfId="138"/>
    <cellStyle name="Accent1 - 40%" xfId="139"/>
    <cellStyle name="Accent1 - 60%" xfId="140"/>
    <cellStyle name="Accent1 2" xfId="141"/>
    <cellStyle name="Accent2" xfId="142" builtinId="33" customBuiltin="1"/>
    <cellStyle name="Accent2 - 20%" xfId="143"/>
    <cellStyle name="Accent2 - 40%" xfId="144"/>
    <cellStyle name="Accent2 - 60%" xfId="145"/>
    <cellStyle name="Accent2 2" xfId="146"/>
    <cellStyle name="Accent3" xfId="147" builtinId="37" customBuiltin="1"/>
    <cellStyle name="Accent3 - 20%" xfId="148"/>
    <cellStyle name="Accent3 - 40%" xfId="149"/>
    <cellStyle name="Accent3 - 60%" xfId="150"/>
    <cellStyle name="Accent3 2" xfId="151"/>
    <cellStyle name="Accent4" xfId="152" builtinId="41" customBuiltin="1"/>
    <cellStyle name="Accent4 - 20%" xfId="153"/>
    <cellStyle name="Accent4 - 40%" xfId="154"/>
    <cellStyle name="Accent4 - 60%" xfId="155"/>
    <cellStyle name="Accent4 2" xfId="156"/>
    <cellStyle name="Accent5" xfId="157" builtinId="45" customBuiltin="1"/>
    <cellStyle name="Accent5 - 20%" xfId="158"/>
    <cellStyle name="Accent5 - 40%" xfId="159"/>
    <cellStyle name="Accent5 - 60%" xfId="160"/>
    <cellStyle name="Accent5 2" xfId="161"/>
    <cellStyle name="Accent6" xfId="162" builtinId="49" customBuiltin="1"/>
    <cellStyle name="Accent6 - 20%" xfId="163"/>
    <cellStyle name="Accent6 - 40%" xfId="164"/>
    <cellStyle name="Accent6 - 60%" xfId="165"/>
    <cellStyle name="Accent6 2" xfId="166"/>
    <cellStyle name="ÅëÈ­ [0]_¿ì¹°Åë" xfId="167"/>
    <cellStyle name="AeE­ [0]_INQUIRY ¿?¾÷AßAø " xfId="168"/>
    <cellStyle name="ÅëÈ­ [0]_ÿÿÿÿÿÿ" xfId="169"/>
    <cellStyle name="ÅëÈ­_¿ì¹°Åë" xfId="170"/>
    <cellStyle name="AeE­_INQUIRY ¿?¾÷AßAø " xfId="171"/>
    <cellStyle name="ÅëÈ­_ÿÿÿÿÿÿ" xfId="172"/>
    <cellStyle name="Al" xfId="173"/>
    <cellStyle name="args.style" xfId="174"/>
    <cellStyle name="ÄÞ¸¶ [0]_¿ì¹°Åë" xfId="175"/>
    <cellStyle name="AÞ¸¶ [0]_INQUIRY ¿?¾÷AßAø " xfId="176"/>
    <cellStyle name="ÄÞ¸¶ [0]_ÿÿÿÿÿÿ" xfId="177"/>
    <cellStyle name="ÄÞ¸¶_¿ì¹°Åë" xfId="178"/>
    <cellStyle name="AÞ¸¶_INQUIRY ¿?¾÷AßAø " xfId="179"/>
    <cellStyle name="ÄÞ¸¶_ÿÿÿÿÿÿ" xfId="180"/>
    <cellStyle name="AutoFormat Options" xfId="181"/>
    <cellStyle name="Bad" xfId="182" builtinId="27" customBuiltin="1"/>
    <cellStyle name="Bad 2" xfId="183"/>
    <cellStyle name="Body" xfId="184"/>
    <cellStyle name="C?AØ_¿?¾÷CoE² " xfId="185"/>
    <cellStyle name="C¡ÍA¨ª_goldix(recap)" xfId="186"/>
    <cellStyle name="C¡IA¨ª_Recapbul" xfId="187"/>
    <cellStyle name="C¡ÍA¨ª_RECAPGOL" xfId="188"/>
    <cellStyle name="Ç¥ÁØ_#2(M17)_1" xfId="189"/>
    <cellStyle name="C￥AØ_¿μ¾÷CoE² " xfId="190"/>
    <cellStyle name="Ç¥ÁØ_°èÈ¹" xfId="191"/>
    <cellStyle name="C￥AØ_goldix(recap)" xfId="192"/>
    <cellStyle name="Ç¥ÁØ_goldix(recap)" xfId="193"/>
    <cellStyle name="C￥AØ_Recapatl" xfId="194"/>
    <cellStyle name="Ç¥ÁØ_Recapatl" xfId="195"/>
    <cellStyle name="C￥AØ_RECAPGOL" xfId="196"/>
    <cellStyle name="Ç¥ÁØ_RECAPGOL" xfId="197"/>
    <cellStyle name="Calc Currency (0)" xfId="198"/>
    <cellStyle name="Calc Currency (2)" xfId="199"/>
    <cellStyle name="Calc Percent (0)" xfId="200"/>
    <cellStyle name="Calc Percent (1)" xfId="201"/>
    <cellStyle name="Calc Percent (2)" xfId="202"/>
    <cellStyle name="Calc Units (0)" xfId="203"/>
    <cellStyle name="Calc Units (1)" xfId="204"/>
    <cellStyle name="Calc Units (2)" xfId="205"/>
    <cellStyle name="Calculation" xfId="206" builtinId="22" customBuiltin="1"/>
    <cellStyle name="Calculation 2" xfId="207"/>
    <cellStyle name="category" xfId="208"/>
    <cellStyle name="CC1" xfId="209"/>
    <cellStyle name="CC2" xfId="210"/>
    <cellStyle name="chchuyen" xfId="211"/>
    <cellStyle name="Check Cell" xfId="212" builtinId="23" customBuiltin="1"/>
    <cellStyle name="Check Cell 2" xfId="213"/>
    <cellStyle name="chu" xfId="214"/>
    <cellStyle name="Comma  - Style1" xfId="215"/>
    <cellStyle name="Comma  - Style2" xfId="216"/>
    <cellStyle name="Comma  - Style3" xfId="217"/>
    <cellStyle name="Comma  - Style4" xfId="218"/>
    <cellStyle name="Comma  - Style5" xfId="219"/>
    <cellStyle name="Comma  - Style6" xfId="220"/>
    <cellStyle name="Comma  - Style7" xfId="221"/>
    <cellStyle name="Comma  - Style8" xfId="222"/>
    <cellStyle name="Comma [00]" xfId="223"/>
    <cellStyle name="Comma 2" xfId="224"/>
    <cellStyle name="comma zerodec" xfId="225"/>
    <cellStyle name="Comma0" xfId="226"/>
    <cellStyle name="Comma0 2" xfId="227"/>
    <cellStyle name="Copied" xfId="228"/>
    <cellStyle name="COST1" xfId="229"/>
    <cellStyle name="CT1" xfId="230"/>
    <cellStyle name="CT2" xfId="231"/>
    <cellStyle name="CT4" xfId="232"/>
    <cellStyle name="CT5" xfId="233"/>
    <cellStyle name="ct7" xfId="234"/>
    <cellStyle name="ct8" xfId="235"/>
    <cellStyle name="cth1" xfId="236"/>
    <cellStyle name="Cthuc" xfId="237"/>
    <cellStyle name="Cthuc1" xfId="238"/>
    <cellStyle name="Curråncy [0]_FCST_RESULTS" xfId="239"/>
    <cellStyle name="Currency [0]ßmud plant bolted_RESULTS" xfId="240"/>
    <cellStyle name="Currency [00]" xfId="241"/>
    <cellStyle name="Currency![0]_FCSt (2)" xfId="242"/>
    <cellStyle name="Currency0" xfId="243"/>
    <cellStyle name="Currency0 2" xfId="244"/>
    <cellStyle name="Currency1" xfId="245"/>
    <cellStyle name="d" xfId="246"/>
    <cellStyle name="d%" xfId="247"/>
    <cellStyle name="d1" xfId="248"/>
    <cellStyle name="Date" xfId="249"/>
    <cellStyle name="Date 2" xfId="250"/>
    <cellStyle name="Date Short" xfId="251"/>
    <cellStyle name="Date_Book1" xfId="252"/>
    <cellStyle name="Đầu ra" xfId="253"/>
    <cellStyle name="Đầu vào" xfId="254"/>
    <cellStyle name="Đề mục 1" xfId="255"/>
    <cellStyle name="Đề mục 2" xfId="256"/>
    <cellStyle name="Đề mục 3" xfId="257"/>
    <cellStyle name="Đề mục 4" xfId="258"/>
    <cellStyle name="Dezimal [0]_Compiling Utility Macros" xfId="259"/>
    <cellStyle name="Dezimal_Compiling Utility Macros" xfId="260"/>
    <cellStyle name="Dollar (zero dec)" xfId="261"/>
    <cellStyle name="Emphasis 1" xfId="262"/>
    <cellStyle name="Emphasis 2" xfId="263"/>
    <cellStyle name="Emphasis 3" xfId="264"/>
    <cellStyle name="Enter Currency (0)" xfId="265"/>
    <cellStyle name="Enter Currency (2)" xfId="266"/>
    <cellStyle name="Enter Units (0)" xfId="267"/>
    <cellStyle name="Enter Units (1)" xfId="268"/>
    <cellStyle name="Enter Units (2)" xfId="269"/>
    <cellStyle name="Entered" xfId="270"/>
    <cellStyle name="Euro" xfId="271"/>
    <cellStyle name="Euro 2" xfId="272"/>
    <cellStyle name="Explanatory Text" xfId="273" builtinId="53" customBuiltin="1"/>
    <cellStyle name="Explanatory Text 2" xfId="274"/>
    <cellStyle name="Fixed" xfId="275"/>
    <cellStyle name="Fixed 2" xfId="276"/>
    <cellStyle name="Ghi chú" xfId="277"/>
    <cellStyle name="Good" xfId="278" builtinId="26" customBuiltin="1"/>
    <cellStyle name="Good 2" xfId="279"/>
    <cellStyle name="Grey" xfId="280"/>
    <cellStyle name="ha" xfId="281"/>
    <cellStyle name="Head 1" xfId="282"/>
    <cellStyle name="HEADER" xfId="283"/>
    <cellStyle name="Header1" xfId="284"/>
    <cellStyle name="Header1 2" xfId="285"/>
    <cellStyle name="Header1_010309" xfId="286"/>
    <cellStyle name="Header2" xfId="287"/>
    <cellStyle name="Header2 2" xfId="288"/>
    <cellStyle name="Header2_010309" xfId="289"/>
    <cellStyle name="Heading 1" xfId="290" builtinId="16" customBuiltin="1"/>
    <cellStyle name="Heading 1 2" xfId="291"/>
    <cellStyle name="Heading 2" xfId="292" builtinId="17" customBuiltin="1"/>
    <cellStyle name="Heading 2 2" xfId="293"/>
    <cellStyle name="Heading 3" xfId="294" builtinId="18" customBuiltin="1"/>
    <cellStyle name="Heading 3 2" xfId="295"/>
    <cellStyle name="Heading 4" xfId="296" builtinId="19" customBuiltin="1"/>
    <cellStyle name="Heading 4 2" xfId="297"/>
    <cellStyle name="HEADING1" xfId="298"/>
    <cellStyle name="HEADING2" xfId="299"/>
    <cellStyle name="HEADINGS" xfId="300"/>
    <cellStyle name="HEADINGSTOP" xfId="301"/>
    <cellStyle name="headoption" xfId="302"/>
    <cellStyle name="Hoa-Scholl" xfId="303"/>
    <cellStyle name="Hyperlink" xfId="304" builtinId="8"/>
    <cellStyle name="Hyperlink 2" xfId="305"/>
    <cellStyle name="i·0" xfId="306"/>
    <cellStyle name="Input" xfId="307" builtinId="20" customBuiltin="1"/>
    <cellStyle name="Input [yellow]" xfId="308"/>
    <cellStyle name="Input 2" xfId="309"/>
    <cellStyle name="Input Cells" xfId="310"/>
    <cellStyle name="k" xfId="311"/>
    <cellStyle name="KH ®Ëm" xfId="312"/>
    <cellStyle name="KH mê ngang" xfId="313"/>
    <cellStyle name="khanh" xfId="314"/>
    <cellStyle name="Kiểm tra Ô" xfId="315"/>
    <cellStyle name="Ledger 17 x 11 in" xfId="316"/>
    <cellStyle name="Link Currency (0)" xfId="317"/>
    <cellStyle name="Link Currency (2)" xfId="318"/>
    <cellStyle name="Link Units (0)" xfId="319"/>
    <cellStyle name="Link Units (1)" xfId="320"/>
    <cellStyle name="Link Units (2)" xfId="321"/>
    <cellStyle name="Linked Cell" xfId="322" builtinId="24" customBuiltin="1"/>
    <cellStyle name="Linked Cell 2" xfId="323"/>
    <cellStyle name="Linked Cells" xfId="324"/>
    <cellStyle name="luc" xfId="325"/>
    <cellStyle name="luc2" xfId="326"/>
    <cellStyle name="Millares [0]_Well Timing" xfId="327"/>
    <cellStyle name="Millares_Well Timing" xfId="328"/>
    <cellStyle name="Milliers [0]_      " xfId="329"/>
    <cellStyle name="Milliers_      " xfId="330"/>
    <cellStyle name="Môc" xfId="331"/>
    <cellStyle name="Model" xfId="332"/>
    <cellStyle name="moi" xfId="333"/>
    <cellStyle name="Moneda [0]_Well Timing" xfId="334"/>
    <cellStyle name="Moneda_Well Timing" xfId="335"/>
    <cellStyle name="Monétaire [0]_      " xfId="336"/>
    <cellStyle name="Monétaire_      " xfId="337"/>
    <cellStyle name="Mon彋aire [0]_AR1194" xfId="338"/>
    <cellStyle name="Mon彋aire_AR1194" xfId="339"/>
    <cellStyle name="Mon騁aire [0]_AR1194" xfId="340"/>
    <cellStyle name="Mon騁aire_AR1194" xfId="341"/>
    <cellStyle name="n" xfId="342"/>
    <cellStyle name="n 2" xfId="343"/>
    <cellStyle name="n1" xfId="344"/>
    <cellStyle name="Neutral" xfId="345" builtinId="28" customBuiltin="1"/>
    <cellStyle name="Neutral 2" xfId="346"/>
    <cellStyle name="New Times Roman" xfId="347"/>
    <cellStyle name="Nhấn1" xfId="348"/>
    <cellStyle name="Nhấn2" xfId="349"/>
    <cellStyle name="Nhấn3" xfId="350"/>
    <cellStyle name="Nhấn4" xfId="351"/>
    <cellStyle name="Nhấn5" xfId="352"/>
    <cellStyle name="Nhấn6" xfId="353"/>
    <cellStyle name="no dec" xfId="354"/>
    <cellStyle name="Non" xfId="355"/>
    <cellStyle name="Normal" xfId="0" builtinId="0"/>
    <cellStyle name="Normal - ??1" xfId="356"/>
    <cellStyle name="Normal - Style1" xfId="357"/>
    <cellStyle name="Normal - 유형1" xfId="358"/>
    <cellStyle name="Normal 2" xfId="359"/>
    <cellStyle name="Normal 2 2" xfId="360"/>
    <cellStyle name="Normal 2 3" xfId="361"/>
    <cellStyle name="Normal 2 4" xfId="362"/>
    <cellStyle name="Normal 2 5" xfId="363"/>
    <cellStyle name="Normal 2 6" xfId="364"/>
    <cellStyle name="Normal 2 7" xfId="365"/>
    <cellStyle name="Normal 2_Bao cao tinh hinh mang Mobile_Thang_05_2009" xfId="366"/>
    <cellStyle name="Normal 3" xfId="367"/>
    <cellStyle name="Normal 3 2" xfId="368"/>
    <cellStyle name="Normal 3_010309" xfId="369"/>
    <cellStyle name="Normal 4" xfId="370"/>
    <cellStyle name="Normal 5" xfId="371"/>
    <cellStyle name="Normal_Copy of TH nhu cau nhan su tai Tinh 21 04 2008 (chuan duyet)" xfId="372"/>
    <cellStyle name="Normal_DUTOAN1" xfId="373"/>
    <cellStyle name="Normal_Mẫu_BBNT_CSHT_trạm_BTS (sua)" xfId="374"/>
    <cellStyle name="Normal1" xfId="375"/>
    <cellStyle name="Note" xfId="376" builtinId="10" customBuiltin="1"/>
    <cellStyle name="Note 2" xfId="377"/>
    <cellStyle name="Ô Được nối kết" xfId="378"/>
    <cellStyle name="Œ…‹æØ‚è [0.00]_ÆÂ¹²" xfId="379"/>
    <cellStyle name="Œ…‹æØ‚è_laroux" xfId="380"/>
    <cellStyle name="oft Excel]_x000d__x000a_Comment=open=/f ‚ðw’è‚·‚é‚ÆAƒ†[ƒU[’è‹`ŠÖ”‚ðŠÖ”“\‚è•t‚¯‚Ìˆê——‚É“o˜^‚·‚é‚±‚Æ‚ª‚Å‚«‚Ü‚·B_x000d__x000a_Maximized" xfId="381"/>
    <cellStyle name="oft Excel]_x000d__x000a_Comment=open=/f ‚ðŽw’è‚·‚é‚ÆAƒ†[ƒU[’è‹`ŠÖ”‚ðŠÖ”“\‚è•t‚¯‚Ìˆê——‚É“o˜^‚·‚é‚±‚Æ‚ª‚Å‚«‚Ü‚·B_x000d__x000a_Maximized" xfId="382"/>
    <cellStyle name="omma [0]_Mktg Prog" xfId="383"/>
    <cellStyle name="ormal_Sheet1_1" xfId="384"/>
    <cellStyle name="Output" xfId="385" builtinId="21" customBuiltin="1"/>
    <cellStyle name="Output 2" xfId="386"/>
    <cellStyle name="P1D" xfId="387"/>
    <cellStyle name="per.style" xfId="388"/>
    <cellStyle name="Percent [0]" xfId="389"/>
    <cellStyle name="Percent [00]" xfId="390"/>
    <cellStyle name="Percent [2]" xfId="391"/>
    <cellStyle name="Percent [2] 2" xfId="392"/>
    <cellStyle name="PERCENTAGE" xfId="393"/>
    <cellStyle name="PrePop Currency (0)" xfId="394"/>
    <cellStyle name="PrePop Currency (2)" xfId="395"/>
    <cellStyle name="PrePop Units (0)" xfId="396"/>
    <cellStyle name="PrePop Units (1)" xfId="397"/>
    <cellStyle name="PrePop Units (2)" xfId="398"/>
    <cellStyle name="pricing" xfId="399"/>
    <cellStyle name="PSChar" xfId="400"/>
    <cellStyle name="PSHeading" xfId="401"/>
    <cellStyle name="Quantity" xfId="402"/>
    <cellStyle name="Quantity 2" xfId="403"/>
    <cellStyle name="Quantity_010309" xfId="404"/>
    <cellStyle name="regstoresfromspecstores" xfId="405"/>
    <cellStyle name="RevList" xfId="406"/>
    <cellStyle name="ri" xfId="407"/>
    <cellStyle name="ri 2" xfId="408"/>
    <cellStyle name="RowLevel_0" xfId="409"/>
    <cellStyle name="S—_x0008_" xfId="410"/>
    <cellStyle name="S1D" xfId="411"/>
    <cellStyle name="SHADEDSTORES" xfId="412"/>
    <cellStyle name="Sheet Title" xfId="413"/>
    <cellStyle name="so" xfId="414"/>
    <cellStyle name="SO%" xfId="415"/>
    <cellStyle name="so_Di doi ong quoc lo 26" xfId="416"/>
    <cellStyle name="specstores" xfId="417"/>
    <cellStyle name="Standard_Anpassen der Amortisation" xfId="418"/>
    <cellStyle name="STEP1" xfId="419"/>
    <cellStyle name="STEP2" xfId="420"/>
    <cellStyle name="STT" xfId="421"/>
    <cellStyle name="Style 1" xfId="422"/>
    <cellStyle name="Style 1 2" xfId="423"/>
    <cellStyle name="Style 1_010309" xfId="424"/>
    <cellStyle name="Style 2" xfId="425"/>
    <cellStyle name="Style 3" xfId="426"/>
    <cellStyle name="Style 4" xfId="427"/>
    <cellStyle name="Style 5" xfId="428"/>
    <cellStyle name="subhead" xfId="429"/>
    <cellStyle name="Subtotal" xfId="430"/>
    <cellStyle name="T" xfId="431"/>
    <cellStyle name="T_Book1" xfId="432"/>
    <cellStyle name="T_TK_HT" xfId="433"/>
    <cellStyle name="tde" xfId="434"/>
    <cellStyle name="Text Indent A" xfId="435"/>
    <cellStyle name="Text Indent B" xfId="436"/>
    <cellStyle name="Text Indent C" xfId="437"/>
    <cellStyle name="th" xfId="438"/>
    <cellStyle name="Thanh" xfId="439"/>
    <cellStyle name="þ_x001d_ð¤_x000c_¯þ_x0014__x000d_¨þU_x0001_À_x0004_ _x0015__x000f__x0001__x0001_" xfId="440"/>
    <cellStyle name="þ_x001d_ðK_x000c_Fý_x001b__x000d_9ýU_x0001_Ð_x0008_¦)_x0007__x0001__x0001_" xfId="441"/>
    <cellStyle name="Tiªu ®Ì" xfId="442"/>
    <cellStyle name="Tiêu đề" xfId="443"/>
    <cellStyle name="Tính toán" xfId="444"/>
    <cellStyle name="TiÓu môc" xfId="445"/>
    <cellStyle name="Title" xfId="446" builtinId="15" customBuiltin="1"/>
    <cellStyle name="Title 2" xfId="447"/>
    <cellStyle name="Tổng" xfId="448"/>
    <cellStyle name="Tốt" xfId="449"/>
    <cellStyle name="Total" xfId="450" builtinId="25" customBuiltin="1"/>
    <cellStyle name="Total 2" xfId="451"/>
    <cellStyle name="trang" xfId="452"/>
    <cellStyle name="Trung tính" xfId="453"/>
    <cellStyle name="Văn bản Cảnh báo" xfId="454"/>
    <cellStyle name="Văn bản Giải thích" xfId="455"/>
    <cellStyle name="viet" xfId="456"/>
    <cellStyle name="viet2" xfId="457"/>
    <cellStyle name="Vn Time 13" xfId="458"/>
    <cellStyle name="Vn Time 14" xfId="459"/>
    <cellStyle name="vnbo" xfId="460"/>
    <cellStyle name="vnhead1" xfId="461"/>
    <cellStyle name="vnhead2" xfId="462"/>
    <cellStyle name="vnhead3" xfId="463"/>
    <cellStyle name="vnhead4" xfId="464"/>
    <cellStyle name="VNITIMES" xfId="465"/>
    <cellStyle name="vntxt1" xfId="466"/>
    <cellStyle name="vntxt2" xfId="467"/>
    <cellStyle name="W_BxiXg (2)" xfId="64"/>
    <cellStyle name="Währung [0]_Compiling Utility Macros" xfId="468"/>
    <cellStyle name="Währung_Compiling Utility Macros" xfId="469"/>
    <cellStyle name="Warning Text" xfId="470" builtinId="11" customBuiltin="1"/>
    <cellStyle name="Warning Text 2" xfId="471"/>
    <cellStyle name="Xấu" xfId="472"/>
    <cellStyle name="xuan" xfId="473"/>
    <cellStyle name="เครื่องหมายสกุลเงิน [0]_FTC_OFFER" xfId="474"/>
    <cellStyle name="เครื่องหมายสกุลเงิน_FTC_OFFER" xfId="475"/>
    <cellStyle name="ปกติ_FTC_OFFER" xfId="476"/>
    <cellStyle name="똿뗦먛귟 [0.00]_PRODUCT DETAIL Q1" xfId="480"/>
    <cellStyle name="똿뗦먛귟_PRODUCT DETAIL Q1" xfId="481"/>
    <cellStyle name="믅됞 [0.00]_PRODUCT DETAIL Q1" xfId="482"/>
    <cellStyle name="믅됞_PRODUCT DETAIL Q1" xfId="483"/>
    <cellStyle name="백분율_95" xfId="484"/>
    <cellStyle name="뷭?_BOOKSHIP" xfId="485"/>
    <cellStyle name="一般_00Q3902REV.1" xfId="499"/>
    <cellStyle name="不要処理" xfId="500"/>
    <cellStyle name="千分位[0]_00Q3902REV.1" xfId="501"/>
    <cellStyle name="千分位_00Q3902REV.1" xfId="502"/>
    <cellStyle name="콤마 [ - 유형1" xfId="486"/>
    <cellStyle name="콤마 [ - 유형2" xfId="487"/>
    <cellStyle name="콤마 [ - 유형3" xfId="488"/>
    <cellStyle name="콤마 [ - 유형4" xfId="489"/>
    <cellStyle name="콤마 [ - 유형5" xfId="490"/>
    <cellStyle name="콤마 [ - 유형6" xfId="491"/>
    <cellStyle name="콤마 [ - 유형7" xfId="492"/>
    <cellStyle name="콤마 [ - 유형8" xfId="493"/>
    <cellStyle name="콤마 [0]_ 비목별 월별기술 " xfId="494"/>
    <cellStyle name="콤마_ 비목별 월별기술 " xfId="495"/>
    <cellStyle name="통화 [0]_1202" xfId="496"/>
    <cellStyle name="통화_1202" xfId="497"/>
    <cellStyle name="표준_(정보부문)월별인원계획" xfId="498"/>
    <cellStyle name="帳票" xfId="503"/>
    <cellStyle name="常规_sheet" xfId="504"/>
    <cellStyle name="桁?切? [0.00]_pldt" xfId="505"/>
    <cellStyle name="桁?切?_pldt" xfId="506"/>
    <cellStyle name="桁区切り [0.00]_185W TW 外注部品国産化LIST(BG)" xfId="507"/>
    <cellStyle name="桁区切り_185W TW 外注部品国産化LIST(BG)" xfId="508"/>
    <cellStyle name="標?_外?Ａ最終" xfId="509"/>
    <cellStyle name="標準_176w11h-4" xfId="510"/>
    <cellStyle name="標準8" xfId="511"/>
    <cellStyle name="貨幣 [0]_00Q3902REV.1" xfId="512"/>
    <cellStyle name="貨幣[0]_06生管" xfId="513"/>
    <cellStyle name="貨幣_00Q3902REV.1" xfId="514"/>
    <cellStyle name="通貨 [0.00]_185W TW 外注部品国産化LIST(BG)" xfId="515"/>
    <cellStyle name="通貨_185W TW 外注部品国産化LIST(BG)" xfId="516"/>
    <cellStyle name=" [0.00]_ Att. 1- Cover" xfId="477"/>
    <cellStyle name="_ Att. 1- Cover" xfId="478"/>
    <cellStyle name="?_ Att. 1- Cover" xfId="479"/>
  </cellStyles>
  <dxfs count="16">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LUU\HUNG\Tkedado,mte,qminh,lhoa\TK35%20-%20Lien%20Ho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Tuyen-476mo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vanhien\Downloads\1\du%20toan%20nha%20mai%20cai%20tao%20comas%20a%20giang%20gui.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KLMT"/>
      <sheetName val="Tổng kê"/>
      <sheetName val="Liệt kê"/>
      <sheetName val="00000000"/>
      <sheetName val="10000000"/>
      <sheetName val="XL4Poppy"/>
      <sheetName val="XL4Poppy (2)"/>
      <sheetName val="XL4Poppy (3)"/>
      <sheetName val="XL4Poppy (4)"/>
      <sheetName val="XL4Poppy (5)"/>
      <sheetName val="XL4Poppy (6)"/>
      <sheetName val="XL4Poppy (7)"/>
      <sheetName val="XL4Poppy (8)"/>
      <sheetName val="XL4Poppy (9)"/>
      <sheetName val="XL4Poppy (10)"/>
      <sheetName val="T?ng kê"/>
      <sheetName val="Li?t kê"/>
      <sheetName val="T_ng kê"/>
      <sheetName val="Li_t kê"/>
      <sheetName val="chitimc"/>
      <sheetName val="TK35 - Lien Hoa"/>
      <sheetName val="DonGiaLD"/>
      <sheetName val="DZ 35"/>
      <sheetName val="영업장 타입"/>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heet1"/>
      <sheetName val="HBT-1"/>
      <sheetName val="HBT-2"/>
      <sheetName val="DTH-1"/>
      <sheetName val="DTH-2"/>
      <sheetName val="LTTo-1"/>
      <sheetName val="PLEIKU RO"/>
      <sheetName val="NT"/>
      <sheetName val="HTK"/>
      <sheetName val="PDP-1"/>
      <sheetName val="phu_kien"/>
      <sheetName val="DZ_hathe"/>
      <sheetName val="00000000"/>
      <sheetName val="10000000"/>
      <sheetName val="20000000"/>
      <sheetName val="30000000"/>
      <sheetName val="40000000"/>
      <sheetName val="50000000"/>
      <sheetName val="60000000"/>
      <sheetName val="70000000"/>
      <sheetName val="80000000"/>
      <sheetName val="90000000"/>
      <sheetName val="a0000000"/>
      <sheetName val="b0000000"/>
      <sheetName val="c0000000"/>
      <sheetName val="d0000000"/>
      <sheetName val="e0000000"/>
      <sheetName val="f0000000"/>
      <sheetName val="g0000000"/>
      <sheetName val="h0000000"/>
      <sheetName val="i0000000"/>
      <sheetName val="j0000000"/>
      <sheetName val="k0000000"/>
      <sheetName val="l0000000"/>
      <sheetName val="m0000000"/>
      <sheetName val="n0000000"/>
      <sheetName val="o0000000"/>
      <sheetName val="p0000000"/>
      <sheetName val="q0000000"/>
      <sheetName val="r0000000"/>
      <sheetName val="s0000000"/>
      <sheetName val="t0000000"/>
      <sheetName val="u0000000"/>
      <sheetName val="v0000000"/>
      <sheetName val="w0000000"/>
      <sheetName val="x0000000"/>
      <sheetName val="y0000000"/>
      <sheetName val="z0000000"/>
      <sheetName val="01000000"/>
      <sheetName val="11000000"/>
      <sheetName val="21000000"/>
      <sheetName val="31000000"/>
      <sheetName val="41000000"/>
      <sheetName val="51000000"/>
      <sheetName val="XL4Poppy"/>
      <sheetName val="Ttin"/>
      <sheetName val="DanhMuc"/>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H DANH SACH"/>
      <sheetName val="PLHD"/>
      <sheetName val="PLHD1"/>
      <sheetName val="PLHD2"/>
      <sheetName val="PLHD3"/>
      <sheetName val="PLHD4"/>
      <sheetName val="Bia"/>
      <sheetName val="Input"/>
      <sheetName val="TT"/>
      <sheetName val="QD"/>
      <sheetName val="SS TDTCT"/>
      <sheetName val="TDT"/>
      <sheetName val="VAT LIEU"/>
      <sheetName val="NHAN CONG"/>
      <sheetName val="TDT CB"/>
      <sheetName val="THDTXD_CB"/>
      <sheetName val="VLC_CB"/>
      <sheetName val="DT_CB"/>
      <sheetName val="CL_CB"/>
      <sheetName val="PTVT_CB"/>
      <sheetName val="VC_CB"/>
      <sheetName val="CPK_CB"/>
      <sheetName val="10000000"/>
      <sheetName val="XL4Test5"/>
    </sheetNames>
    <sheetDataSet>
      <sheetData sheetId="0">
        <row r="5">
          <cell r="B5" t="str">
            <v>TTH027</v>
          </cell>
          <cell r="C5" t="str">
            <v>Thôn 2_Xã Phú Sơn_TX Hương Thủy</v>
          </cell>
          <cell r="E5" t="str">
            <v>III</v>
          </cell>
        </row>
        <row r="6">
          <cell r="B6" t="str">
            <v>TTH031</v>
          </cell>
          <cell r="C6" t="str">
            <v>Nguyễn Duy Ngưỡng,  Thôn 1_Phường Thủy Phương_TX Hương Thủy</v>
          </cell>
        </row>
        <row r="7">
          <cell r="B7" t="str">
            <v>TTH087</v>
          </cell>
          <cell r="C7" t="str">
            <v>Thôn 2_Phường Thủy Dương_TX Hương Thủy</v>
          </cell>
        </row>
        <row r="8">
          <cell r="B8" t="str">
            <v>TTH121</v>
          </cell>
          <cell r="C8" t="str">
            <v>Trần Thị Bẻo - KV4_Xã Thủy Vân_TX Hương Thủy</v>
          </cell>
        </row>
        <row r="9">
          <cell r="B9" t="str">
            <v>TTH124</v>
          </cell>
          <cell r="C9" t="str">
            <v>Nguyễn Quốc Việt - Thôn 9_Xã Thủy Phù_TX Hương Thủy</v>
          </cell>
        </row>
        <row r="10">
          <cell r="B10" t="str">
            <v>TTH126</v>
          </cell>
          <cell r="C10" t="str">
            <v>Tôn Thất Phán - Thôn Lương Xuân_Phường Thủy Lương_TX Hương Thủy</v>
          </cell>
        </row>
        <row r="11">
          <cell r="B11" t="str">
            <v>TTH182</v>
          </cell>
          <cell r="C11" t="str">
            <v>Ngã 4 Nguyễn Khoa Văn,Trưng Nữ Vương,Hương Thủy_Phường Phú Bài_TX Hương Thủy</v>
          </cell>
        </row>
        <row r="12">
          <cell r="B12" t="str">
            <v>TTH208</v>
          </cell>
          <cell r="C12" t="str">
            <v>Thôn 10 _Phường Thủy Phương_TX Hương Thủy</v>
          </cell>
        </row>
        <row r="13">
          <cell r="B13" t="str">
            <v>TTH250</v>
          </cell>
          <cell r="C13" t="str">
            <v>Thôn 7_Phường Thủy Phương_TX Hương Thủy</v>
          </cell>
        </row>
        <row r="14">
          <cell r="B14" t="str">
            <v>TTH292</v>
          </cell>
          <cell r="C14" t="str">
            <v>Thôn 5_Xã Thủy Phù_TX Hương Thủy</v>
          </cell>
        </row>
        <row r="15">
          <cell r="B15" t="str">
            <v>TTH306</v>
          </cell>
          <cell r="C15" t="str">
            <v>Thôn Võ Xá_Xã Thủy Bằng_TX Hương Thủy</v>
          </cell>
        </row>
        <row r="16">
          <cell r="B16" t="str">
            <v>TTH202</v>
          </cell>
          <cell r="C16" t="str">
            <v>Thôn 2_Phường Thủy Dương_TX Hương Thủy</v>
          </cell>
        </row>
        <row r="17">
          <cell r="B17" t="str">
            <v>TTH225</v>
          </cell>
          <cell r="C17" t="str">
            <v>Đại đội tỉnh đội, thôn Xuân Chánh_Phường Thủy Phương_TX Hương Thủy</v>
          </cell>
        </row>
        <row r="18">
          <cell r="B18" t="str">
            <v>TTH242</v>
          </cell>
          <cell r="C18" t="str">
            <v>Thôn Công Lương_Xã Thủy Vân_TX Hương Thủy</v>
          </cell>
        </row>
        <row r="19">
          <cell r="B19" t="str">
            <v>TTH100</v>
          </cell>
          <cell r="C19" t="str">
            <v>Nguyễn Văn Thưởng,  Thôn Long Hồ Hạ_Phường Hương Hồ_TX Hương Trà</v>
          </cell>
        </row>
        <row r="20">
          <cell r="B20" t="str">
            <v>TTH129</v>
          </cell>
          <cell r="C20" t="str">
            <v>Võ Quang Ngân - Thôn Hương Cần_Xã Hương Toàn_TX Hương Trà</v>
          </cell>
        </row>
        <row r="21">
          <cell r="B21" t="str">
            <v>TTH148</v>
          </cell>
          <cell r="C21" t="str">
            <v>Trần Văn Lộc, 125  Địa Linh_Xã Hương Vinh_TX Hương Trà</v>
          </cell>
        </row>
        <row r="22">
          <cell r="B22" t="str">
            <v>TTH170</v>
          </cell>
          <cell r="C22" t="str">
            <v>Hoàng Tú - KV4_phường Tứ Hạ_TX Hương Trà</v>
          </cell>
        </row>
        <row r="23">
          <cell r="B23" t="str">
            <v>TTH189</v>
          </cell>
          <cell r="C23" t="str">
            <v>Thôn Bồn Phổ_Phường Hương An_TX Hương Trà</v>
          </cell>
        </row>
        <row r="24">
          <cell r="B24" t="str">
            <v>TTH190</v>
          </cell>
          <cell r="C24" t="str">
            <v>Thôn Long Hồ Thượng_Phường Hương Hồ_TX Hương Trà</v>
          </cell>
        </row>
        <row r="25">
          <cell r="B25" t="str">
            <v>TTH209</v>
          </cell>
          <cell r="C25" t="str">
            <v>Thôn Hải Cát 1_Xã Hương Thọ_TX Hương Trà</v>
          </cell>
        </row>
        <row r="26">
          <cell r="B26" t="str">
            <v>TTH211</v>
          </cell>
          <cell r="C26" t="str">
            <v>Thôn Giáp Thượng_phường Hương Văn_TX Hương Trà</v>
          </cell>
        </row>
        <row r="27">
          <cell r="B27" t="str">
            <v>TTH212</v>
          </cell>
          <cell r="C27" t="str">
            <v>Thôn Sơn Công_Phường Hương Vân_TX Hương Trà</v>
          </cell>
        </row>
        <row r="28">
          <cell r="B28" t="str">
            <v>TTH219</v>
          </cell>
          <cell r="C28" t="str">
            <v>Thôn Bàu Đinh_phường Hương Văn_TX Hương Trà</v>
          </cell>
        </row>
        <row r="29">
          <cell r="B29" t="str">
            <v>TTH222</v>
          </cell>
          <cell r="C29" t="str">
            <v>Thôn Trung Thôn_phường Hương Xuân_TX Hương Trà</v>
          </cell>
        </row>
        <row r="30">
          <cell r="B30" t="str">
            <v>TTH273</v>
          </cell>
          <cell r="C30" t="str">
            <v>7/13 Nguyễn Hiền (Văn Xá)_phường Tứ Hạ_TX Hương Trà</v>
          </cell>
        </row>
        <row r="31">
          <cell r="B31" t="str">
            <v>TTH276</v>
          </cell>
          <cell r="C31" t="str">
            <v>thôn Hòa Hiệp_Xã Bình Thành_TX Hương Trà</v>
          </cell>
        </row>
        <row r="32">
          <cell r="B32" t="str">
            <v>TTH293</v>
          </cell>
          <cell r="C32" t="str">
            <v>Thôn Thanh Khê_phường Hương Xuân_TX Hương Trà</v>
          </cell>
        </row>
        <row r="33">
          <cell r="B33" t="str">
            <v>TTH294</v>
          </cell>
          <cell r="C33" t="str">
            <v>Núi Cây Mao_Phường Hương Vân_TX Hương Trà</v>
          </cell>
        </row>
        <row r="34">
          <cell r="B34" t="str">
            <v>TTH303</v>
          </cell>
          <cell r="C34" t="str">
            <v>Đỉnh núi 98m - Thôn Đông Trầm_Phường Hương Hồ_TX Hương Trà</v>
          </cell>
        </row>
        <row r="35">
          <cell r="B35" t="str">
            <v>TTH330</v>
          </cell>
          <cell r="C35" t="str">
            <v>Đỉnh núi bên cạnh thôn Thọ Bình_Xã Bình Thành_TX Hương Trà</v>
          </cell>
        </row>
        <row r="36">
          <cell r="B36" t="str">
            <v>TTH060</v>
          </cell>
          <cell r="C36" t="str">
            <v>Nguyễn Văn Châu,  Thôn 3_Xã Phong Hòa_Huyện Phong Điền</v>
          </cell>
        </row>
        <row r="37">
          <cell r="B37" t="str">
            <v>TTH133</v>
          </cell>
          <cell r="C37" t="str">
            <v>Nguyễn Văn Địch,  Thôn Điền Lộc_Xã Phong Xuân_Huyện Phong Điền</v>
          </cell>
        </row>
        <row r="38">
          <cell r="B38" t="str">
            <v>TTH141</v>
          </cell>
          <cell r="C38" t="str">
            <v>Nguyễn Đăng Khung, Thôn 5_Xã Điền Hòa_Huyện Phong Điền</v>
          </cell>
        </row>
        <row r="39">
          <cell r="B39" t="str">
            <v>TTH171</v>
          </cell>
          <cell r="C39" t="str">
            <v>Thôn Mỹ Phú_Xã Phong Chương_Huyện Phong Điền</v>
          </cell>
        </row>
        <row r="40">
          <cell r="B40" t="str">
            <v>TTH181</v>
          </cell>
          <cell r="C40" t="str">
            <v>Lê Văn Lực,  Thôn Đông Lái_Xã Phong Thu_Huyện Phong Điền</v>
          </cell>
        </row>
        <row r="41">
          <cell r="B41" t="str">
            <v>TTH183</v>
          </cell>
          <cell r="C41" t="str">
            <v>Trần Văn Khanh,  Thôn Lương Mai_Xã Phong Chương_Huyện Phong Điền</v>
          </cell>
        </row>
        <row r="42">
          <cell r="B42" t="str">
            <v>TTH184</v>
          </cell>
          <cell r="C42" t="str">
            <v>Hoàng Văn Kỳ,  Thôn Hiền Lương_Xã Phong Hiền_Huyện Phong Điền</v>
          </cell>
        </row>
        <row r="43">
          <cell r="B43" t="str">
            <v>TTH195</v>
          </cell>
          <cell r="C43" t="str">
            <v>Thôn Đồng Dạ_Xã Phong Sơn_Huyện Phong Điền</v>
          </cell>
        </row>
        <row r="44">
          <cell r="B44" t="str">
            <v>TTH196</v>
          </cell>
          <cell r="C44" t="str">
            <v>Thôn Tân Lập_TT Phong Điền_Huyện Phong Điền</v>
          </cell>
        </row>
        <row r="45">
          <cell r="B45" t="str">
            <v>TTH213</v>
          </cell>
          <cell r="C45" t="str">
            <v>Thôn Tân Mỹ_Xã Phong Mỹ_Huyện Phong Điền</v>
          </cell>
        </row>
        <row r="46">
          <cell r="B46" t="str">
            <v>TTH247</v>
          </cell>
          <cell r="C46" t="str">
            <v>Thôn Bắc Thạnh_Xã Phong Hiền_Huyện Phong Điền</v>
          </cell>
        </row>
        <row r="47">
          <cell r="B47" t="str">
            <v>TTH248</v>
          </cell>
          <cell r="C47" t="str">
            <v>Đỉnh đồi gần cột điện lực  -  thôn Bến Củi_Xã Phong Xuân_Huyện Phong Điền</v>
          </cell>
        </row>
        <row r="48">
          <cell r="B48" t="str">
            <v>TTH256</v>
          </cell>
          <cell r="C48" t="str">
            <v>Thôn Thanh Hương_Xã Điền Hương_Huyện Phong Điền</v>
          </cell>
        </row>
        <row r="49">
          <cell r="B49" t="str">
            <v>TTH257</v>
          </cell>
          <cell r="C49" t="str">
            <v>Thôn Mỹ Xuyên_Xã Phong Hòa_Huyện Phong Điền</v>
          </cell>
        </row>
        <row r="50">
          <cell r="B50" t="str">
            <v>TTH110</v>
          </cell>
          <cell r="C50" t="str">
            <v>Thôn Lương Phú Quý_Xã Lộc Điền_Huyện Phú Lộc</v>
          </cell>
        </row>
        <row r="51">
          <cell r="B51" t="str">
            <v>TTH113</v>
          </cell>
          <cell r="C51" t="str">
            <v>Bùi Tý,  Thôn Nam_Xã Lộc An_Huyện Phú Lộc</v>
          </cell>
        </row>
        <row r="52">
          <cell r="B52" t="str">
            <v>TTH139</v>
          </cell>
          <cell r="C52" t="str">
            <v>Thôn 2_Xã Vinh Mỹ_Huyện Phú Lộc</v>
          </cell>
        </row>
        <row r="53">
          <cell r="B53" t="str">
            <v>TTH172</v>
          </cell>
          <cell r="C53" t="str">
            <v>Huỳnh Văn Hiền - Thôn Thủy Yên Thượng_Xã Lộc Thủy_Huyện Phú Lộc</v>
          </cell>
        </row>
        <row r="54">
          <cell r="B54" t="str">
            <v>TTH180</v>
          </cell>
          <cell r="C54" t="str">
            <v>Cột HT Mobile - Thôn An Cư Tân_TT Lăng Cô_Huyện Phú Lộc</v>
          </cell>
        </row>
        <row r="55">
          <cell r="B55" t="str">
            <v>TTH185</v>
          </cell>
          <cell r="C55" t="str">
            <v>Đình đồi bên đường  -  Thôn 2_Xã Xuân Lộc_Huyện Phú Lộc</v>
          </cell>
        </row>
        <row r="56">
          <cell r="B56" t="str">
            <v>TTH192</v>
          </cell>
          <cell r="C56" t="str">
            <v>Thôn Bát Sơn_Xã Lộc Điền_Huyện Phú Lộc</v>
          </cell>
        </row>
        <row r="57">
          <cell r="B57" t="str">
            <v>TTH210</v>
          </cell>
          <cell r="C57" t="str">
            <v>Thôn 6 _Xã Lộc Hòa_Huyện Phú Lộc</v>
          </cell>
        </row>
        <row r="58">
          <cell r="B58" t="str">
            <v>TTH226</v>
          </cell>
          <cell r="C58" t="str">
            <v>Thôn Bắc Thượng_Xã Lộc An_Huyện Phú Lộc</v>
          </cell>
        </row>
        <row r="59">
          <cell r="B59" t="str">
            <v>TTH227</v>
          </cell>
          <cell r="C59" t="str">
            <v>Đỉnh núi cạnh thôn Cảnh Dương_Xã Lộc Vĩnh_Huyện Phú Lộc</v>
          </cell>
        </row>
        <row r="60">
          <cell r="B60" t="str">
            <v>TTH228</v>
          </cell>
          <cell r="C60" t="str">
            <v>Thôn Phú Cường_Xã Lộc Thủy_Huyện Phú Lộc</v>
          </cell>
        </row>
        <row r="61">
          <cell r="B61" t="str">
            <v>TTH291</v>
          </cell>
          <cell r="C61" t="str">
            <v>Thôn Nam Phổ Cần_Xã Lộc An_Huyện Phú Lộc</v>
          </cell>
        </row>
        <row r="62">
          <cell r="B62" t="str">
            <v>TTH296</v>
          </cell>
          <cell r="C62" t="str">
            <v>Thôn Vĩnh Sơn_Xã Lộc Sơn_Huyện Phú Lộc</v>
          </cell>
        </row>
        <row r="63">
          <cell r="B63" t="str">
            <v>TTH089</v>
          </cell>
          <cell r="C63" t="str">
            <v>Đỉnh núi đối diện khu du lịch Làng Xanh_TT Lăng Cô_Huyện Phú Lộc</v>
          </cell>
        </row>
        <row r="64">
          <cell r="B64" t="str">
            <v>TTH092</v>
          </cell>
          <cell r="C64" t="str">
            <v>Lê Văn Thịnh,  Thôn Loan Lý_TT Lăng Cô_Huyện Phú Lộc</v>
          </cell>
        </row>
        <row r="65">
          <cell r="B65" t="str">
            <v>TTH104</v>
          </cell>
          <cell r="C65" t="str">
            <v>Thôn An Hải_TT Thuận An_Huyện Phú Vang</v>
          </cell>
        </row>
        <row r="66">
          <cell r="B66" t="str">
            <v>TTH109</v>
          </cell>
          <cell r="C66" t="str">
            <v>Nguyễn Thanh Sơn - Thôn Kế Võ_Xã Vinh Xuân_Huyện Phú Vang</v>
          </cell>
        </row>
        <row r="67">
          <cell r="B67" t="str">
            <v>TTH174</v>
          </cell>
          <cell r="C67" t="str">
            <v>UBND xã Vinh Thanh - Thôn 5_Xã Vinh Thanh_Huyện Phú Vang</v>
          </cell>
        </row>
        <row r="68">
          <cell r="B68" t="str">
            <v>TTH175</v>
          </cell>
          <cell r="C68" t="str">
            <v>Phan Công Khánh, thôn Ba Lăng_Xã Phú Xuân_Huyện Phú Vang</v>
          </cell>
        </row>
        <row r="69">
          <cell r="B69" t="str">
            <v>TTH188</v>
          </cell>
          <cell r="C69" t="str">
            <v>Hồ Văn Tiễn, thôn An Truyền_Xã Phú An_Huyện Phú Vang</v>
          </cell>
        </row>
        <row r="70">
          <cell r="B70" t="str">
            <v>TTH214</v>
          </cell>
          <cell r="C70" t="str">
            <v>Thôn Xuân Thiên Hạ_Xã Vinh Xuân_Huyện Phú Vang</v>
          </cell>
        </row>
        <row r="71">
          <cell r="B71" t="str">
            <v>TTH245</v>
          </cell>
          <cell r="C71" t="str">
            <v>Thôn Kế Sung_Xã Phú Diên_Huyện Phú Vang</v>
          </cell>
        </row>
        <row r="72">
          <cell r="B72" t="str">
            <v>TTH253</v>
          </cell>
          <cell r="C72" t="str">
            <v>Thôn Mậu Tài_Xã Phú Mậu_Huyện Phú Vang</v>
          </cell>
        </row>
        <row r="73">
          <cell r="B73" t="str">
            <v>TTH097</v>
          </cell>
          <cell r="C73" t="str">
            <v>Đình Làng Phong Lai_Xã Quảng Thái_Huyện Quảng Điền</v>
          </cell>
        </row>
        <row r="74">
          <cell r="B74" t="str">
            <v>TTH142</v>
          </cell>
          <cell r="C74" t="str">
            <v>UBND xã Quảng Vinh, thôn Sơn Tùng_Xã Quảng Vinh_Huyện Quảng Điền</v>
          </cell>
        </row>
        <row r="75">
          <cell r="B75" t="str">
            <v>TTH143</v>
          </cell>
          <cell r="C75" t="str">
            <v>UBND xã Quảng An - Thôn Phú Lương B_Xã Quảng An_Huyện Quảng Điền</v>
          </cell>
        </row>
        <row r="76">
          <cell r="B76" t="str">
            <v>TTH144</v>
          </cell>
          <cell r="C76" t="str">
            <v>Dương thị Tùng, thôn Hạ Lang_Xã Quảng Phú_Huyện Quảng Điền</v>
          </cell>
        </row>
        <row r="77">
          <cell r="B77" t="str">
            <v>TTH168</v>
          </cell>
          <cell r="C77" t="str">
            <v>UBND TT Sịa - Thôn Thạch Bích_TT Sịa _Huyện Quảng Điền</v>
          </cell>
        </row>
        <row r="78">
          <cell r="B78" t="str">
            <v>TTH169</v>
          </cell>
          <cell r="C78" t="str">
            <v>Thôn Cổ Tháp_Xã Quảng Lợi_Huyện Quảng Điền</v>
          </cell>
        </row>
        <row r="79">
          <cell r="B79" t="str">
            <v>TTH286</v>
          </cell>
          <cell r="C79" t="str">
            <v>Làng La Văn Hạ_Xã Quảng Thọ_Huyện Quảng Điền</v>
          </cell>
        </row>
        <row r="80">
          <cell r="B80" t="str">
            <v>TTH298</v>
          </cell>
          <cell r="C80" t="str">
            <v>Thôn 10 _Xã Quảng Ngạn_Huyện Quảng Điền</v>
          </cell>
        </row>
        <row r="81">
          <cell r="B81" t="str">
            <v>TTH147</v>
          </cell>
          <cell r="C81" t="str">
            <v>246 - Nguyễn Sinh Cung_Xã Phú Thượng_Huyện Phú Vang</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codeName="Sheet7"/>
  <dimension ref="A1:K266"/>
  <sheetViews>
    <sheetView topLeftCell="B1" workbookViewId="0">
      <selection activeCell="H4" sqref="H4"/>
    </sheetView>
  </sheetViews>
  <sheetFormatPr defaultRowHeight="22.5" customHeight="1"/>
  <cols>
    <col min="5" max="5" width="73.42578125" customWidth="1"/>
    <col min="6" max="6" width="9.140625" style="161"/>
    <col min="7" max="7" width="15.85546875" bestFit="1" customWidth="1"/>
    <col min="8" max="8" width="6.5703125" customWidth="1"/>
    <col min="9" max="9" width="8.42578125" bestFit="1" customWidth="1"/>
    <col min="10" max="10" width="9.85546875" bestFit="1" customWidth="1"/>
    <col min="11" max="11" width="15.5703125" bestFit="1" customWidth="1"/>
  </cols>
  <sheetData>
    <row r="1" spans="2:11" ht="22.5" customHeight="1" thickBot="1"/>
    <row r="2" spans="2:11" ht="22.5" customHeight="1" thickBot="1">
      <c r="G2" s="330" t="s">
        <v>738</v>
      </c>
      <c r="H2" s="331"/>
      <c r="I2" s="313" t="s">
        <v>741</v>
      </c>
      <c r="J2" s="319" t="s">
        <v>743</v>
      </c>
      <c r="K2" s="320" t="s">
        <v>742</v>
      </c>
    </row>
    <row r="3" spans="2:11" ht="22.5" customHeight="1">
      <c r="C3" s="302">
        <v>1</v>
      </c>
      <c r="D3" s="303" t="s">
        <v>297</v>
      </c>
      <c r="E3" s="302" t="s">
        <v>298</v>
      </c>
      <c r="G3" s="309" t="s">
        <v>739</v>
      </c>
      <c r="H3" s="308">
        <v>1</v>
      </c>
      <c r="I3" s="314" t="str">
        <f>VLOOKUP(H3,DANHMUCTRAM,2)</f>
        <v>TTH027</v>
      </c>
      <c r="J3" s="317">
        <v>2</v>
      </c>
      <c r="K3" s="318" t="str">
        <f>VLOOKUP(J3,DANHMUCTRAM,2)</f>
        <v>TTH031</v>
      </c>
    </row>
    <row r="4" spans="2:11" ht="22.5" customHeight="1" thickBot="1">
      <c r="B4" s="295"/>
      <c r="C4" s="302">
        <v>2</v>
      </c>
      <c r="D4" s="303" t="s">
        <v>299</v>
      </c>
      <c r="E4" s="302" t="s">
        <v>300</v>
      </c>
      <c r="F4" s="298"/>
      <c r="G4" s="310" t="s">
        <v>740</v>
      </c>
      <c r="H4" s="311">
        <v>2</v>
      </c>
      <c r="I4" s="315" t="str">
        <f>VLOOKUP(H4,DANHMUCTRAM,2)</f>
        <v>TTH031</v>
      </c>
      <c r="J4" s="316"/>
      <c r="K4" s="312"/>
    </row>
    <row r="5" spans="2:11" ht="22.5" customHeight="1">
      <c r="B5" s="295"/>
      <c r="C5" s="302">
        <v>3</v>
      </c>
      <c r="D5" s="303" t="s">
        <v>301</v>
      </c>
      <c r="E5" s="302" t="s">
        <v>302</v>
      </c>
      <c r="F5" s="298"/>
    </row>
    <row r="6" spans="2:11" ht="22.5" customHeight="1">
      <c r="B6" s="295"/>
      <c r="C6" s="302">
        <v>4</v>
      </c>
      <c r="D6" s="303" t="s">
        <v>303</v>
      </c>
      <c r="E6" s="302" t="s">
        <v>304</v>
      </c>
      <c r="F6" s="298"/>
    </row>
    <row r="7" spans="2:11" ht="22.5" customHeight="1">
      <c r="B7" s="295"/>
      <c r="C7" s="302">
        <v>5</v>
      </c>
      <c r="D7" s="303" t="s">
        <v>305</v>
      </c>
      <c r="E7" s="302" t="s">
        <v>306</v>
      </c>
      <c r="F7" s="298"/>
    </row>
    <row r="8" spans="2:11" ht="22.5" customHeight="1">
      <c r="B8" s="295"/>
      <c r="C8" s="302">
        <v>6</v>
      </c>
      <c r="D8" s="303" t="s">
        <v>307</v>
      </c>
      <c r="E8" s="302" t="s">
        <v>308</v>
      </c>
      <c r="F8" s="298"/>
    </row>
    <row r="9" spans="2:11" ht="30">
      <c r="B9" s="295"/>
      <c r="C9" s="302">
        <v>7</v>
      </c>
      <c r="D9" s="303" t="s">
        <v>309</v>
      </c>
      <c r="E9" s="302" t="s">
        <v>310</v>
      </c>
      <c r="F9" s="298"/>
    </row>
    <row r="10" spans="2:11" ht="22.5" customHeight="1">
      <c r="B10" s="295"/>
      <c r="C10" s="302">
        <v>8</v>
      </c>
      <c r="D10" s="303" t="s">
        <v>311</v>
      </c>
      <c r="E10" s="302" t="s">
        <v>312</v>
      </c>
      <c r="F10" s="298"/>
    </row>
    <row r="11" spans="2:11" ht="22.5" customHeight="1">
      <c r="B11" s="295"/>
      <c r="C11" s="302">
        <v>9</v>
      </c>
      <c r="D11" s="303" t="s">
        <v>313</v>
      </c>
      <c r="E11" s="302" t="s">
        <v>314</v>
      </c>
      <c r="F11" s="298"/>
    </row>
    <row r="12" spans="2:11" ht="22.5" customHeight="1">
      <c r="B12" s="295"/>
      <c r="C12" s="302">
        <v>10</v>
      </c>
      <c r="D12" s="303" t="s">
        <v>315</v>
      </c>
      <c r="E12" s="302" t="s">
        <v>316</v>
      </c>
      <c r="F12" s="298"/>
    </row>
    <row r="13" spans="2:11" ht="22.5" customHeight="1">
      <c r="B13" s="295"/>
      <c r="C13" s="302">
        <v>11</v>
      </c>
      <c r="D13" s="303" t="s">
        <v>317</v>
      </c>
      <c r="E13" s="302" t="s">
        <v>318</v>
      </c>
      <c r="F13" s="298"/>
    </row>
    <row r="14" spans="2:11" ht="22.5" customHeight="1">
      <c r="B14" s="295"/>
      <c r="C14" s="302">
        <v>12</v>
      </c>
      <c r="D14" s="303" t="s">
        <v>319</v>
      </c>
      <c r="E14" s="302" t="s">
        <v>302</v>
      </c>
      <c r="F14" s="298"/>
    </row>
    <row r="15" spans="2:11" ht="22.5" customHeight="1">
      <c r="B15" s="295"/>
      <c r="C15" s="302">
        <v>13</v>
      </c>
      <c r="D15" s="303" t="s">
        <v>320</v>
      </c>
      <c r="E15" s="302" t="s">
        <v>321</v>
      </c>
      <c r="F15" s="298"/>
    </row>
    <row r="16" spans="2:11" ht="22.5" customHeight="1">
      <c r="B16" s="295"/>
      <c r="C16" s="302">
        <v>14</v>
      </c>
      <c r="D16" s="303" t="s">
        <v>322</v>
      </c>
      <c r="E16" s="302" t="s">
        <v>323</v>
      </c>
      <c r="F16" s="298"/>
    </row>
    <row r="17" spans="1:7" ht="22.5" customHeight="1">
      <c r="B17" s="295"/>
      <c r="C17" s="302">
        <v>15</v>
      </c>
      <c r="D17" s="303" t="s">
        <v>324</v>
      </c>
      <c r="E17" s="302" t="s">
        <v>325</v>
      </c>
      <c r="F17" s="298"/>
    </row>
    <row r="18" spans="1:7" ht="22.5" customHeight="1">
      <c r="B18" s="295"/>
      <c r="C18" s="302">
        <v>16</v>
      </c>
      <c r="D18" s="303" t="s">
        <v>326</v>
      </c>
      <c r="E18" s="302" t="s">
        <v>327</v>
      </c>
      <c r="F18" s="298"/>
    </row>
    <row r="19" spans="1:7" ht="22.5" customHeight="1">
      <c r="B19" s="295"/>
      <c r="C19" s="302">
        <v>17</v>
      </c>
      <c r="D19" s="303" t="s">
        <v>328</v>
      </c>
      <c r="E19" s="302" t="s">
        <v>329</v>
      </c>
      <c r="F19" s="298"/>
    </row>
    <row r="20" spans="1:7" ht="22.5" customHeight="1">
      <c r="B20" s="295"/>
      <c r="C20" s="302">
        <v>18</v>
      </c>
      <c r="D20" s="303" t="s">
        <v>330</v>
      </c>
      <c r="E20" s="302" t="s">
        <v>331</v>
      </c>
      <c r="F20" s="298"/>
    </row>
    <row r="21" spans="1:7" ht="22.5" customHeight="1">
      <c r="B21" s="295"/>
      <c r="C21" s="302">
        <v>19</v>
      </c>
      <c r="D21" s="303" t="s">
        <v>332</v>
      </c>
      <c r="E21" s="302" t="s">
        <v>333</v>
      </c>
      <c r="F21" s="298"/>
    </row>
    <row r="22" spans="1:7" ht="22.5" customHeight="1">
      <c r="B22" s="295"/>
      <c r="C22" s="302">
        <v>20</v>
      </c>
      <c r="D22" s="303" t="s">
        <v>334</v>
      </c>
      <c r="E22" s="302" t="s">
        <v>335</v>
      </c>
      <c r="F22" s="298"/>
    </row>
    <row r="23" spans="1:7" ht="22.5" customHeight="1">
      <c r="B23" s="295"/>
      <c r="C23" s="302">
        <v>21</v>
      </c>
      <c r="D23" s="303" t="s">
        <v>336</v>
      </c>
      <c r="E23" s="302" t="s">
        <v>337</v>
      </c>
      <c r="F23" s="298"/>
    </row>
    <row r="24" spans="1:7" ht="15.75">
      <c r="A24" s="300"/>
      <c r="B24" s="295"/>
      <c r="C24" s="302">
        <v>22</v>
      </c>
      <c r="D24" s="303" t="s">
        <v>338</v>
      </c>
      <c r="E24" s="302" t="s">
        <v>339</v>
      </c>
      <c r="F24" s="298"/>
      <c r="G24" s="300"/>
    </row>
    <row r="25" spans="1:7" ht="15.75">
      <c r="A25" s="300"/>
      <c r="B25" s="295"/>
      <c r="C25" s="302">
        <v>23</v>
      </c>
      <c r="D25" s="303" t="s">
        <v>340</v>
      </c>
      <c r="E25" s="302" t="s">
        <v>341</v>
      </c>
      <c r="F25" s="298"/>
      <c r="G25" s="300"/>
    </row>
    <row r="26" spans="1:7" ht="26.25" customHeight="1">
      <c r="A26" s="300"/>
      <c r="B26" s="299"/>
      <c r="C26" s="302">
        <v>24</v>
      </c>
      <c r="D26" s="303" t="s">
        <v>342</v>
      </c>
      <c r="E26" s="302" t="s">
        <v>343</v>
      </c>
      <c r="F26" s="298"/>
      <c r="G26" s="300"/>
    </row>
    <row r="27" spans="1:7" ht="22.5" customHeight="1">
      <c r="A27" s="300"/>
      <c r="B27" s="299"/>
      <c r="C27" s="302">
        <v>25</v>
      </c>
      <c r="D27" s="303" t="s">
        <v>344</v>
      </c>
      <c r="E27" s="302" t="s">
        <v>345</v>
      </c>
      <c r="F27" s="298"/>
      <c r="G27" s="300"/>
    </row>
    <row r="28" spans="1:7" ht="22.5" customHeight="1">
      <c r="A28" s="300"/>
      <c r="B28" s="299"/>
      <c r="C28" s="302">
        <v>26</v>
      </c>
      <c r="D28" s="303" t="s">
        <v>346</v>
      </c>
      <c r="E28" s="302" t="s">
        <v>347</v>
      </c>
      <c r="F28" s="298"/>
      <c r="G28" s="300"/>
    </row>
    <row r="29" spans="1:7" ht="22.5" customHeight="1">
      <c r="A29" s="300"/>
      <c r="B29" s="299"/>
      <c r="C29" s="302">
        <v>27</v>
      </c>
      <c r="D29" s="303" t="s">
        <v>348</v>
      </c>
      <c r="E29" s="302" t="s">
        <v>349</v>
      </c>
      <c r="F29" s="298"/>
      <c r="G29" s="300"/>
    </row>
    <row r="30" spans="1:7" ht="22.5" customHeight="1">
      <c r="A30" s="300"/>
      <c r="B30" s="299"/>
      <c r="C30" s="302">
        <v>28</v>
      </c>
      <c r="D30" s="303" t="s">
        <v>350</v>
      </c>
      <c r="E30" s="302" t="s">
        <v>351</v>
      </c>
      <c r="F30" s="298"/>
      <c r="G30" s="300"/>
    </row>
    <row r="31" spans="1:7" ht="22.5" customHeight="1">
      <c r="A31" s="300"/>
      <c r="B31" s="299"/>
      <c r="C31" s="302">
        <v>29</v>
      </c>
      <c r="D31" s="303" t="s">
        <v>352</v>
      </c>
      <c r="E31" s="302" t="s">
        <v>353</v>
      </c>
      <c r="F31" s="298"/>
      <c r="G31" s="300"/>
    </row>
    <row r="32" spans="1:7" ht="22.5" customHeight="1">
      <c r="A32" s="300"/>
      <c r="B32" s="299"/>
      <c r="C32" s="302">
        <v>30</v>
      </c>
      <c r="D32" s="303" t="s">
        <v>354</v>
      </c>
      <c r="E32" s="302" t="s">
        <v>355</v>
      </c>
      <c r="F32" s="298"/>
      <c r="G32" s="300"/>
    </row>
    <row r="33" spans="1:7" ht="22.5" customHeight="1">
      <c r="A33" s="300"/>
      <c r="B33" s="299"/>
      <c r="C33" s="302">
        <v>31</v>
      </c>
      <c r="D33" s="303" t="s">
        <v>356</v>
      </c>
      <c r="E33" s="302" t="s">
        <v>357</v>
      </c>
      <c r="F33" s="298"/>
      <c r="G33" s="300"/>
    </row>
    <row r="34" spans="1:7" ht="22.5" customHeight="1">
      <c r="A34" s="300"/>
      <c r="B34" s="299"/>
      <c r="C34" s="302">
        <v>32</v>
      </c>
      <c r="D34" s="303" t="s">
        <v>358</v>
      </c>
      <c r="E34" s="302" t="s">
        <v>359</v>
      </c>
      <c r="F34" s="298"/>
      <c r="G34" s="300"/>
    </row>
    <row r="35" spans="1:7" ht="22.5" customHeight="1">
      <c r="A35" s="300"/>
      <c r="B35" s="299"/>
      <c r="C35" s="302">
        <v>33</v>
      </c>
      <c r="D35" s="303" t="s">
        <v>360</v>
      </c>
      <c r="E35" s="302" t="s">
        <v>361</v>
      </c>
      <c r="F35" s="298"/>
      <c r="G35" s="300"/>
    </row>
    <row r="36" spans="1:7" ht="22.5" customHeight="1">
      <c r="A36" s="300"/>
      <c r="B36" s="299"/>
      <c r="C36" s="302">
        <v>34</v>
      </c>
      <c r="D36" s="303" t="s">
        <v>362</v>
      </c>
      <c r="E36" s="302" t="s">
        <v>363</v>
      </c>
      <c r="F36" s="298"/>
      <c r="G36" s="300"/>
    </row>
    <row r="37" spans="1:7" ht="22.5" customHeight="1">
      <c r="A37" s="300"/>
      <c r="B37" s="299"/>
      <c r="C37" s="302">
        <v>35</v>
      </c>
      <c r="D37" s="303" t="s">
        <v>364</v>
      </c>
      <c r="E37" s="302" t="s">
        <v>365</v>
      </c>
      <c r="F37" s="298"/>
      <c r="G37" s="300"/>
    </row>
    <row r="38" spans="1:7" ht="22.5" customHeight="1">
      <c r="A38" s="300"/>
      <c r="B38" s="299"/>
      <c r="C38" s="302">
        <v>36</v>
      </c>
      <c r="D38" s="303" t="s">
        <v>366</v>
      </c>
      <c r="E38" s="302" t="s">
        <v>367</v>
      </c>
      <c r="F38" s="298"/>
      <c r="G38" s="300"/>
    </row>
    <row r="39" spans="1:7" ht="22.5" customHeight="1">
      <c r="A39" s="300"/>
      <c r="B39" s="299"/>
      <c r="C39" s="302">
        <v>37</v>
      </c>
      <c r="D39" s="303" t="s">
        <v>368</v>
      </c>
      <c r="E39" s="302" t="s">
        <v>369</v>
      </c>
      <c r="F39" s="298"/>
      <c r="G39" s="300"/>
    </row>
    <row r="40" spans="1:7" ht="22.5" customHeight="1">
      <c r="A40" s="300"/>
      <c r="B40" s="299"/>
      <c r="C40" s="302">
        <v>38</v>
      </c>
      <c r="D40" s="303" t="s">
        <v>370</v>
      </c>
      <c r="E40" s="302" t="s">
        <v>371</v>
      </c>
      <c r="F40" s="298"/>
      <c r="G40" s="300"/>
    </row>
    <row r="41" spans="1:7" ht="22.5" customHeight="1">
      <c r="A41" s="300"/>
      <c r="B41" s="299"/>
      <c r="C41" s="302">
        <v>39</v>
      </c>
      <c r="D41" s="303" t="s">
        <v>372</v>
      </c>
      <c r="E41" s="302" t="s">
        <v>373</v>
      </c>
      <c r="F41" s="298"/>
      <c r="G41" s="300"/>
    </row>
    <row r="42" spans="1:7" ht="22.5" customHeight="1">
      <c r="A42" s="300"/>
      <c r="B42" s="299"/>
      <c r="C42" s="302">
        <v>40</v>
      </c>
      <c r="D42" s="303" t="s">
        <v>374</v>
      </c>
      <c r="E42" s="302" t="s">
        <v>375</v>
      </c>
      <c r="F42" s="298"/>
      <c r="G42" s="300"/>
    </row>
    <row r="43" spans="1:7" ht="22.5" customHeight="1">
      <c r="A43" s="300"/>
      <c r="B43" s="299"/>
      <c r="C43" s="302">
        <v>41</v>
      </c>
      <c r="D43" s="303" t="s">
        <v>376</v>
      </c>
      <c r="E43" s="302" t="s">
        <v>377</v>
      </c>
      <c r="F43" s="298"/>
      <c r="G43" s="300"/>
    </row>
    <row r="44" spans="1:7" ht="22.5" customHeight="1">
      <c r="A44" s="300"/>
      <c r="B44" s="299"/>
      <c r="C44" s="302">
        <v>42</v>
      </c>
      <c r="D44" s="303" t="s">
        <v>378</v>
      </c>
      <c r="E44" s="302" t="s">
        <v>379</v>
      </c>
      <c r="F44" s="298"/>
      <c r="G44" s="300"/>
    </row>
    <row r="45" spans="1:7" ht="22.5" customHeight="1">
      <c r="A45" s="300"/>
      <c r="B45" s="299"/>
      <c r="C45" s="302">
        <v>43</v>
      </c>
      <c r="D45" s="303" t="s">
        <v>380</v>
      </c>
      <c r="E45" s="302" t="s">
        <v>381</v>
      </c>
      <c r="F45" s="298"/>
      <c r="G45" s="300"/>
    </row>
    <row r="46" spans="1:7" ht="22.5" customHeight="1">
      <c r="A46" s="300"/>
      <c r="B46" s="299"/>
      <c r="C46" s="302">
        <v>44</v>
      </c>
      <c r="D46" s="303" t="s">
        <v>382</v>
      </c>
      <c r="E46" s="302" t="s">
        <v>383</v>
      </c>
      <c r="F46" s="298"/>
      <c r="G46" s="300"/>
    </row>
    <row r="47" spans="1:7" ht="22.5" customHeight="1">
      <c r="A47" s="300"/>
      <c r="B47" s="299"/>
      <c r="C47" s="302">
        <v>45</v>
      </c>
      <c r="D47" s="303" t="s">
        <v>384</v>
      </c>
      <c r="E47" s="302" t="s">
        <v>385</v>
      </c>
      <c r="F47" s="298"/>
      <c r="G47" s="300"/>
    </row>
    <row r="48" spans="1:7" ht="22.5" customHeight="1">
      <c r="A48" s="300"/>
      <c r="B48" s="299"/>
      <c r="C48" s="302">
        <v>46</v>
      </c>
      <c r="D48" s="303" t="s">
        <v>386</v>
      </c>
      <c r="E48" s="302" t="s">
        <v>387</v>
      </c>
      <c r="F48" s="298"/>
      <c r="G48" s="300"/>
    </row>
    <row r="49" spans="1:7" ht="22.5" customHeight="1">
      <c r="A49" s="300"/>
      <c r="B49" s="299"/>
      <c r="C49" s="302">
        <v>47</v>
      </c>
      <c r="D49" s="303" t="s">
        <v>388</v>
      </c>
      <c r="E49" s="302" t="s">
        <v>389</v>
      </c>
      <c r="F49" s="298"/>
      <c r="G49" s="300"/>
    </row>
    <row r="50" spans="1:7" ht="22.5" customHeight="1">
      <c r="A50" s="300"/>
      <c r="B50" s="299"/>
      <c r="C50" s="302">
        <v>48</v>
      </c>
      <c r="D50" s="303" t="s">
        <v>390</v>
      </c>
      <c r="E50" s="302" t="s">
        <v>391</v>
      </c>
      <c r="F50" s="298"/>
      <c r="G50" s="300"/>
    </row>
    <row r="51" spans="1:7" ht="22.5" customHeight="1">
      <c r="A51" s="300"/>
      <c r="B51" s="299"/>
      <c r="C51" s="302">
        <v>49</v>
      </c>
      <c r="D51" s="303" t="s">
        <v>392</v>
      </c>
      <c r="E51" s="302" t="s">
        <v>393</v>
      </c>
      <c r="F51" s="298"/>
      <c r="G51" s="300"/>
    </row>
    <row r="52" spans="1:7" ht="22.5" customHeight="1">
      <c r="A52" s="300"/>
      <c r="B52" s="299"/>
      <c r="C52" s="302">
        <v>50</v>
      </c>
      <c r="D52" s="303" t="s">
        <v>394</v>
      </c>
      <c r="E52" s="302" t="s">
        <v>395</v>
      </c>
      <c r="F52" s="298"/>
      <c r="G52" s="300"/>
    </row>
    <row r="53" spans="1:7" ht="22.5" customHeight="1">
      <c r="A53" s="300"/>
      <c r="B53" s="299"/>
      <c r="C53" s="302">
        <v>51</v>
      </c>
      <c r="D53" s="303" t="s">
        <v>396</v>
      </c>
      <c r="E53" s="302" t="s">
        <v>397</v>
      </c>
      <c r="F53" s="298"/>
      <c r="G53" s="300"/>
    </row>
    <row r="54" spans="1:7" ht="22.5" customHeight="1">
      <c r="A54" s="300"/>
      <c r="B54" s="299"/>
      <c r="C54" s="302">
        <v>52</v>
      </c>
      <c r="D54" s="303" t="s">
        <v>398</v>
      </c>
      <c r="E54" s="302" t="s">
        <v>399</v>
      </c>
      <c r="F54" s="298"/>
      <c r="G54" s="300"/>
    </row>
    <row r="55" spans="1:7" ht="22.5" customHeight="1">
      <c r="A55" s="300"/>
      <c r="B55" s="299"/>
      <c r="C55" s="302">
        <v>53</v>
      </c>
      <c r="D55" s="303" t="s">
        <v>400</v>
      </c>
      <c r="E55" s="302" t="s">
        <v>401</v>
      </c>
      <c r="F55" s="298"/>
      <c r="G55" s="300"/>
    </row>
    <row r="56" spans="1:7" ht="22.5" customHeight="1">
      <c r="A56" s="300"/>
      <c r="B56" s="299"/>
      <c r="C56" s="302">
        <v>54</v>
      </c>
      <c r="D56" s="303" t="s">
        <v>402</v>
      </c>
      <c r="E56" s="302" t="s">
        <v>403</v>
      </c>
      <c r="F56" s="298"/>
      <c r="G56" s="300"/>
    </row>
    <row r="57" spans="1:7" ht="22.5" customHeight="1">
      <c r="A57" s="300"/>
      <c r="B57" s="299"/>
      <c r="C57" s="302">
        <v>55</v>
      </c>
      <c r="D57" s="303" t="s">
        <v>404</v>
      </c>
      <c r="E57" s="302" t="s">
        <v>405</v>
      </c>
      <c r="F57" s="298"/>
      <c r="G57" s="300"/>
    </row>
    <row r="58" spans="1:7" ht="22.5" customHeight="1">
      <c r="A58" s="300"/>
      <c r="B58" s="299"/>
      <c r="C58" s="302">
        <v>56</v>
      </c>
      <c r="D58" s="303" t="s">
        <v>406</v>
      </c>
      <c r="E58" s="302" t="s">
        <v>407</v>
      </c>
      <c r="F58" s="298"/>
      <c r="G58" s="300"/>
    </row>
    <row r="59" spans="1:7" ht="22.5" customHeight="1">
      <c r="A59" s="300"/>
      <c r="B59" s="299"/>
      <c r="C59" s="302">
        <v>57</v>
      </c>
      <c r="D59" s="303" t="s">
        <v>408</v>
      </c>
      <c r="E59" s="302" t="s">
        <v>409</v>
      </c>
      <c r="F59" s="298"/>
      <c r="G59" s="300"/>
    </row>
    <row r="60" spans="1:7" ht="22.5" customHeight="1">
      <c r="A60" s="300"/>
      <c r="B60" s="299"/>
      <c r="C60" s="302">
        <v>58</v>
      </c>
      <c r="D60" s="303" t="s">
        <v>410</v>
      </c>
      <c r="E60" s="302" t="s">
        <v>411</v>
      </c>
      <c r="F60" s="298"/>
      <c r="G60" s="300"/>
    </row>
    <row r="61" spans="1:7" ht="22.5" customHeight="1">
      <c r="A61" s="300"/>
      <c r="B61" s="299"/>
      <c r="C61" s="302">
        <v>59</v>
      </c>
      <c r="D61" s="303" t="s">
        <v>412</v>
      </c>
      <c r="E61" s="302" t="s">
        <v>413</v>
      </c>
      <c r="F61" s="298"/>
      <c r="G61" s="300"/>
    </row>
    <row r="62" spans="1:7" ht="22.5" customHeight="1">
      <c r="A62" s="300"/>
      <c r="B62" s="299"/>
      <c r="C62" s="302">
        <v>60</v>
      </c>
      <c r="D62" s="303" t="s">
        <v>414</v>
      </c>
      <c r="E62" s="302" t="s">
        <v>415</v>
      </c>
      <c r="F62" s="298"/>
      <c r="G62" s="300"/>
    </row>
    <row r="63" spans="1:7" ht="22.5" customHeight="1">
      <c r="A63" s="300"/>
      <c r="B63" s="299"/>
      <c r="C63" s="302">
        <v>61</v>
      </c>
      <c r="D63" s="303" t="s">
        <v>416</v>
      </c>
      <c r="E63" s="302" t="s">
        <v>417</v>
      </c>
      <c r="F63" s="298"/>
      <c r="G63" s="300"/>
    </row>
    <row r="64" spans="1:7" ht="22.5" customHeight="1">
      <c r="A64" s="300"/>
      <c r="B64" s="299"/>
      <c r="C64" s="302">
        <v>62</v>
      </c>
      <c r="D64" s="303" t="s">
        <v>418</v>
      </c>
      <c r="E64" s="302" t="s">
        <v>419</v>
      </c>
      <c r="F64" s="298"/>
      <c r="G64" s="300"/>
    </row>
    <row r="65" spans="1:7" ht="22.5" customHeight="1">
      <c r="A65" s="300"/>
      <c r="B65" s="299"/>
      <c r="C65" s="302">
        <v>63</v>
      </c>
      <c r="D65" s="303" t="s">
        <v>420</v>
      </c>
      <c r="E65" s="302" t="s">
        <v>421</v>
      </c>
      <c r="F65" s="298"/>
      <c r="G65" s="300"/>
    </row>
    <row r="66" spans="1:7" ht="22.5" customHeight="1">
      <c r="A66" s="300"/>
      <c r="B66" s="299"/>
      <c r="C66" s="302">
        <v>64</v>
      </c>
      <c r="D66" s="303" t="s">
        <v>422</v>
      </c>
      <c r="E66" s="302" t="s">
        <v>423</v>
      </c>
      <c r="F66" s="298"/>
      <c r="G66" s="300"/>
    </row>
    <row r="67" spans="1:7" ht="22.5" customHeight="1">
      <c r="A67" s="300"/>
      <c r="B67" s="299"/>
      <c r="C67" s="302">
        <v>65</v>
      </c>
      <c r="D67" s="303" t="s">
        <v>424</v>
      </c>
      <c r="E67" s="302" t="s">
        <v>425</v>
      </c>
      <c r="F67" s="298"/>
      <c r="G67" s="300"/>
    </row>
    <row r="68" spans="1:7" ht="22.5" customHeight="1">
      <c r="A68" s="300"/>
      <c r="B68" s="299"/>
      <c r="C68" s="302">
        <v>66</v>
      </c>
      <c r="D68" s="303" t="s">
        <v>426</v>
      </c>
      <c r="E68" s="302" t="s">
        <v>427</v>
      </c>
      <c r="F68" s="298"/>
      <c r="G68" s="300"/>
    </row>
    <row r="69" spans="1:7" ht="22.5" customHeight="1">
      <c r="A69" s="300"/>
      <c r="B69" s="299"/>
      <c r="C69" s="302">
        <v>67</v>
      </c>
      <c r="D69" s="303" t="s">
        <v>428</v>
      </c>
      <c r="E69" s="302" t="s">
        <v>429</v>
      </c>
      <c r="F69" s="298"/>
      <c r="G69" s="300"/>
    </row>
    <row r="70" spans="1:7" ht="22.5" customHeight="1">
      <c r="A70" s="300"/>
      <c r="B70" s="299"/>
      <c r="C70" s="302">
        <v>68</v>
      </c>
      <c r="D70" s="303" t="s">
        <v>430</v>
      </c>
      <c r="E70" s="302" t="s">
        <v>431</v>
      </c>
      <c r="F70" s="298"/>
      <c r="G70" s="300"/>
    </row>
    <row r="71" spans="1:7" ht="22.5" customHeight="1">
      <c r="A71" s="300"/>
      <c r="B71" s="299"/>
      <c r="C71" s="302">
        <v>69</v>
      </c>
      <c r="D71" s="303" t="s">
        <v>432</v>
      </c>
      <c r="E71" s="302" t="s">
        <v>433</v>
      </c>
      <c r="F71" s="298"/>
      <c r="G71" s="300"/>
    </row>
    <row r="72" spans="1:7" ht="22.5" customHeight="1">
      <c r="A72" s="300"/>
      <c r="B72" s="299"/>
      <c r="C72" s="302">
        <v>70</v>
      </c>
      <c r="D72" s="303" t="s">
        <v>434</v>
      </c>
      <c r="E72" s="302" t="s">
        <v>435</v>
      </c>
      <c r="F72" s="298"/>
      <c r="G72" s="300"/>
    </row>
    <row r="73" spans="1:7" ht="22.5" customHeight="1">
      <c r="A73" s="300"/>
      <c r="B73" s="299"/>
      <c r="C73" s="302">
        <v>71</v>
      </c>
      <c r="D73" s="303" t="s">
        <v>436</v>
      </c>
      <c r="E73" s="302" t="s">
        <v>437</v>
      </c>
      <c r="F73" s="298"/>
      <c r="G73" s="300"/>
    </row>
    <row r="74" spans="1:7" ht="22.5" customHeight="1">
      <c r="A74" s="300"/>
      <c r="B74" s="299"/>
      <c r="C74" s="302">
        <v>72</v>
      </c>
      <c r="D74" s="303" t="s">
        <v>438</v>
      </c>
      <c r="E74" s="302" t="s">
        <v>439</v>
      </c>
      <c r="F74" s="298"/>
      <c r="G74" s="300"/>
    </row>
    <row r="75" spans="1:7" ht="22.5" customHeight="1">
      <c r="A75" s="300"/>
      <c r="B75" s="299"/>
      <c r="C75" s="302">
        <v>73</v>
      </c>
      <c r="D75" s="303" t="s">
        <v>440</v>
      </c>
      <c r="E75" s="302" t="s">
        <v>441</v>
      </c>
      <c r="F75" s="298"/>
      <c r="G75" s="300"/>
    </row>
    <row r="76" spans="1:7" ht="22.5" customHeight="1">
      <c r="A76" s="300"/>
      <c r="B76" s="299"/>
      <c r="C76" s="302">
        <v>74</v>
      </c>
      <c r="D76" s="303" t="s">
        <v>442</v>
      </c>
      <c r="E76" s="302" t="s">
        <v>443</v>
      </c>
      <c r="F76" s="298"/>
      <c r="G76" s="300"/>
    </row>
    <row r="77" spans="1:7" ht="22.5" customHeight="1">
      <c r="A77" s="300"/>
      <c r="B77" s="299"/>
      <c r="C77" s="302">
        <v>75</v>
      </c>
      <c r="D77" s="303" t="s">
        <v>444</v>
      </c>
      <c r="E77" s="302" t="s">
        <v>445</v>
      </c>
      <c r="F77" s="298"/>
      <c r="G77" s="300"/>
    </row>
    <row r="78" spans="1:7" ht="22.5" customHeight="1">
      <c r="A78" s="300"/>
      <c r="B78" s="299"/>
      <c r="C78" s="302">
        <v>76</v>
      </c>
      <c r="D78" s="303" t="s">
        <v>446</v>
      </c>
      <c r="E78" s="302" t="s">
        <v>447</v>
      </c>
      <c r="F78" s="298"/>
      <c r="G78" s="300"/>
    </row>
    <row r="79" spans="1:7" ht="22.5" customHeight="1">
      <c r="A79" s="300"/>
      <c r="B79" s="299"/>
      <c r="C79" s="302">
        <v>77</v>
      </c>
      <c r="D79" s="303" t="s">
        <v>448</v>
      </c>
      <c r="E79" s="302" t="s">
        <v>449</v>
      </c>
      <c r="F79" s="298"/>
      <c r="G79" s="300"/>
    </row>
    <row r="80" spans="1:7" ht="22.5" customHeight="1">
      <c r="A80" s="300"/>
      <c r="B80" s="299"/>
      <c r="C80" s="295"/>
      <c r="D80" s="296"/>
      <c r="E80" s="297"/>
      <c r="F80" s="298"/>
      <c r="G80" s="300"/>
    </row>
    <row r="81" spans="1:7" ht="22.5" customHeight="1">
      <c r="A81" s="300"/>
      <c r="B81" s="299"/>
      <c r="C81" s="295"/>
      <c r="D81" s="296"/>
      <c r="E81" s="297"/>
      <c r="F81" s="298"/>
      <c r="G81" s="300"/>
    </row>
    <row r="82" spans="1:7" ht="22.5" customHeight="1">
      <c r="A82" s="300"/>
      <c r="B82" s="299"/>
      <c r="C82" s="295"/>
      <c r="D82" s="296"/>
      <c r="E82" s="297"/>
      <c r="F82" s="298"/>
      <c r="G82" s="300"/>
    </row>
    <row r="83" spans="1:7" ht="22.5" customHeight="1">
      <c r="A83" s="300"/>
      <c r="B83" s="299"/>
      <c r="C83" s="295"/>
      <c r="D83" s="296"/>
      <c r="E83" s="297"/>
      <c r="F83" s="298"/>
      <c r="G83" s="300"/>
    </row>
    <row r="84" spans="1:7" ht="22.5" customHeight="1">
      <c r="A84" s="300"/>
      <c r="B84" s="299"/>
      <c r="C84" s="295"/>
      <c r="D84" s="296"/>
      <c r="E84" s="297"/>
      <c r="F84" s="298"/>
      <c r="G84" s="300"/>
    </row>
    <row r="85" spans="1:7" ht="22.5" customHeight="1">
      <c r="A85" s="300"/>
      <c r="B85" s="299"/>
      <c r="C85" s="295"/>
      <c r="D85" s="296"/>
      <c r="E85" s="297"/>
      <c r="F85" s="298"/>
      <c r="G85" s="300"/>
    </row>
    <row r="86" spans="1:7" ht="22.5" customHeight="1">
      <c r="A86" s="300"/>
      <c r="B86" s="299"/>
      <c r="C86" s="295"/>
      <c r="D86" s="296"/>
      <c r="E86" s="297"/>
      <c r="F86" s="298"/>
      <c r="G86" s="300"/>
    </row>
    <row r="87" spans="1:7" ht="22.5" customHeight="1">
      <c r="A87" s="300"/>
      <c r="B87" s="299"/>
      <c r="C87" s="295"/>
      <c r="D87" s="296"/>
      <c r="E87" s="297"/>
      <c r="F87" s="298"/>
      <c r="G87" s="300"/>
    </row>
    <row r="88" spans="1:7" ht="22.5" customHeight="1">
      <c r="A88" s="300"/>
      <c r="B88" s="299"/>
      <c r="C88" s="295"/>
      <c r="D88" s="296"/>
      <c r="E88" s="297"/>
      <c r="F88" s="298"/>
      <c r="G88" s="300"/>
    </row>
    <row r="89" spans="1:7" ht="22.5" customHeight="1">
      <c r="A89" s="300"/>
      <c r="B89" s="299"/>
      <c r="C89" s="295"/>
      <c r="D89" s="296"/>
      <c r="E89" s="297"/>
      <c r="F89" s="298"/>
      <c r="G89" s="300"/>
    </row>
    <row r="90" spans="1:7" ht="22.5" customHeight="1">
      <c r="A90" s="300"/>
      <c r="B90" s="299"/>
      <c r="C90" s="295"/>
      <c r="D90" s="296"/>
      <c r="E90" s="297"/>
      <c r="F90" s="298"/>
      <c r="G90" s="300"/>
    </row>
    <row r="91" spans="1:7" ht="22.5" customHeight="1">
      <c r="A91" s="300"/>
      <c r="B91" s="299"/>
      <c r="C91" s="295"/>
      <c r="D91" s="296"/>
      <c r="E91" s="297"/>
      <c r="F91" s="298"/>
      <c r="G91" s="300"/>
    </row>
    <row r="92" spans="1:7" ht="22.5" customHeight="1">
      <c r="A92" s="300"/>
      <c r="B92" s="299"/>
      <c r="C92" s="295"/>
      <c r="D92" s="296"/>
      <c r="E92" s="297"/>
      <c r="F92" s="298"/>
      <c r="G92" s="300"/>
    </row>
    <row r="93" spans="1:7" ht="22.5" customHeight="1">
      <c r="A93" s="300"/>
      <c r="B93" s="299"/>
      <c r="C93" s="295"/>
      <c r="D93" s="296"/>
      <c r="E93" s="297"/>
      <c r="F93" s="298"/>
      <c r="G93" s="300"/>
    </row>
    <row r="94" spans="1:7" ht="22.5" customHeight="1">
      <c r="A94" s="300"/>
      <c r="B94" s="299"/>
      <c r="C94" s="295"/>
      <c r="D94" s="296"/>
      <c r="E94" s="297"/>
      <c r="F94" s="298"/>
      <c r="G94" s="300"/>
    </row>
    <row r="95" spans="1:7" ht="22.5" customHeight="1">
      <c r="A95" s="300"/>
      <c r="B95" s="299"/>
      <c r="C95" s="295"/>
      <c r="D95" s="296"/>
      <c r="E95" s="297"/>
      <c r="F95" s="298"/>
      <c r="G95" s="300"/>
    </row>
    <row r="96" spans="1:7" ht="22.5" customHeight="1">
      <c r="A96" s="300"/>
      <c r="B96" s="299"/>
      <c r="C96" s="295"/>
      <c r="D96" s="296"/>
      <c r="E96" s="297"/>
      <c r="F96" s="298"/>
      <c r="G96" s="300"/>
    </row>
    <row r="97" spans="1:7" ht="22.5" customHeight="1">
      <c r="A97" s="300"/>
      <c r="B97" s="299"/>
      <c r="C97" s="295"/>
      <c r="D97" s="296"/>
      <c r="E97" s="297"/>
      <c r="F97" s="298"/>
      <c r="G97" s="300"/>
    </row>
    <row r="98" spans="1:7" ht="22.5" customHeight="1">
      <c r="A98" s="300"/>
      <c r="B98" s="299"/>
      <c r="C98" s="295"/>
      <c r="D98" s="296"/>
      <c r="E98" s="297"/>
      <c r="F98" s="298"/>
      <c r="G98" s="300"/>
    </row>
    <row r="99" spans="1:7" ht="22.5" customHeight="1">
      <c r="A99" s="300"/>
      <c r="B99" s="299"/>
      <c r="C99" s="295"/>
      <c r="D99" s="296"/>
      <c r="E99" s="297"/>
      <c r="F99" s="298"/>
      <c r="G99" s="300"/>
    </row>
    <row r="100" spans="1:7" ht="22.5" customHeight="1">
      <c r="A100" s="300"/>
      <c r="B100" s="299"/>
      <c r="C100" s="295"/>
      <c r="D100" s="296"/>
      <c r="E100" s="297"/>
      <c r="F100" s="298"/>
      <c r="G100" s="300"/>
    </row>
    <row r="101" spans="1:7" ht="22.5" customHeight="1">
      <c r="A101" s="300"/>
      <c r="B101" s="299"/>
      <c r="C101" s="295"/>
      <c r="D101" s="296"/>
      <c r="E101" s="297"/>
      <c r="F101" s="298"/>
      <c r="G101" s="300"/>
    </row>
    <row r="102" spans="1:7" ht="22.5" customHeight="1">
      <c r="A102" s="300"/>
      <c r="B102" s="299"/>
      <c r="C102" s="295"/>
      <c r="D102" s="296"/>
      <c r="E102" s="297"/>
      <c r="F102" s="298"/>
      <c r="G102" s="300"/>
    </row>
    <row r="103" spans="1:7" ht="22.5" customHeight="1">
      <c r="A103" s="300"/>
      <c r="B103" s="299"/>
      <c r="C103" s="295"/>
      <c r="D103" s="296"/>
      <c r="E103" s="297"/>
      <c r="F103" s="298"/>
      <c r="G103" s="300"/>
    </row>
    <row r="104" spans="1:7" ht="22.5" customHeight="1">
      <c r="A104" s="300"/>
      <c r="B104" s="299"/>
      <c r="C104" s="295"/>
      <c r="D104" s="296"/>
      <c r="E104" s="297"/>
      <c r="F104" s="298"/>
      <c r="G104" s="300"/>
    </row>
    <row r="105" spans="1:7" ht="22.5" customHeight="1">
      <c r="A105" s="300"/>
      <c r="B105" s="299"/>
      <c r="C105" s="295"/>
      <c r="D105" s="296"/>
      <c r="E105" s="297"/>
      <c r="F105" s="298"/>
      <c r="G105" s="300"/>
    </row>
    <row r="106" spans="1:7" ht="22.5" customHeight="1">
      <c r="A106" s="300"/>
      <c r="B106" s="299"/>
      <c r="C106" s="295"/>
      <c r="D106" s="296"/>
      <c r="E106" s="297"/>
      <c r="F106" s="298"/>
      <c r="G106" s="300"/>
    </row>
    <row r="107" spans="1:7" ht="22.5" customHeight="1">
      <c r="A107" s="300"/>
      <c r="B107" s="299"/>
      <c r="C107" s="295"/>
      <c r="D107" s="296"/>
      <c r="E107" s="297"/>
      <c r="F107" s="298"/>
      <c r="G107" s="300"/>
    </row>
    <row r="108" spans="1:7" ht="22.5" customHeight="1">
      <c r="A108" s="300"/>
      <c r="B108" s="299"/>
      <c r="C108" s="295"/>
      <c r="D108" s="296"/>
      <c r="E108" s="297"/>
      <c r="F108" s="298"/>
      <c r="G108" s="300"/>
    </row>
    <row r="109" spans="1:7" ht="22.5" customHeight="1">
      <c r="A109" s="300"/>
      <c r="B109" s="299"/>
      <c r="C109" s="295"/>
      <c r="D109" s="296"/>
      <c r="E109" s="297"/>
      <c r="F109" s="298"/>
      <c r="G109" s="300"/>
    </row>
    <row r="110" spans="1:7" ht="22.5" customHeight="1">
      <c r="A110" s="300"/>
      <c r="B110" s="299"/>
      <c r="C110" s="295"/>
      <c r="D110" s="296"/>
      <c r="E110" s="297"/>
      <c r="F110" s="298"/>
      <c r="G110" s="300"/>
    </row>
    <row r="111" spans="1:7" ht="22.5" customHeight="1">
      <c r="A111" s="300"/>
      <c r="B111" s="299"/>
      <c r="C111" s="295"/>
      <c r="D111" s="296"/>
      <c r="E111" s="297"/>
      <c r="F111" s="298"/>
      <c r="G111" s="300"/>
    </row>
    <row r="112" spans="1:7" ht="22.5" customHeight="1">
      <c r="A112" s="300"/>
      <c r="B112" s="299"/>
      <c r="C112" s="295"/>
      <c r="D112" s="296"/>
      <c r="E112" s="297"/>
      <c r="F112" s="298"/>
      <c r="G112" s="300"/>
    </row>
    <row r="113" spans="1:7" ht="22.5" customHeight="1">
      <c r="A113" s="300"/>
      <c r="B113" s="299"/>
      <c r="C113" s="295"/>
      <c r="D113" s="296"/>
      <c r="E113" s="297"/>
      <c r="F113" s="298"/>
      <c r="G113" s="300"/>
    </row>
    <row r="114" spans="1:7" ht="22.5" customHeight="1">
      <c r="A114" s="300"/>
      <c r="B114" s="299"/>
      <c r="C114" s="295"/>
      <c r="D114" s="296"/>
      <c r="E114" s="297"/>
      <c r="F114" s="298"/>
      <c r="G114" s="300"/>
    </row>
    <row r="115" spans="1:7" ht="22.5" customHeight="1">
      <c r="A115" s="300"/>
      <c r="B115" s="299"/>
      <c r="C115" s="295"/>
      <c r="D115" s="296"/>
      <c r="E115" s="297"/>
      <c r="F115" s="298"/>
      <c r="G115" s="300"/>
    </row>
    <row r="116" spans="1:7" ht="22.5" customHeight="1">
      <c r="A116" s="300"/>
      <c r="B116" s="299"/>
      <c r="C116" s="295"/>
      <c r="D116" s="296"/>
      <c r="E116" s="297"/>
      <c r="F116" s="298"/>
      <c r="G116" s="300"/>
    </row>
    <row r="117" spans="1:7" ht="22.5" customHeight="1">
      <c r="A117" s="300"/>
      <c r="B117" s="299"/>
      <c r="C117" s="295"/>
      <c r="D117" s="296"/>
      <c r="E117" s="297"/>
      <c r="F117" s="298"/>
      <c r="G117" s="300"/>
    </row>
    <row r="118" spans="1:7" ht="22.5" customHeight="1">
      <c r="A118" s="300"/>
      <c r="B118" s="299"/>
      <c r="C118" s="295"/>
      <c r="D118" s="296"/>
      <c r="E118" s="297"/>
      <c r="F118" s="298"/>
      <c r="G118" s="300"/>
    </row>
    <row r="119" spans="1:7" ht="22.5" customHeight="1">
      <c r="A119" s="300"/>
      <c r="B119" s="299"/>
      <c r="C119" s="295"/>
      <c r="D119" s="296"/>
      <c r="E119" s="297"/>
      <c r="F119" s="298"/>
      <c r="G119" s="300"/>
    </row>
    <row r="120" spans="1:7" ht="22.5" customHeight="1">
      <c r="A120" s="300"/>
      <c r="B120" s="299"/>
      <c r="C120" s="295"/>
      <c r="D120" s="296"/>
      <c r="E120" s="297"/>
      <c r="F120" s="298"/>
      <c r="G120" s="300"/>
    </row>
    <row r="121" spans="1:7" ht="22.5" customHeight="1">
      <c r="A121" s="300"/>
      <c r="B121" s="299"/>
      <c r="C121" s="295"/>
      <c r="D121" s="296"/>
      <c r="E121" s="297"/>
      <c r="F121" s="298"/>
      <c r="G121" s="300"/>
    </row>
    <row r="122" spans="1:7" ht="22.5" customHeight="1">
      <c r="A122" s="300"/>
      <c r="B122" s="299"/>
      <c r="C122" s="295"/>
      <c r="D122" s="296"/>
      <c r="E122" s="297"/>
      <c r="F122" s="298"/>
      <c r="G122" s="300"/>
    </row>
    <row r="123" spans="1:7" ht="22.5" customHeight="1">
      <c r="A123" s="300"/>
      <c r="B123" s="299"/>
      <c r="C123" s="295"/>
      <c r="D123" s="296"/>
      <c r="E123" s="297"/>
      <c r="F123" s="298"/>
      <c r="G123" s="300"/>
    </row>
    <row r="124" spans="1:7" ht="22.5" customHeight="1">
      <c r="A124" s="300"/>
      <c r="B124" s="299"/>
      <c r="C124" s="295"/>
      <c r="D124" s="296"/>
      <c r="E124" s="297"/>
      <c r="F124" s="298"/>
      <c r="G124" s="300"/>
    </row>
    <row r="125" spans="1:7" ht="22.5" customHeight="1">
      <c r="A125" s="300"/>
      <c r="B125" s="299"/>
      <c r="C125" s="295"/>
      <c r="D125" s="296"/>
      <c r="E125" s="297"/>
      <c r="F125" s="298"/>
      <c r="G125" s="300"/>
    </row>
    <row r="126" spans="1:7" ht="22.5" customHeight="1">
      <c r="A126" s="300"/>
      <c r="B126" s="299"/>
      <c r="C126" s="295"/>
      <c r="D126" s="296"/>
      <c r="E126" s="297"/>
      <c r="F126" s="298"/>
      <c r="G126" s="300"/>
    </row>
    <row r="127" spans="1:7" ht="22.5" customHeight="1">
      <c r="A127" s="300"/>
      <c r="B127" s="299"/>
      <c r="C127" s="295"/>
      <c r="D127" s="296"/>
      <c r="E127" s="297"/>
      <c r="F127" s="298"/>
      <c r="G127" s="300"/>
    </row>
    <row r="128" spans="1:7" ht="22.5" customHeight="1">
      <c r="A128" s="300"/>
      <c r="B128" s="299"/>
      <c r="C128" s="295"/>
      <c r="D128" s="296"/>
      <c r="E128" s="297"/>
      <c r="F128" s="298"/>
      <c r="G128" s="300"/>
    </row>
    <row r="129" spans="1:7" ht="22.5" customHeight="1">
      <c r="A129" s="300"/>
      <c r="B129" s="299"/>
      <c r="C129" s="295"/>
      <c r="D129" s="296"/>
      <c r="E129" s="297"/>
      <c r="F129" s="298"/>
      <c r="G129" s="300"/>
    </row>
    <row r="130" spans="1:7" ht="22.5" customHeight="1">
      <c r="A130" s="300"/>
      <c r="B130" s="299"/>
      <c r="C130" s="295"/>
      <c r="D130" s="296"/>
      <c r="E130" s="297"/>
      <c r="F130" s="298"/>
      <c r="G130" s="300"/>
    </row>
    <row r="131" spans="1:7" ht="22.5" customHeight="1">
      <c r="A131" s="300"/>
      <c r="B131" s="299"/>
      <c r="C131" s="295"/>
      <c r="D131" s="296"/>
      <c r="E131" s="297"/>
      <c r="F131" s="298"/>
      <c r="G131" s="300"/>
    </row>
    <row r="132" spans="1:7" ht="22.5" customHeight="1">
      <c r="A132" s="300"/>
      <c r="B132" s="299"/>
      <c r="C132" s="295"/>
      <c r="D132" s="296"/>
      <c r="E132" s="297"/>
      <c r="F132" s="298"/>
      <c r="G132" s="300"/>
    </row>
    <row r="133" spans="1:7" ht="22.5" customHeight="1">
      <c r="A133" s="300"/>
      <c r="B133" s="299"/>
      <c r="C133" s="295"/>
      <c r="D133" s="296"/>
      <c r="E133" s="297"/>
      <c r="F133" s="298"/>
      <c r="G133" s="300"/>
    </row>
    <row r="134" spans="1:7" ht="22.5" customHeight="1">
      <c r="A134" s="300"/>
      <c r="B134" s="299"/>
      <c r="C134" s="295"/>
      <c r="D134" s="296"/>
      <c r="E134" s="297"/>
      <c r="F134" s="298"/>
      <c r="G134" s="300"/>
    </row>
    <row r="135" spans="1:7" ht="22.5" customHeight="1">
      <c r="A135" s="300"/>
      <c r="B135" s="299"/>
      <c r="C135" s="295"/>
      <c r="D135" s="296"/>
      <c r="E135" s="297"/>
      <c r="F135" s="298"/>
      <c r="G135" s="300"/>
    </row>
    <row r="136" spans="1:7" ht="22.5" customHeight="1">
      <c r="A136" s="300"/>
      <c r="B136" s="299"/>
      <c r="C136" s="295"/>
      <c r="D136" s="296"/>
      <c r="E136" s="297"/>
      <c r="F136" s="298"/>
      <c r="G136" s="300"/>
    </row>
    <row r="137" spans="1:7" ht="22.5" customHeight="1">
      <c r="A137" s="300"/>
      <c r="B137" s="299"/>
      <c r="C137" s="295"/>
      <c r="D137" s="296"/>
      <c r="E137" s="297"/>
      <c r="F137" s="298"/>
      <c r="G137" s="300"/>
    </row>
    <row r="138" spans="1:7" ht="22.5" customHeight="1">
      <c r="A138" s="300"/>
      <c r="B138" s="299"/>
      <c r="C138" s="295"/>
      <c r="D138" s="296"/>
      <c r="E138" s="297"/>
      <c r="F138" s="298"/>
      <c r="G138" s="300"/>
    </row>
    <row r="139" spans="1:7" ht="22.5" customHeight="1">
      <c r="A139" s="300"/>
      <c r="B139" s="299"/>
      <c r="C139" s="295"/>
      <c r="D139" s="296"/>
      <c r="E139" s="297"/>
      <c r="F139" s="298"/>
      <c r="G139" s="300"/>
    </row>
    <row r="140" spans="1:7" ht="22.5" customHeight="1">
      <c r="A140" s="300"/>
      <c r="B140" s="299"/>
      <c r="C140" s="295"/>
      <c r="D140" s="296"/>
      <c r="E140" s="297"/>
      <c r="F140" s="298"/>
      <c r="G140" s="300"/>
    </row>
    <row r="141" spans="1:7" ht="22.5" customHeight="1">
      <c r="A141" s="300"/>
      <c r="B141" s="299"/>
      <c r="C141" s="295"/>
      <c r="D141" s="296"/>
      <c r="E141" s="297"/>
      <c r="F141" s="298"/>
      <c r="G141" s="300"/>
    </row>
    <row r="142" spans="1:7" ht="22.5" customHeight="1">
      <c r="A142" s="300"/>
      <c r="B142" s="299"/>
      <c r="C142" s="295"/>
      <c r="D142" s="296"/>
      <c r="E142" s="297"/>
      <c r="F142" s="298"/>
      <c r="G142" s="300"/>
    </row>
    <row r="143" spans="1:7" ht="22.5" customHeight="1">
      <c r="A143" s="300"/>
      <c r="B143" s="299"/>
      <c r="C143" s="295"/>
      <c r="D143" s="296"/>
      <c r="E143" s="297"/>
      <c r="F143" s="298"/>
      <c r="G143" s="300"/>
    </row>
    <row r="144" spans="1:7" ht="22.5" customHeight="1">
      <c r="A144" s="300"/>
      <c r="B144" s="299"/>
      <c r="C144" s="295"/>
      <c r="D144" s="296"/>
      <c r="E144" s="297"/>
      <c r="F144" s="298"/>
      <c r="G144" s="300"/>
    </row>
    <row r="145" spans="1:7" ht="22.5" customHeight="1">
      <c r="A145" s="300"/>
      <c r="B145" s="299"/>
      <c r="C145" s="295"/>
      <c r="D145" s="296"/>
      <c r="E145" s="297"/>
      <c r="F145" s="298"/>
      <c r="G145" s="300"/>
    </row>
    <row r="146" spans="1:7" ht="22.5" customHeight="1">
      <c r="A146" s="300"/>
      <c r="B146" s="299"/>
      <c r="C146" s="295"/>
      <c r="D146" s="296"/>
      <c r="E146" s="297"/>
      <c r="F146" s="298"/>
      <c r="G146" s="300"/>
    </row>
    <row r="147" spans="1:7" ht="22.5" customHeight="1">
      <c r="A147" s="300"/>
      <c r="B147" s="299"/>
      <c r="C147" s="295"/>
      <c r="D147" s="296"/>
      <c r="E147" s="297"/>
      <c r="F147" s="298"/>
      <c r="G147" s="300"/>
    </row>
    <row r="148" spans="1:7" ht="22.5" customHeight="1">
      <c r="A148" s="300"/>
      <c r="B148" s="299"/>
      <c r="C148" s="295"/>
      <c r="D148" s="296"/>
      <c r="E148" s="297"/>
      <c r="F148" s="298"/>
      <c r="G148" s="300"/>
    </row>
    <row r="149" spans="1:7" ht="22.5" customHeight="1">
      <c r="A149" s="300"/>
      <c r="B149" s="299"/>
      <c r="C149" s="295"/>
      <c r="D149" s="296"/>
      <c r="E149" s="297"/>
      <c r="F149" s="298"/>
      <c r="G149" s="300"/>
    </row>
    <row r="150" spans="1:7" ht="22.5" customHeight="1">
      <c r="A150" s="300"/>
      <c r="B150" s="299"/>
      <c r="C150" s="295"/>
      <c r="D150" s="296"/>
      <c r="E150" s="297"/>
      <c r="F150" s="298"/>
      <c r="G150" s="300"/>
    </row>
    <row r="151" spans="1:7" ht="22.5" customHeight="1">
      <c r="A151" s="300"/>
      <c r="B151" s="299"/>
      <c r="C151" s="295"/>
      <c r="D151" s="296"/>
      <c r="E151" s="297"/>
      <c r="F151" s="298"/>
      <c r="G151" s="300"/>
    </row>
    <row r="152" spans="1:7" ht="22.5" customHeight="1">
      <c r="A152" s="300"/>
      <c r="B152" s="299"/>
      <c r="C152" s="295"/>
      <c r="D152" s="296"/>
      <c r="E152" s="297"/>
      <c r="F152" s="298"/>
      <c r="G152" s="300"/>
    </row>
    <row r="153" spans="1:7" ht="22.5" customHeight="1">
      <c r="A153" s="300"/>
      <c r="B153" s="299"/>
      <c r="C153" s="295"/>
      <c r="D153" s="296"/>
      <c r="E153" s="297"/>
      <c r="F153" s="298"/>
      <c r="G153" s="300"/>
    </row>
    <row r="154" spans="1:7" ht="22.5" customHeight="1">
      <c r="A154" s="300"/>
      <c r="B154" s="299"/>
      <c r="C154" s="295"/>
      <c r="D154" s="296"/>
      <c r="E154" s="297"/>
      <c r="F154" s="298"/>
      <c r="G154" s="300"/>
    </row>
    <row r="155" spans="1:7" ht="22.5" customHeight="1">
      <c r="A155" s="300"/>
      <c r="B155" s="299"/>
      <c r="C155" s="295"/>
      <c r="D155" s="296"/>
      <c r="E155" s="297"/>
      <c r="F155" s="298"/>
      <c r="G155" s="300"/>
    </row>
    <row r="156" spans="1:7" ht="22.5" customHeight="1">
      <c r="A156" s="300"/>
      <c r="B156" s="299"/>
      <c r="C156" s="295"/>
      <c r="D156" s="296"/>
      <c r="E156" s="297"/>
      <c r="F156" s="298"/>
      <c r="G156" s="300"/>
    </row>
    <row r="157" spans="1:7" ht="22.5" customHeight="1">
      <c r="A157" s="300"/>
      <c r="B157" s="299"/>
      <c r="C157" s="295"/>
      <c r="D157" s="296"/>
      <c r="E157" s="297"/>
      <c r="F157" s="298"/>
      <c r="G157" s="300"/>
    </row>
    <row r="158" spans="1:7" ht="22.5" customHeight="1">
      <c r="A158" s="300"/>
      <c r="B158" s="299"/>
      <c r="C158" s="295"/>
      <c r="D158" s="296"/>
      <c r="E158" s="297"/>
      <c r="F158" s="298"/>
      <c r="G158" s="300"/>
    </row>
    <row r="159" spans="1:7" ht="22.5" customHeight="1">
      <c r="A159" s="300"/>
      <c r="B159" s="299"/>
      <c r="C159" s="295"/>
      <c r="D159" s="296"/>
      <c r="E159" s="297"/>
      <c r="F159" s="298"/>
      <c r="G159" s="300"/>
    </row>
    <row r="160" spans="1:7" ht="22.5" customHeight="1">
      <c r="A160" s="300"/>
      <c r="B160" s="299"/>
      <c r="C160" s="295"/>
      <c r="D160" s="296"/>
      <c r="E160" s="297"/>
      <c r="F160" s="298"/>
      <c r="G160" s="300"/>
    </row>
    <row r="161" spans="1:7" ht="22.5" customHeight="1">
      <c r="A161" s="300"/>
      <c r="B161" s="299"/>
      <c r="C161" s="295"/>
      <c r="D161" s="296"/>
      <c r="E161" s="297"/>
      <c r="F161" s="298"/>
      <c r="G161" s="300"/>
    </row>
    <row r="162" spans="1:7" ht="22.5" customHeight="1">
      <c r="A162" s="300"/>
      <c r="B162" s="299"/>
      <c r="C162" s="295"/>
      <c r="D162" s="296"/>
      <c r="E162" s="297"/>
      <c r="F162" s="298"/>
      <c r="G162" s="300"/>
    </row>
    <row r="163" spans="1:7" ht="22.5" customHeight="1">
      <c r="A163" s="300"/>
      <c r="B163" s="299"/>
      <c r="C163" s="295"/>
      <c r="D163" s="296"/>
      <c r="E163" s="297"/>
      <c r="F163" s="298"/>
      <c r="G163" s="300"/>
    </row>
    <row r="164" spans="1:7" ht="22.5" customHeight="1">
      <c r="A164" s="300"/>
      <c r="B164" s="299"/>
      <c r="C164" s="295"/>
      <c r="D164" s="296"/>
      <c r="E164" s="297"/>
      <c r="F164" s="298"/>
      <c r="G164" s="300"/>
    </row>
    <row r="165" spans="1:7" ht="22.5" customHeight="1">
      <c r="A165" s="300"/>
      <c r="B165" s="299"/>
      <c r="C165" s="295"/>
      <c r="D165" s="296"/>
      <c r="E165" s="297"/>
      <c r="F165" s="298"/>
      <c r="G165" s="300"/>
    </row>
    <row r="166" spans="1:7" ht="22.5" customHeight="1">
      <c r="A166" s="300"/>
      <c r="B166" s="299"/>
      <c r="C166" s="295"/>
      <c r="D166" s="296"/>
      <c r="E166" s="297"/>
      <c r="F166" s="298"/>
      <c r="G166" s="300"/>
    </row>
    <row r="167" spans="1:7" ht="22.5" customHeight="1">
      <c r="A167" s="300"/>
      <c r="B167" s="299"/>
      <c r="C167" s="295"/>
      <c r="D167" s="296"/>
      <c r="E167" s="297"/>
      <c r="F167" s="298"/>
      <c r="G167" s="300"/>
    </row>
    <row r="168" spans="1:7" ht="22.5" customHeight="1">
      <c r="A168" s="300"/>
      <c r="B168" s="299"/>
      <c r="C168" s="295"/>
      <c r="D168" s="296"/>
      <c r="E168" s="297"/>
      <c r="F168" s="298"/>
      <c r="G168" s="300"/>
    </row>
    <row r="169" spans="1:7" ht="22.5" customHeight="1">
      <c r="A169" s="300"/>
      <c r="B169" s="299"/>
      <c r="C169" s="295"/>
      <c r="D169" s="296"/>
      <c r="E169" s="297"/>
      <c r="F169" s="298"/>
      <c r="G169" s="300"/>
    </row>
    <row r="170" spans="1:7" ht="22.5" customHeight="1">
      <c r="A170" s="300"/>
      <c r="B170" s="299"/>
      <c r="C170" s="295"/>
      <c r="D170" s="296"/>
      <c r="E170" s="297"/>
      <c r="F170" s="298"/>
      <c r="G170" s="300"/>
    </row>
    <row r="171" spans="1:7" ht="22.5" customHeight="1">
      <c r="A171" s="300"/>
      <c r="B171" s="299"/>
      <c r="C171" s="295"/>
      <c r="D171" s="296"/>
      <c r="E171" s="297"/>
      <c r="F171" s="298"/>
      <c r="G171" s="300"/>
    </row>
    <row r="172" spans="1:7" ht="22.5" customHeight="1">
      <c r="A172" s="300"/>
      <c r="B172" s="299"/>
      <c r="C172" s="295"/>
      <c r="D172" s="296"/>
      <c r="E172" s="297"/>
      <c r="F172" s="298"/>
      <c r="G172" s="300"/>
    </row>
    <row r="173" spans="1:7" ht="22.5" customHeight="1">
      <c r="A173" s="300"/>
      <c r="B173" s="299"/>
      <c r="C173" s="295"/>
      <c r="D173" s="296"/>
      <c r="E173" s="297"/>
      <c r="F173" s="298"/>
      <c r="G173" s="300"/>
    </row>
    <row r="174" spans="1:7" ht="22.5" customHeight="1">
      <c r="A174" s="300"/>
      <c r="B174" s="299"/>
      <c r="C174" s="295"/>
      <c r="D174" s="296"/>
      <c r="E174" s="297"/>
      <c r="F174" s="298"/>
      <c r="G174" s="300"/>
    </row>
    <row r="175" spans="1:7" ht="22.5" customHeight="1">
      <c r="A175" s="300"/>
      <c r="B175" s="299"/>
      <c r="C175" s="295"/>
      <c r="D175" s="296"/>
      <c r="E175" s="297"/>
      <c r="F175" s="298"/>
      <c r="G175" s="300"/>
    </row>
    <row r="176" spans="1:7" ht="22.5" customHeight="1">
      <c r="A176" s="300"/>
      <c r="B176" s="299"/>
      <c r="C176" s="295"/>
      <c r="D176" s="296"/>
      <c r="E176" s="297"/>
      <c r="F176" s="298"/>
      <c r="G176" s="300"/>
    </row>
    <row r="177" spans="1:7" ht="22.5" customHeight="1">
      <c r="A177" s="300"/>
      <c r="B177" s="299"/>
      <c r="C177" s="295"/>
      <c r="D177" s="296"/>
      <c r="E177" s="297"/>
      <c r="F177" s="298"/>
      <c r="G177" s="300"/>
    </row>
    <row r="178" spans="1:7" ht="22.5" customHeight="1">
      <c r="A178" s="300"/>
      <c r="B178" s="299"/>
      <c r="C178" s="295"/>
      <c r="D178" s="296"/>
      <c r="E178" s="297"/>
      <c r="F178" s="298"/>
      <c r="G178" s="300"/>
    </row>
    <row r="179" spans="1:7" ht="22.5" customHeight="1">
      <c r="A179" s="300"/>
      <c r="B179" s="299"/>
      <c r="C179" s="295"/>
      <c r="D179" s="296"/>
      <c r="E179" s="297"/>
      <c r="F179" s="298"/>
      <c r="G179" s="300"/>
    </row>
    <row r="180" spans="1:7" ht="22.5" customHeight="1">
      <c r="A180" s="300"/>
      <c r="B180" s="299"/>
      <c r="C180" s="295"/>
      <c r="D180" s="296"/>
      <c r="E180" s="297"/>
      <c r="F180" s="298"/>
      <c r="G180" s="300"/>
    </row>
    <row r="181" spans="1:7" ht="22.5" customHeight="1">
      <c r="A181" s="300"/>
      <c r="B181" s="299"/>
      <c r="C181" s="295"/>
      <c r="D181" s="296"/>
      <c r="E181" s="297"/>
      <c r="F181" s="298"/>
      <c r="G181" s="300"/>
    </row>
    <row r="182" spans="1:7" ht="22.5" customHeight="1">
      <c r="A182" s="300"/>
      <c r="B182" s="299"/>
      <c r="C182" s="295"/>
      <c r="D182" s="296"/>
      <c r="E182" s="297"/>
      <c r="F182" s="298"/>
      <c r="G182" s="300"/>
    </row>
    <row r="183" spans="1:7" ht="22.5" customHeight="1">
      <c r="A183" s="300"/>
      <c r="B183" s="299"/>
      <c r="C183" s="295"/>
      <c r="D183" s="296"/>
      <c r="E183" s="297"/>
      <c r="F183" s="298"/>
      <c r="G183" s="300"/>
    </row>
    <row r="184" spans="1:7" ht="22.5" customHeight="1">
      <c r="A184" s="300"/>
      <c r="B184" s="299"/>
      <c r="C184" s="295"/>
      <c r="D184" s="296"/>
      <c r="E184" s="297"/>
      <c r="F184" s="298"/>
      <c r="G184" s="300"/>
    </row>
    <row r="185" spans="1:7" ht="22.5" customHeight="1">
      <c r="A185" s="300"/>
      <c r="B185" s="299"/>
      <c r="C185" s="295"/>
      <c r="D185" s="296"/>
      <c r="E185" s="297"/>
      <c r="F185" s="298"/>
      <c r="G185" s="300"/>
    </row>
    <row r="186" spans="1:7" ht="22.5" customHeight="1">
      <c r="A186" s="300"/>
      <c r="B186" s="299"/>
      <c r="C186" s="295"/>
      <c r="D186" s="296"/>
      <c r="E186" s="297"/>
      <c r="F186" s="298"/>
      <c r="G186" s="300"/>
    </row>
    <row r="187" spans="1:7" ht="22.5" customHeight="1">
      <c r="A187" s="300"/>
      <c r="B187" s="299"/>
      <c r="C187" s="295"/>
      <c r="D187" s="296"/>
      <c r="E187" s="297"/>
      <c r="F187" s="298"/>
      <c r="G187" s="300"/>
    </row>
    <row r="188" spans="1:7" ht="22.5" customHeight="1">
      <c r="A188" s="300"/>
      <c r="B188" s="299"/>
      <c r="C188" s="295"/>
      <c r="D188" s="296"/>
      <c r="E188" s="297"/>
      <c r="F188" s="298"/>
      <c r="G188" s="300"/>
    </row>
    <row r="189" spans="1:7" ht="22.5" customHeight="1">
      <c r="A189" s="300"/>
      <c r="B189" s="299"/>
      <c r="C189" s="295"/>
      <c r="D189" s="296"/>
      <c r="E189" s="297"/>
      <c r="F189" s="298"/>
      <c r="G189" s="300"/>
    </row>
    <row r="190" spans="1:7" ht="22.5" customHeight="1">
      <c r="A190" s="300"/>
      <c r="B190" s="299"/>
      <c r="C190" s="295"/>
      <c r="D190" s="296"/>
      <c r="E190" s="297"/>
      <c r="F190" s="298"/>
      <c r="G190" s="300"/>
    </row>
    <row r="191" spans="1:7" ht="22.5" customHeight="1">
      <c r="A191" s="300"/>
      <c r="B191" s="299"/>
      <c r="C191" s="295"/>
      <c r="D191" s="296"/>
      <c r="E191" s="297"/>
      <c r="F191" s="298"/>
      <c r="G191" s="300"/>
    </row>
    <row r="192" spans="1:7" ht="22.5" customHeight="1">
      <c r="A192" s="300"/>
      <c r="B192" s="299"/>
      <c r="C192" s="295"/>
      <c r="D192" s="296"/>
      <c r="E192" s="297"/>
      <c r="F192" s="298"/>
      <c r="G192" s="300"/>
    </row>
    <row r="193" spans="1:7" ht="22.5" customHeight="1">
      <c r="A193" s="300"/>
      <c r="B193" s="299"/>
      <c r="C193" s="295"/>
      <c r="D193" s="296"/>
      <c r="E193" s="297"/>
      <c r="F193" s="298"/>
      <c r="G193" s="300"/>
    </row>
    <row r="194" spans="1:7" ht="22.5" customHeight="1">
      <c r="A194" s="300"/>
      <c r="B194" s="299"/>
      <c r="C194" s="295"/>
      <c r="D194" s="296"/>
      <c r="E194" s="297"/>
      <c r="F194" s="298"/>
      <c r="G194" s="300"/>
    </row>
    <row r="195" spans="1:7" ht="22.5" customHeight="1">
      <c r="A195" s="300"/>
      <c r="B195" s="299"/>
      <c r="C195" s="295"/>
      <c r="D195" s="296"/>
      <c r="E195" s="297"/>
      <c r="F195" s="298"/>
      <c r="G195" s="300"/>
    </row>
    <row r="196" spans="1:7" ht="22.5" customHeight="1">
      <c r="A196" s="300"/>
      <c r="B196" s="299"/>
      <c r="C196" s="295"/>
      <c r="D196" s="296"/>
      <c r="E196" s="297"/>
      <c r="F196" s="298"/>
      <c r="G196" s="300"/>
    </row>
    <row r="197" spans="1:7" ht="22.5" customHeight="1">
      <c r="A197" s="300"/>
      <c r="B197" s="299"/>
      <c r="C197" s="295"/>
      <c r="D197" s="296"/>
      <c r="E197" s="297"/>
      <c r="F197" s="298"/>
      <c r="G197" s="300"/>
    </row>
    <row r="198" spans="1:7" ht="22.5" customHeight="1">
      <c r="A198" s="300"/>
      <c r="B198" s="299"/>
      <c r="C198" s="295"/>
      <c r="D198" s="296"/>
      <c r="E198" s="297"/>
      <c r="F198" s="298"/>
      <c r="G198" s="300"/>
    </row>
    <row r="199" spans="1:7" ht="22.5" customHeight="1">
      <c r="A199" s="300"/>
      <c r="B199" s="299"/>
      <c r="C199" s="295"/>
      <c r="D199" s="296"/>
      <c r="E199" s="297"/>
      <c r="F199" s="298"/>
      <c r="G199" s="300"/>
    </row>
    <row r="200" spans="1:7" ht="22.5" customHeight="1">
      <c r="A200" s="300"/>
      <c r="B200" s="299"/>
      <c r="C200" s="295"/>
      <c r="D200" s="296"/>
      <c r="E200" s="297"/>
      <c r="F200" s="298"/>
      <c r="G200" s="300"/>
    </row>
    <row r="201" spans="1:7" ht="22.5" customHeight="1">
      <c r="A201" s="300"/>
      <c r="B201" s="299"/>
      <c r="C201" s="295"/>
      <c r="D201" s="296"/>
      <c r="E201" s="297"/>
      <c r="F201" s="298"/>
      <c r="G201" s="300"/>
    </row>
    <row r="202" spans="1:7" ht="22.5" customHeight="1">
      <c r="A202" s="300"/>
      <c r="B202" s="299"/>
      <c r="C202" s="295"/>
      <c r="D202" s="296"/>
      <c r="E202" s="297"/>
      <c r="F202" s="298"/>
      <c r="G202" s="300"/>
    </row>
    <row r="203" spans="1:7" ht="22.5" customHeight="1">
      <c r="A203" s="300"/>
      <c r="B203" s="299"/>
      <c r="C203" s="295"/>
      <c r="D203" s="296"/>
      <c r="E203" s="297"/>
      <c r="F203" s="298"/>
      <c r="G203" s="300"/>
    </row>
    <row r="204" spans="1:7" ht="22.5" customHeight="1">
      <c r="A204" s="300"/>
      <c r="B204" s="299"/>
      <c r="C204" s="295"/>
      <c r="D204" s="296"/>
      <c r="E204" s="297"/>
      <c r="F204" s="298"/>
      <c r="G204" s="300"/>
    </row>
    <row r="205" spans="1:7" ht="22.5" customHeight="1">
      <c r="A205" s="300"/>
      <c r="B205" s="299"/>
      <c r="C205" s="295"/>
      <c r="D205" s="296"/>
      <c r="E205" s="297"/>
      <c r="F205" s="298"/>
      <c r="G205" s="300"/>
    </row>
    <row r="206" spans="1:7" ht="22.5" customHeight="1">
      <c r="A206" s="300"/>
      <c r="B206" s="299"/>
      <c r="C206" s="295"/>
      <c r="D206" s="296"/>
      <c r="E206" s="297"/>
      <c r="F206" s="298"/>
      <c r="G206" s="300"/>
    </row>
    <row r="207" spans="1:7" ht="22.5" customHeight="1">
      <c r="A207" s="300"/>
      <c r="B207" s="299"/>
      <c r="C207" s="295"/>
      <c r="D207" s="296"/>
      <c r="E207" s="297"/>
      <c r="F207" s="298"/>
      <c r="G207" s="300"/>
    </row>
    <row r="208" spans="1:7" ht="22.5" customHeight="1">
      <c r="A208" s="300"/>
      <c r="B208" s="299"/>
      <c r="C208" s="295"/>
      <c r="D208" s="296"/>
      <c r="E208" s="297"/>
      <c r="F208" s="298"/>
      <c r="G208" s="300"/>
    </row>
    <row r="209" spans="1:7" ht="22.5" customHeight="1">
      <c r="A209" s="300"/>
      <c r="B209" s="299"/>
      <c r="C209" s="295"/>
      <c r="D209" s="296"/>
      <c r="E209" s="297"/>
      <c r="F209" s="298"/>
      <c r="G209" s="300"/>
    </row>
    <row r="210" spans="1:7" ht="22.5" customHeight="1">
      <c r="A210" s="300"/>
      <c r="B210" s="299"/>
      <c r="C210" s="295"/>
      <c r="D210" s="296"/>
      <c r="E210" s="297"/>
      <c r="F210" s="298"/>
      <c r="G210" s="300"/>
    </row>
    <row r="211" spans="1:7" ht="22.5" customHeight="1">
      <c r="A211" s="300"/>
      <c r="B211" s="299"/>
      <c r="C211" s="295"/>
      <c r="D211" s="296"/>
      <c r="E211" s="297"/>
      <c r="F211" s="298"/>
      <c r="G211" s="300"/>
    </row>
    <row r="212" spans="1:7" ht="22.5" customHeight="1">
      <c r="A212" s="300"/>
      <c r="B212" s="299"/>
      <c r="C212" s="295"/>
      <c r="D212" s="296"/>
      <c r="E212" s="297"/>
      <c r="F212" s="298"/>
      <c r="G212" s="300"/>
    </row>
    <row r="213" spans="1:7" ht="22.5" customHeight="1">
      <c r="A213" s="300"/>
      <c r="B213" s="299"/>
      <c r="C213" s="295"/>
      <c r="D213" s="296"/>
      <c r="E213" s="297"/>
      <c r="F213" s="298"/>
      <c r="G213" s="300"/>
    </row>
    <row r="214" spans="1:7" ht="22.5" customHeight="1">
      <c r="A214" s="300"/>
      <c r="B214" s="299"/>
      <c r="C214" s="295"/>
      <c r="D214" s="296"/>
      <c r="E214" s="297"/>
      <c r="F214" s="298"/>
      <c r="G214" s="300"/>
    </row>
    <row r="215" spans="1:7" ht="22.5" customHeight="1">
      <c r="A215" s="300"/>
      <c r="B215" s="299"/>
      <c r="C215" s="295"/>
      <c r="D215" s="296"/>
      <c r="E215" s="297"/>
      <c r="F215" s="298"/>
      <c r="G215" s="300"/>
    </row>
    <row r="216" spans="1:7" ht="22.5" customHeight="1">
      <c r="A216" s="300"/>
      <c r="B216" s="299"/>
      <c r="C216" s="295"/>
      <c r="D216" s="296"/>
      <c r="E216" s="297"/>
      <c r="F216" s="298"/>
      <c r="G216" s="300"/>
    </row>
    <row r="217" spans="1:7" ht="22.5" customHeight="1">
      <c r="A217" s="300"/>
      <c r="B217" s="299"/>
      <c r="C217" s="295"/>
      <c r="D217" s="296"/>
      <c r="E217" s="297"/>
      <c r="F217" s="298"/>
      <c r="G217" s="300"/>
    </row>
    <row r="218" spans="1:7" ht="22.5" customHeight="1">
      <c r="A218" s="300"/>
      <c r="B218" s="299"/>
      <c r="C218" s="295"/>
      <c r="D218" s="296"/>
      <c r="E218" s="297"/>
      <c r="F218" s="298"/>
      <c r="G218" s="300"/>
    </row>
    <row r="219" spans="1:7" ht="22.5" customHeight="1">
      <c r="A219" s="300"/>
      <c r="B219" s="299"/>
      <c r="C219" s="295"/>
      <c r="D219" s="296"/>
      <c r="E219" s="297"/>
      <c r="F219" s="298"/>
      <c r="G219" s="300"/>
    </row>
    <row r="220" spans="1:7" ht="22.5" customHeight="1">
      <c r="A220" s="300"/>
      <c r="B220" s="299"/>
      <c r="C220" s="295"/>
      <c r="D220" s="296"/>
      <c r="E220" s="297"/>
      <c r="F220" s="298"/>
      <c r="G220" s="300"/>
    </row>
    <row r="221" spans="1:7" ht="22.5" customHeight="1">
      <c r="A221" s="300"/>
      <c r="B221" s="299"/>
      <c r="C221" s="295"/>
      <c r="D221" s="296"/>
      <c r="E221" s="297"/>
      <c r="F221" s="298"/>
      <c r="G221" s="300"/>
    </row>
    <row r="222" spans="1:7" ht="22.5" customHeight="1">
      <c r="A222" s="300"/>
      <c r="B222" s="299"/>
      <c r="C222" s="295"/>
      <c r="D222" s="296"/>
      <c r="E222" s="297"/>
      <c r="F222" s="298"/>
      <c r="G222" s="300"/>
    </row>
    <row r="223" spans="1:7" ht="22.5" customHeight="1">
      <c r="A223" s="300"/>
      <c r="B223" s="299"/>
      <c r="C223" s="295"/>
      <c r="D223" s="296"/>
      <c r="E223" s="297"/>
      <c r="F223" s="298"/>
      <c r="G223" s="300"/>
    </row>
    <row r="224" spans="1:7" ht="22.5" customHeight="1">
      <c r="A224" s="300"/>
      <c r="B224" s="299"/>
      <c r="C224" s="295"/>
      <c r="D224" s="296"/>
      <c r="E224" s="297"/>
      <c r="F224" s="298"/>
      <c r="G224" s="300"/>
    </row>
    <row r="225" spans="1:7" ht="22.5" customHeight="1">
      <c r="A225" s="300"/>
      <c r="B225" s="299"/>
      <c r="C225" s="295"/>
      <c r="D225" s="296"/>
      <c r="E225" s="297"/>
      <c r="F225" s="298"/>
      <c r="G225" s="300"/>
    </row>
    <row r="226" spans="1:7" ht="22.5" customHeight="1">
      <c r="A226" s="300"/>
      <c r="B226" s="299"/>
      <c r="C226" s="295"/>
      <c r="D226" s="296"/>
      <c r="E226" s="297"/>
      <c r="F226" s="298"/>
      <c r="G226" s="300"/>
    </row>
    <row r="227" spans="1:7" ht="22.5" customHeight="1">
      <c r="A227" s="300"/>
      <c r="B227" s="299"/>
      <c r="C227" s="295"/>
      <c r="D227" s="296"/>
      <c r="E227" s="297"/>
      <c r="F227" s="298"/>
      <c r="G227" s="300"/>
    </row>
    <row r="228" spans="1:7" ht="22.5" customHeight="1">
      <c r="A228" s="300"/>
      <c r="B228" s="299"/>
      <c r="C228" s="295"/>
      <c r="D228" s="296"/>
      <c r="E228" s="297"/>
      <c r="F228" s="298"/>
      <c r="G228" s="300"/>
    </row>
    <row r="229" spans="1:7" ht="22.5" customHeight="1">
      <c r="A229" s="300"/>
      <c r="B229" s="299"/>
      <c r="C229" s="295"/>
      <c r="D229" s="296"/>
      <c r="E229" s="297"/>
      <c r="F229" s="298"/>
      <c r="G229" s="300"/>
    </row>
    <row r="230" spans="1:7" ht="22.5" customHeight="1">
      <c r="A230" s="300"/>
      <c r="B230" s="299"/>
      <c r="C230" s="295"/>
      <c r="D230" s="296"/>
      <c r="E230" s="297"/>
      <c r="F230" s="298"/>
      <c r="G230" s="300"/>
    </row>
    <row r="231" spans="1:7" ht="22.5" customHeight="1">
      <c r="A231" s="300"/>
      <c r="B231" s="299"/>
      <c r="C231" s="295"/>
      <c r="D231" s="296"/>
      <c r="E231" s="297"/>
      <c r="F231" s="298"/>
      <c r="G231" s="300"/>
    </row>
    <row r="232" spans="1:7" ht="22.5" customHeight="1">
      <c r="A232" s="300"/>
      <c r="B232" s="299"/>
      <c r="C232" s="295"/>
      <c r="D232" s="296"/>
      <c r="E232" s="297"/>
      <c r="F232" s="298"/>
      <c r="G232" s="300"/>
    </row>
    <row r="233" spans="1:7" ht="22.5" customHeight="1">
      <c r="A233" s="300"/>
      <c r="B233" s="299"/>
      <c r="C233" s="295"/>
      <c r="D233" s="296"/>
      <c r="E233" s="297"/>
      <c r="F233" s="298"/>
      <c r="G233" s="300"/>
    </row>
    <row r="234" spans="1:7" ht="22.5" customHeight="1">
      <c r="A234" s="300"/>
      <c r="B234" s="299"/>
      <c r="C234" s="295"/>
      <c r="D234" s="296"/>
      <c r="E234" s="297"/>
      <c r="F234" s="298"/>
      <c r="G234" s="300"/>
    </row>
    <row r="235" spans="1:7" ht="22.5" customHeight="1">
      <c r="A235" s="300"/>
      <c r="B235" s="299"/>
      <c r="C235" s="295"/>
      <c r="D235" s="296"/>
      <c r="E235" s="297"/>
      <c r="F235" s="298"/>
      <c r="G235" s="300"/>
    </row>
    <row r="236" spans="1:7" ht="22.5" customHeight="1">
      <c r="A236" s="300"/>
      <c r="B236" s="299"/>
      <c r="C236" s="295"/>
      <c r="D236" s="296"/>
      <c r="E236" s="297"/>
      <c r="F236" s="298"/>
      <c r="G236" s="300"/>
    </row>
    <row r="237" spans="1:7" ht="22.5" customHeight="1">
      <c r="A237" s="300"/>
      <c r="B237" s="299"/>
      <c r="C237" s="295"/>
      <c r="D237" s="296"/>
      <c r="E237" s="297"/>
      <c r="F237" s="298"/>
      <c r="G237" s="300"/>
    </row>
    <row r="238" spans="1:7" ht="22.5" customHeight="1">
      <c r="A238" s="300"/>
      <c r="B238" s="299"/>
      <c r="C238" s="295"/>
      <c r="D238" s="296"/>
      <c r="E238" s="297"/>
      <c r="F238" s="298"/>
      <c r="G238" s="300"/>
    </row>
    <row r="239" spans="1:7" ht="22.5" customHeight="1">
      <c r="A239" s="300"/>
      <c r="B239" s="299"/>
      <c r="C239" s="295"/>
      <c r="D239" s="296"/>
      <c r="E239" s="297"/>
      <c r="F239" s="298"/>
      <c r="G239" s="300"/>
    </row>
    <row r="240" spans="1:7" ht="22.5" customHeight="1">
      <c r="A240" s="300"/>
      <c r="B240" s="299"/>
      <c r="C240" s="295"/>
      <c r="D240" s="296"/>
      <c r="E240" s="297"/>
      <c r="F240" s="298"/>
      <c r="G240" s="300"/>
    </row>
    <row r="241" spans="1:7" ht="22.5" customHeight="1">
      <c r="A241" s="300"/>
      <c r="B241" s="299"/>
      <c r="C241" s="295"/>
      <c r="D241" s="296"/>
      <c r="E241" s="297"/>
      <c r="F241" s="298"/>
      <c r="G241" s="300"/>
    </row>
    <row r="242" spans="1:7" ht="22.5" customHeight="1">
      <c r="A242" s="300"/>
      <c r="B242" s="299"/>
      <c r="C242" s="295"/>
      <c r="D242" s="296"/>
      <c r="E242" s="297"/>
      <c r="F242" s="298"/>
      <c r="G242" s="300"/>
    </row>
    <row r="243" spans="1:7" ht="22.5" customHeight="1">
      <c r="A243" s="300"/>
      <c r="B243" s="299"/>
      <c r="C243" s="295"/>
      <c r="D243" s="296"/>
      <c r="E243" s="297"/>
      <c r="F243" s="298"/>
      <c r="G243" s="300"/>
    </row>
    <row r="244" spans="1:7" ht="22.5" customHeight="1">
      <c r="A244" s="300"/>
      <c r="B244" s="299"/>
      <c r="C244" s="295"/>
      <c r="D244" s="296"/>
      <c r="E244" s="297"/>
      <c r="F244" s="298"/>
      <c r="G244" s="300"/>
    </row>
    <row r="245" spans="1:7" ht="22.5" customHeight="1">
      <c r="A245" s="300"/>
      <c r="B245" s="299"/>
      <c r="C245" s="295"/>
      <c r="D245" s="296"/>
      <c r="E245" s="297"/>
      <c r="F245" s="298"/>
      <c r="G245" s="300"/>
    </row>
    <row r="246" spans="1:7" ht="22.5" customHeight="1">
      <c r="A246" s="300"/>
      <c r="B246" s="299"/>
      <c r="C246" s="295"/>
      <c r="D246" s="296"/>
      <c r="E246" s="297"/>
      <c r="F246" s="298"/>
      <c r="G246" s="300"/>
    </row>
    <row r="247" spans="1:7" ht="22.5" customHeight="1">
      <c r="A247" s="300"/>
      <c r="B247" s="299"/>
      <c r="C247" s="295"/>
      <c r="D247" s="296"/>
      <c r="E247" s="297"/>
      <c r="F247" s="298"/>
      <c r="G247" s="300"/>
    </row>
    <row r="248" spans="1:7" ht="22.5" customHeight="1">
      <c r="A248" s="300"/>
      <c r="B248" s="299"/>
      <c r="C248" s="295"/>
      <c r="D248" s="296"/>
      <c r="E248" s="297"/>
      <c r="F248" s="298"/>
      <c r="G248" s="300"/>
    </row>
    <row r="249" spans="1:7" ht="22.5" customHeight="1">
      <c r="A249" s="300"/>
      <c r="B249" s="299"/>
      <c r="C249" s="295"/>
      <c r="D249" s="296"/>
      <c r="E249" s="297"/>
      <c r="F249" s="298"/>
      <c r="G249" s="300"/>
    </row>
    <row r="250" spans="1:7" ht="22.5" customHeight="1">
      <c r="A250" s="300"/>
      <c r="B250" s="299"/>
      <c r="C250" s="295"/>
      <c r="D250" s="296"/>
      <c r="E250" s="297"/>
      <c r="F250" s="298"/>
      <c r="G250" s="300"/>
    </row>
    <row r="251" spans="1:7" ht="22.5" customHeight="1">
      <c r="A251" s="300"/>
      <c r="B251" s="299"/>
      <c r="C251" s="295"/>
      <c r="D251" s="296"/>
      <c r="E251" s="297"/>
      <c r="F251" s="298"/>
      <c r="G251" s="300"/>
    </row>
    <row r="252" spans="1:7" ht="22.5" customHeight="1">
      <c r="A252" s="300"/>
      <c r="B252" s="299"/>
      <c r="C252" s="295"/>
      <c r="D252" s="296"/>
      <c r="E252" s="297"/>
      <c r="F252" s="298"/>
      <c r="G252" s="300"/>
    </row>
    <row r="253" spans="1:7" ht="22.5" customHeight="1">
      <c r="A253" s="300"/>
      <c r="B253" s="299"/>
      <c r="C253" s="295"/>
      <c r="D253" s="296"/>
      <c r="E253" s="297"/>
      <c r="F253" s="298"/>
      <c r="G253" s="300"/>
    </row>
    <row r="254" spans="1:7" ht="22.5" customHeight="1">
      <c r="B254" s="299"/>
      <c r="C254" s="295"/>
      <c r="D254" s="296"/>
      <c r="E254" s="297"/>
      <c r="F254" s="298"/>
    </row>
    <row r="255" spans="1:7" ht="22.5" customHeight="1">
      <c r="B255" s="299"/>
      <c r="C255" s="295"/>
      <c r="D255" s="296"/>
      <c r="E255" s="297"/>
      <c r="F255" s="298"/>
    </row>
    <row r="256" spans="1:7" ht="22.5" customHeight="1">
      <c r="B256" s="299"/>
      <c r="C256" s="295"/>
      <c r="D256" s="296"/>
      <c r="E256" s="297"/>
      <c r="F256" s="298"/>
    </row>
    <row r="257" spans="2:6" ht="22.5" customHeight="1">
      <c r="B257" s="299"/>
      <c r="C257" s="295"/>
      <c r="D257" s="296"/>
      <c r="E257" s="297"/>
      <c r="F257" s="298"/>
    </row>
    <row r="258" spans="2:6" ht="22.5" customHeight="1">
      <c r="B258" s="299"/>
      <c r="C258" s="295"/>
      <c r="D258" s="296"/>
      <c r="E258" s="297"/>
      <c r="F258" s="298"/>
    </row>
    <row r="259" spans="2:6" ht="22.5" customHeight="1">
      <c r="B259" s="299"/>
      <c r="C259" s="295"/>
      <c r="D259" s="296"/>
      <c r="E259" s="297"/>
      <c r="F259" s="298"/>
    </row>
    <row r="260" spans="2:6" ht="22.5" customHeight="1">
      <c r="B260" s="299"/>
      <c r="C260" s="295"/>
      <c r="D260" s="296"/>
      <c r="E260" s="297"/>
      <c r="F260" s="298"/>
    </row>
    <row r="261" spans="2:6" ht="22.5" customHeight="1">
      <c r="B261" s="299"/>
      <c r="C261" s="295"/>
      <c r="D261" s="296"/>
      <c r="E261" s="297"/>
      <c r="F261" s="298"/>
    </row>
    <row r="262" spans="2:6" ht="22.5" customHeight="1">
      <c r="B262" s="299"/>
      <c r="C262" s="295"/>
      <c r="D262" s="296"/>
      <c r="E262" s="297"/>
      <c r="F262" s="298"/>
    </row>
    <row r="263" spans="2:6" ht="22.5" customHeight="1">
      <c r="B263" s="299"/>
      <c r="C263" s="295"/>
      <c r="D263" s="296"/>
      <c r="E263" s="297"/>
      <c r="F263" s="298"/>
    </row>
    <row r="264" spans="2:6" ht="22.5" customHeight="1">
      <c r="B264" s="299"/>
      <c r="C264" s="295"/>
      <c r="D264" s="296"/>
      <c r="E264" s="297"/>
      <c r="F264" s="298"/>
    </row>
    <row r="265" spans="2:6" ht="22.5" customHeight="1">
      <c r="B265" s="299"/>
      <c r="C265" s="295"/>
      <c r="D265" s="296"/>
      <c r="E265" s="297"/>
      <c r="F265" s="298"/>
    </row>
    <row r="266" spans="2:6" ht="22.5" customHeight="1">
      <c r="B266" s="300"/>
      <c r="C266" s="300"/>
      <c r="D266" s="300"/>
      <c r="E266" s="300"/>
      <c r="F266" s="301"/>
    </row>
  </sheetData>
  <mergeCells count="1">
    <mergeCell ref="G2:H2"/>
  </mergeCells>
  <conditionalFormatting sqref="D79">
    <cfRule type="duplicateValues" dxfId="15" priority="2" stopIfTrue="1"/>
  </conditionalFormatting>
  <conditionalFormatting sqref="D3:D78">
    <cfRule type="duplicateValues" dxfId="14" priority="1" stopIfTrue="1"/>
  </conditionalFormatting>
  <dataValidations count="1">
    <dataValidation type="list" showInputMessage="1" showErrorMessage="1" sqref="H3:H4">
      <formula1>STTTram</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Sheet1">
    <tabColor rgb="FF00B050"/>
  </sheetPr>
  <dimension ref="A1:V128"/>
  <sheetViews>
    <sheetView topLeftCell="A13" workbookViewId="0">
      <selection activeCell="B33" sqref="B33"/>
    </sheetView>
  </sheetViews>
  <sheetFormatPr defaultRowHeight="16.5"/>
  <cols>
    <col min="1" max="4" width="9.140625" style="23"/>
    <col min="5" max="5" width="30.140625" style="23" customWidth="1"/>
    <col min="6" max="6" width="4.28515625" style="23" customWidth="1"/>
    <col min="7" max="9" width="9.140625" style="23"/>
    <col min="10" max="10" width="15.28515625" style="23" customWidth="1"/>
    <col min="11" max="11" width="9.140625" style="23"/>
    <col min="12" max="12" width="13" style="23" bestFit="1" customWidth="1"/>
    <col min="13" max="16384" width="9.140625" style="23"/>
  </cols>
  <sheetData>
    <row r="1" spans="1:17" ht="20.25">
      <c r="B1" s="348" t="s">
        <v>23</v>
      </c>
      <c r="C1" s="348"/>
      <c r="D1" s="348"/>
      <c r="E1" s="348"/>
      <c r="F1" s="348"/>
      <c r="G1" s="348"/>
      <c r="H1" s="348"/>
      <c r="I1" s="348"/>
      <c r="J1" s="348"/>
      <c r="K1" s="348"/>
      <c r="L1" s="348"/>
      <c r="M1" s="348"/>
      <c r="N1" s="24"/>
      <c r="O1" s="24"/>
      <c r="P1" s="24"/>
      <c r="Q1" s="24"/>
    </row>
    <row r="2" spans="1:17">
      <c r="A2" s="25" t="s">
        <v>24</v>
      </c>
    </row>
    <row r="3" spans="1:17" s="28" customFormat="1" ht="17.25" customHeight="1">
      <c r="A3" s="349" t="s">
        <v>25</v>
      </c>
      <c r="B3" s="27" t="s">
        <v>26</v>
      </c>
      <c r="C3" s="28" t="s">
        <v>27</v>
      </c>
      <c r="G3" s="350" t="s">
        <v>28</v>
      </c>
      <c r="H3" s="350"/>
      <c r="I3" s="350"/>
      <c r="J3" s="350"/>
      <c r="K3" s="350"/>
      <c r="L3" s="350"/>
      <c r="M3" s="350"/>
      <c r="N3" s="350"/>
      <c r="O3" s="350"/>
    </row>
    <row r="4" spans="1:17" s="28" customFormat="1" ht="27" customHeight="1">
      <c r="A4" s="349"/>
      <c r="B4" s="27" t="s">
        <v>29</v>
      </c>
      <c r="C4" s="333" t="s">
        <v>30</v>
      </c>
      <c r="D4" s="333"/>
      <c r="E4" s="333"/>
      <c r="G4" s="345" t="s">
        <v>709</v>
      </c>
      <c r="H4" s="345"/>
      <c r="I4" s="345"/>
      <c r="J4" s="345"/>
      <c r="K4" s="345"/>
      <c r="L4" s="345"/>
      <c r="M4" s="345"/>
      <c r="N4" s="345"/>
      <c r="O4" s="345"/>
      <c r="P4" s="345"/>
      <c r="Q4" s="346"/>
    </row>
    <row r="5" spans="1:17" s="28" customFormat="1" ht="27" customHeight="1">
      <c r="A5" s="349"/>
      <c r="B5" s="27"/>
      <c r="C5" s="29"/>
      <c r="D5" s="29" t="s">
        <v>31</v>
      </c>
      <c r="E5" s="29"/>
      <c r="G5" s="347" t="s">
        <v>710</v>
      </c>
      <c r="H5" s="347"/>
      <c r="I5" s="347"/>
      <c r="J5" s="347"/>
      <c r="K5" s="347"/>
      <c r="L5" s="347"/>
      <c r="M5" s="347"/>
      <c r="N5" s="347"/>
      <c r="O5" s="347"/>
      <c r="P5" s="347"/>
    </row>
    <row r="6" spans="1:17" s="28" customFormat="1" ht="17.25">
      <c r="A6" s="349"/>
      <c r="B6" s="339" t="s">
        <v>32</v>
      </c>
      <c r="C6" s="339"/>
      <c r="D6" s="339"/>
      <c r="E6" s="339"/>
      <c r="G6" s="351" t="str">
        <f>'Dia chi tram'!$K$3</f>
        <v>TTH031</v>
      </c>
      <c r="H6" s="351"/>
      <c r="I6" s="351"/>
      <c r="J6" s="351"/>
      <c r="K6" s="351"/>
      <c r="L6" s="351"/>
      <c r="M6" s="351"/>
      <c r="N6" s="351"/>
      <c r="O6" s="351"/>
      <c r="P6" s="48" t="s">
        <v>450</v>
      </c>
    </row>
    <row r="7" spans="1:17" s="28" customFormat="1" ht="17.25">
      <c r="A7" s="349"/>
      <c r="B7" s="339" t="s">
        <v>33</v>
      </c>
      <c r="C7" s="339"/>
      <c r="D7" s="339"/>
      <c r="E7" s="339"/>
      <c r="G7" s="351" t="str">
        <f>VLOOKUP(G6,'Dia chi tram'!$D$3:$E$79,2,0)</f>
        <v>Nguyễn Duy Ngưỡng,  Thôn 1_Phường Thủy Phương_TX Hương Thủy</v>
      </c>
      <c r="H7" s="351"/>
      <c r="I7" s="351"/>
      <c r="J7" s="351"/>
      <c r="K7" s="351"/>
      <c r="L7" s="351"/>
      <c r="M7" s="351"/>
      <c r="N7" s="351"/>
      <c r="O7" s="351"/>
      <c r="P7" s="28" t="e">
        <f>VLOOKUP(G6,'Dia chi tram'!$B$4:$F$265,5,0)</f>
        <v>#N/A</v>
      </c>
    </row>
    <row r="8" spans="1:17" s="28" customFormat="1" ht="17.25">
      <c r="A8" s="26"/>
      <c r="B8" s="339" t="s">
        <v>34</v>
      </c>
      <c r="C8" s="339"/>
      <c r="D8" s="339"/>
      <c r="E8" s="339"/>
      <c r="G8" s="31" t="s">
        <v>653</v>
      </c>
      <c r="H8" s="30"/>
      <c r="I8" s="30"/>
      <c r="J8" s="30"/>
      <c r="K8" s="30"/>
      <c r="L8" s="30"/>
      <c r="M8" s="30"/>
      <c r="N8" s="30"/>
      <c r="O8" s="30"/>
    </row>
    <row r="9" spans="1:17" s="28" customFormat="1" ht="17.25">
      <c r="A9" s="26"/>
      <c r="B9" s="339" t="s">
        <v>35</v>
      </c>
      <c r="C9" s="339"/>
      <c r="D9" s="339"/>
      <c r="E9" s="339"/>
      <c r="G9" s="31" t="s">
        <v>654</v>
      </c>
      <c r="H9" s="30"/>
      <c r="I9" s="30"/>
      <c r="J9" s="30"/>
      <c r="K9" s="30"/>
      <c r="L9" s="30"/>
      <c r="M9" s="30"/>
      <c r="N9" s="30"/>
      <c r="O9" s="30"/>
    </row>
    <row r="10" spans="1:17" s="28" customFormat="1">
      <c r="A10" s="32"/>
      <c r="B10" s="339" t="s">
        <v>36</v>
      </c>
      <c r="C10" s="339"/>
      <c r="D10" s="339"/>
      <c r="E10" s="339"/>
      <c r="G10" s="33"/>
      <c r="H10" s="34"/>
      <c r="I10" s="34"/>
      <c r="J10" s="34"/>
      <c r="K10" s="34"/>
      <c r="L10" s="34"/>
    </row>
    <row r="11" spans="1:17" s="28" customFormat="1">
      <c r="B11" s="339" t="s">
        <v>37</v>
      </c>
      <c r="C11" s="339"/>
      <c r="D11" s="339"/>
      <c r="E11" s="339"/>
      <c r="G11" s="33"/>
      <c r="H11" s="34" t="s">
        <v>38</v>
      </c>
      <c r="I11" s="35" t="s">
        <v>39</v>
      </c>
      <c r="J11" s="36">
        <v>41588</v>
      </c>
      <c r="K11" s="35" t="s">
        <v>40</v>
      </c>
      <c r="L11" s="36" t="s">
        <v>41</v>
      </c>
    </row>
    <row r="12" spans="1:17" s="28" customFormat="1">
      <c r="B12" s="339" t="s">
        <v>42</v>
      </c>
      <c r="C12" s="339"/>
      <c r="D12" s="339"/>
      <c r="E12" s="339"/>
      <c r="G12" s="341" t="s">
        <v>712</v>
      </c>
      <c r="H12" s="341"/>
      <c r="I12" s="341"/>
      <c r="J12" s="341"/>
      <c r="K12" s="341"/>
      <c r="L12" s="341"/>
      <c r="M12" s="341"/>
      <c r="N12" s="341"/>
      <c r="O12" s="341"/>
    </row>
    <row r="13" spans="1:17" s="28" customFormat="1">
      <c r="B13" s="339" t="s">
        <v>43</v>
      </c>
      <c r="C13" s="339"/>
      <c r="D13" s="339"/>
      <c r="E13" s="339"/>
      <c r="G13" s="33" t="s">
        <v>253</v>
      </c>
      <c r="H13" s="34"/>
      <c r="I13" s="34"/>
      <c r="J13" s="34"/>
      <c r="K13" s="34"/>
      <c r="L13" s="34"/>
    </row>
    <row r="14" spans="1:17" s="28" customFormat="1">
      <c r="B14" s="339" t="s">
        <v>44</v>
      </c>
      <c r="C14" s="339"/>
      <c r="D14" s="339"/>
      <c r="E14" s="339"/>
      <c r="G14" s="33" t="s">
        <v>254</v>
      </c>
      <c r="H14" s="34"/>
      <c r="I14" s="34"/>
      <c r="J14" s="34"/>
      <c r="K14" s="34"/>
      <c r="L14" s="34"/>
    </row>
    <row r="15" spans="1:17" s="28" customFormat="1">
      <c r="B15" s="27" t="s">
        <v>45</v>
      </c>
      <c r="C15" s="29" t="s">
        <v>46</v>
      </c>
      <c r="D15" s="27"/>
      <c r="E15" s="27"/>
      <c r="G15" s="34"/>
    </row>
    <row r="16" spans="1:17" s="28" customFormat="1">
      <c r="B16" s="27"/>
      <c r="C16" s="27"/>
      <c r="D16" s="29" t="s">
        <v>47</v>
      </c>
      <c r="E16" s="27"/>
      <c r="G16" s="37" t="s">
        <v>705</v>
      </c>
      <c r="H16" s="37"/>
      <c r="I16" s="37"/>
      <c r="J16" s="37"/>
      <c r="K16" s="37"/>
      <c r="L16" s="37"/>
    </row>
    <row r="17" spans="2:22" s="28" customFormat="1">
      <c r="B17" s="27"/>
      <c r="C17" s="27"/>
      <c r="D17" s="29"/>
      <c r="E17" s="38" t="s">
        <v>48</v>
      </c>
      <c r="F17" s="39" t="s">
        <v>49</v>
      </c>
      <c r="G17" s="40" t="s">
        <v>50</v>
      </c>
      <c r="H17" s="41"/>
      <c r="I17" s="41"/>
      <c r="J17" s="41"/>
      <c r="K17" s="41"/>
      <c r="L17" s="41"/>
      <c r="M17" s="41"/>
      <c r="N17" s="41"/>
      <c r="O17" s="41"/>
    </row>
    <row r="18" spans="2:22" s="28" customFormat="1">
      <c r="B18" s="27"/>
      <c r="C18" s="27"/>
      <c r="D18" s="29"/>
      <c r="E18" s="38" t="s">
        <v>51</v>
      </c>
      <c r="F18" s="39" t="s">
        <v>49</v>
      </c>
      <c r="G18" s="42" t="s">
        <v>52</v>
      </c>
      <c r="H18" s="41"/>
      <c r="I18" s="40" t="s">
        <v>53</v>
      </c>
      <c r="J18" s="42" t="s">
        <v>54</v>
      </c>
      <c r="K18" s="41"/>
      <c r="L18" s="41"/>
      <c r="M18" s="41"/>
      <c r="N18" s="41"/>
      <c r="O18" s="41"/>
    </row>
    <row r="19" spans="2:22" s="48" customFormat="1">
      <c r="B19" s="43"/>
      <c r="C19" s="43"/>
      <c r="D19" s="43"/>
      <c r="E19" s="44" t="s">
        <v>55</v>
      </c>
      <c r="F19" s="45" t="s">
        <v>49</v>
      </c>
      <c r="G19" s="46" t="s">
        <v>56</v>
      </c>
      <c r="H19" s="47"/>
      <c r="I19" s="47"/>
      <c r="J19" s="47"/>
      <c r="K19" s="47"/>
      <c r="L19" s="47" t="s">
        <v>57</v>
      </c>
      <c r="M19" s="47"/>
      <c r="N19" s="47"/>
      <c r="O19" s="47"/>
    </row>
    <row r="20" spans="2:22" s="48" customFormat="1">
      <c r="B20" s="43"/>
      <c r="C20" s="43"/>
      <c r="D20" s="43"/>
      <c r="E20" s="44" t="s">
        <v>58</v>
      </c>
      <c r="F20" s="45" t="s">
        <v>49</v>
      </c>
      <c r="G20" s="46"/>
      <c r="H20" s="47"/>
      <c r="I20" s="47"/>
      <c r="J20" s="47"/>
      <c r="K20" s="47"/>
      <c r="L20" s="47" t="s">
        <v>59</v>
      </c>
      <c r="M20" s="47"/>
      <c r="N20" s="47"/>
      <c r="O20" s="47"/>
    </row>
    <row r="21" spans="2:22" s="28" customFormat="1">
      <c r="B21" s="27"/>
      <c r="C21" s="27"/>
      <c r="D21" s="27"/>
      <c r="E21" s="49" t="s">
        <v>60</v>
      </c>
      <c r="F21" s="39" t="s">
        <v>49</v>
      </c>
      <c r="G21" s="342"/>
      <c r="H21" s="342"/>
      <c r="I21" s="342"/>
      <c r="J21" s="342"/>
      <c r="K21" s="342"/>
      <c r="L21" s="342"/>
      <c r="M21" s="342"/>
      <c r="N21" s="342"/>
      <c r="O21" s="342"/>
    </row>
    <row r="22" spans="2:22" s="54" customFormat="1">
      <c r="B22" s="50"/>
      <c r="C22" s="50"/>
      <c r="D22" s="29" t="s">
        <v>61</v>
      </c>
      <c r="E22" s="50"/>
      <c r="F22" s="51"/>
      <c r="G22" s="37" t="s">
        <v>705</v>
      </c>
      <c r="H22" s="53"/>
      <c r="I22" s="53"/>
      <c r="J22" s="53"/>
      <c r="K22" s="53"/>
      <c r="L22" s="53"/>
      <c r="M22" s="53"/>
      <c r="N22" s="53"/>
      <c r="O22" s="53"/>
    </row>
    <row r="23" spans="2:22" s="28" customFormat="1">
      <c r="B23" s="27"/>
      <c r="C23" s="27"/>
      <c r="D23" s="27"/>
      <c r="E23" s="49" t="s">
        <v>62</v>
      </c>
      <c r="F23" s="39" t="s">
        <v>49</v>
      </c>
      <c r="G23" s="55"/>
      <c r="H23" s="53"/>
      <c r="I23" s="55" t="s">
        <v>63</v>
      </c>
      <c r="J23" s="53"/>
      <c r="K23" s="53"/>
      <c r="L23" s="53" t="s">
        <v>482</v>
      </c>
      <c r="M23" s="53"/>
      <c r="N23" s="53"/>
      <c r="O23" s="53"/>
    </row>
    <row r="24" spans="2:22" s="28" customFormat="1">
      <c r="B24" s="27"/>
      <c r="C24" s="27"/>
      <c r="D24" s="27"/>
      <c r="E24" s="49" t="s">
        <v>64</v>
      </c>
      <c r="F24" s="39" t="s">
        <v>49</v>
      </c>
      <c r="G24" s="57" t="s">
        <v>69</v>
      </c>
      <c r="H24" s="53"/>
      <c r="I24" s="55" t="s">
        <v>63</v>
      </c>
      <c r="J24" s="56" t="s">
        <v>65</v>
      </c>
      <c r="K24" s="53"/>
      <c r="L24" s="53" t="s">
        <v>482</v>
      </c>
      <c r="M24" s="53"/>
      <c r="N24" s="53"/>
      <c r="O24" s="53"/>
    </row>
    <row r="25" spans="2:22" s="28" customFormat="1">
      <c r="B25" s="27"/>
      <c r="C25" s="27"/>
      <c r="D25" s="27"/>
      <c r="E25" s="49" t="s">
        <v>66</v>
      </c>
      <c r="F25" s="39" t="s">
        <v>49</v>
      </c>
      <c r="G25" s="57" t="s">
        <v>69</v>
      </c>
      <c r="H25" s="53"/>
      <c r="I25" s="55" t="s">
        <v>63</v>
      </c>
      <c r="J25" s="56" t="s">
        <v>67</v>
      </c>
      <c r="K25" s="53"/>
      <c r="L25" s="53" t="s">
        <v>482</v>
      </c>
      <c r="M25" s="53"/>
      <c r="N25" s="53"/>
      <c r="O25" s="53"/>
    </row>
    <row r="26" spans="2:22" s="28" customFormat="1">
      <c r="B26" s="27"/>
      <c r="C26" s="27"/>
      <c r="D26" s="29"/>
      <c r="E26" s="38" t="s">
        <v>48</v>
      </c>
      <c r="F26" s="34" t="s">
        <v>49</v>
      </c>
      <c r="G26" s="57"/>
      <c r="H26" s="53"/>
      <c r="I26" s="53"/>
      <c r="J26" s="53"/>
      <c r="K26" s="53"/>
      <c r="L26" s="53"/>
      <c r="M26" s="53"/>
      <c r="N26" s="53"/>
      <c r="O26" s="53"/>
    </row>
    <row r="27" spans="2:22" s="28" customFormat="1" ht="17.25">
      <c r="B27" s="27"/>
      <c r="C27" s="27"/>
      <c r="D27" s="29"/>
      <c r="E27" s="38" t="s">
        <v>51</v>
      </c>
      <c r="F27" s="34" t="s">
        <v>49</v>
      </c>
      <c r="G27" s="52"/>
      <c r="H27" s="53"/>
      <c r="I27" s="55" t="s">
        <v>53</v>
      </c>
      <c r="J27" s="52"/>
      <c r="K27" s="53"/>
      <c r="L27" s="53"/>
      <c r="M27" s="53"/>
      <c r="N27" s="53"/>
      <c r="O27" s="53"/>
    </row>
    <row r="28" spans="2:22" s="28" customFormat="1" ht="17.25">
      <c r="B28" s="27"/>
      <c r="C28" s="27"/>
      <c r="D28" s="27"/>
      <c r="E28" s="58" t="s">
        <v>68</v>
      </c>
      <c r="F28" s="34" t="s">
        <v>49</v>
      </c>
      <c r="G28" s="57" t="s">
        <v>708</v>
      </c>
      <c r="H28" s="53"/>
      <c r="I28" s="53"/>
      <c r="J28" s="53"/>
      <c r="K28" s="53" t="s">
        <v>70</v>
      </c>
      <c r="L28" s="52" t="s">
        <v>656</v>
      </c>
      <c r="M28" s="53"/>
      <c r="N28" s="53"/>
      <c r="O28" s="53"/>
    </row>
    <row r="29" spans="2:22" s="28" customFormat="1" ht="17.25">
      <c r="B29" s="27"/>
      <c r="C29" s="27"/>
      <c r="D29" s="27"/>
      <c r="E29" s="58" t="s">
        <v>68</v>
      </c>
      <c r="F29" s="34" t="s">
        <v>49</v>
      </c>
      <c r="G29" s="57" t="s">
        <v>69</v>
      </c>
      <c r="H29" s="53"/>
      <c r="I29" s="53"/>
      <c r="J29" s="53"/>
      <c r="K29" s="53" t="s">
        <v>70</v>
      </c>
      <c r="L29" s="52" t="s">
        <v>296</v>
      </c>
      <c r="M29" s="53"/>
      <c r="N29" s="53"/>
      <c r="O29" s="53"/>
    </row>
    <row r="30" spans="2:22" s="28" customFormat="1" ht="17.25">
      <c r="B30" s="27"/>
      <c r="C30" s="27"/>
      <c r="D30" s="27"/>
      <c r="E30" s="58" t="s">
        <v>68</v>
      </c>
      <c r="F30" s="34" t="s">
        <v>49</v>
      </c>
      <c r="G30" s="57"/>
      <c r="H30" s="53"/>
      <c r="I30" s="53"/>
      <c r="J30" s="53"/>
      <c r="K30" s="53" t="s">
        <v>71</v>
      </c>
      <c r="L30" s="52" t="s">
        <v>296</v>
      </c>
      <c r="M30" s="53"/>
      <c r="N30" s="53"/>
      <c r="O30" s="53"/>
    </row>
    <row r="31" spans="2:22" s="28" customFormat="1" ht="17.25">
      <c r="B31" s="27"/>
      <c r="C31" s="27"/>
      <c r="D31" s="27"/>
      <c r="E31" s="49" t="s">
        <v>72</v>
      </c>
      <c r="F31" s="59" t="s">
        <v>49</v>
      </c>
      <c r="G31" s="57"/>
      <c r="H31" s="60"/>
      <c r="I31" s="60"/>
      <c r="J31" s="60"/>
      <c r="K31" s="60"/>
      <c r="L31" s="60"/>
      <c r="M31" s="60"/>
      <c r="N31" s="60"/>
      <c r="O31" s="60"/>
      <c r="P31" s="61"/>
      <c r="Q31" s="61"/>
      <c r="R31" s="61"/>
      <c r="S31" s="61"/>
      <c r="T31" s="61"/>
      <c r="U31" s="61"/>
      <c r="V31" s="62"/>
    </row>
    <row r="32" spans="2:22" s="54" customFormat="1" ht="17.25">
      <c r="B32" s="50"/>
      <c r="C32" s="50"/>
      <c r="D32" s="29" t="s">
        <v>73</v>
      </c>
      <c r="E32" s="50"/>
      <c r="F32" s="51"/>
      <c r="G32" s="52" t="s">
        <v>691</v>
      </c>
      <c r="H32" s="53"/>
      <c r="I32" s="53"/>
      <c r="J32" s="53"/>
      <c r="K32" s="53"/>
      <c r="L32" s="53"/>
      <c r="M32" s="53"/>
      <c r="N32" s="53"/>
      <c r="O32" s="53"/>
    </row>
    <row r="33" spans="2:22" s="28" customFormat="1">
      <c r="B33" s="27"/>
      <c r="C33" s="27"/>
      <c r="D33" s="29"/>
      <c r="E33" s="38" t="s">
        <v>48</v>
      </c>
      <c r="F33" s="34" t="s">
        <v>49</v>
      </c>
      <c r="G33" s="57" t="s">
        <v>74</v>
      </c>
      <c r="H33" s="53"/>
      <c r="I33" s="53"/>
      <c r="J33" s="53"/>
      <c r="K33" s="53"/>
      <c r="L33" s="53"/>
      <c r="M33" s="53"/>
      <c r="N33" s="53"/>
      <c r="O33" s="53"/>
    </row>
    <row r="34" spans="2:22" s="28" customFormat="1" ht="17.25">
      <c r="B34" s="27"/>
      <c r="C34" s="27"/>
      <c r="D34" s="29"/>
      <c r="E34" s="38" t="s">
        <v>51</v>
      </c>
      <c r="F34" s="34" t="s">
        <v>49</v>
      </c>
      <c r="G34" s="52" t="s">
        <v>75</v>
      </c>
      <c r="H34" s="53"/>
      <c r="I34" s="55" t="s">
        <v>53</v>
      </c>
      <c r="J34" s="52" t="s">
        <v>76</v>
      </c>
      <c r="K34" s="53"/>
      <c r="L34" s="53"/>
      <c r="M34" s="53"/>
      <c r="N34" s="53"/>
      <c r="O34" s="53"/>
    </row>
    <row r="35" spans="2:22" s="28" customFormat="1">
      <c r="B35" s="27"/>
      <c r="C35" s="27"/>
      <c r="D35" s="27"/>
      <c r="E35" s="58" t="s">
        <v>77</v>
      </c>
      <c r="F35" s="34"/>
      <c r="G35" s="57" t="s">
        <v>69</v>
      </c>
      <c r="H35" s="53"/>
      <c r="I35" s="53"/>
      <c r="J35" s="53"/>
      <c r="K35" s="53"/>
      <c r="L35" s="53" t="s">
        <v>482</v>
      </c>
      <c r="M35" s="53"/>
      <c r="N35" s="53"/>
      <c r="O35" s="53"/>
    </row>
    <row r="36" spans="2:22" s="28" customFormat="1">
      <c r="B36" s="27"/>
      <c r="C36" s="27"/>
      <c r="D36" s="27">
        <v>1</v>
      </c>
      <c r="E36" s="58" t="s">
        <v>78</v>
      </c>
      <c r="F36" s="34" t="s">
        <v>49</v>
      </c>
      <c r="G36" s="57" t="s">
        <v>69</v>
      </c>
      <c r="H36" s="53"/>
      <c r="I36" s="53"/>
      <c r="J36" s="53"/>
      <c r="K36" s="53"/>
      <c r="L36" s="53" t="s">
        <v>482</v>
      </c>
      <c r="M36" s="53"/>
      <c r="N36" s="53"/>
      <c r="O36" s="53"/>
    </row>
    <row r="37" spans="2:22" s="28" customFormat="1">
      <c r="B37" s="27"/>
      <c r="C37" s="27"/>
      <c r="D37" s="27">
        <v>2</v>
      </c>
      <c r="E37" s="58" t="s">
        <v>79</v>
      </c>
      <c r="F37" s="34" t="s">
        <v>49</v>
      </c>
      <c r="G37" s="57" t="s">
        <v>69</v>
      </c>
      <c r="H37" s="53"/>
      <c r="I37" s="53"/>
      <c r="J37" s="53"/>
      <c r="K37" s="53"/>
      <c r="L37" s="53" t="s">
        <v>482</v>
      </c>
      <c r="M37" s="53"/>
      <c r="N37" s="53"/>
      <c r="O37" s="53"/>
    </row>
    <row r="38" spans="2:22" s="28" customFormat="1">
      <c r="B38" s="27"/>
      <c r="C38" s="27"/>
      <c r="D38" s="27">
        <v>3</v>
      </c>
      <c r="E38" s="58" t="s">
        <v>80</v>
      </c>
      <c r="F38" s="34" t="s">
        <v>49</v>
      </c>
      <c r="G38" s="57" t="s">
        <v>69</v>
      </c>
      <c r="H38" s="53"/>
      <c r="I38" s="53"/>
      <c r="J38" s="53"/>
      <c r="K38" s="53"/>
      <c r="L38" s="53" t="s">
        <v>482</v>
      </c>
      <c r="M38" s="53"/>
      <c r="N38" s="53"/>
      <c r="O38" s="53"/>
    </row>
    <row r="39" spans="2:22" s="28" customFormat="1">
      <c r="B39" s="27"/>
      <c r="C39" s="27"/>
      <c r="D39" s="27">
        <v>4</v>
      </c>
      <c r="E39" s="58" t="s">
        <v>81</v>
      </c>
      <c r="F39" s="34" t="s">
        <v>49</v>
      </c>
      <c r="G39" s="57" t="s">
        <v>69</v>
      </c>
      <c r="H39" s="53"/>
      <c r="I39" s="53"/>
      <c r="J39" s="53"/>
      <c r="K39" s="53"/>
      <c r="L39" s="53" t="s">
        <v>482</v>
      </c>
      <c r="M39" s="53"/>
      <c r="N39" s="53"/>
      <c r="O39" s="53"/>
    </row>
    <row r="40" spans="2:22" s="28" customFormat="1" ht="17.25">
      <c r="B40" s="27"/>
      <c r="C40" s="27"/>
      <c r="D40" s="27"/>
      <c r="E40" s="58" t="s">
        <v>82</v>
      </c>
      <c r="F40" s="59" t="s">
        <v>49</v>
      </c>
      <c r="G40" s="63" t="s">
        <v>83</v>
      </c>
      <c r="H40" s="53"/>
      <c r="I40" s="55"/>
      <c r="J40" s="53"/>
      <c r="K40" s="53"/>
      <c r="L40" s="53"/>
      <c r="M40" s="53"/>
      <c r="N40" s="57"/>
      <c r="O40" s="57"/>
      <c r="P40" s="61"/>
      <c r="Q40" s="61"/>
      <c r="R40" s="61"/>
      <c r="S40" s="61"/>
      <c r="T40" s="61"/>
      <c r="U40" s="61"/>
      <c r="V40" s="62"/>
    </row>
    <row r="41" spans="2:22" s="28" customFormat="1">
      <c r="B41" s="27"/>
      <c r="C41" s="27"/>
      <c r="D41" s="27"/>
      <c r="E41" s="58" t="s">
        <v>84</v>
      </c>
      <c r="F41" s="34" t="s">
        <v>49</v>
      </c>
      <c r="G41" s="57" t="s">
        <v>657</v>
      </c>
      <c r="H41" s="53"/>
      <c r="I41" s="53"/>
      <c r="J41" s="53"/>
      <c r="K41" s="53"/>
      <c r="L41" s="53" t="s">
        <v>658</v>
      </c>
      <c r="M41" s="53"/>
      <c r="N41" s="53"/>
      <c r="O41" s="53"/>
    </row>
    <row r="42" spans="2:22" s="28" customFormat="1">
      <c r="B42" s="27"/>
      <c r="C42" s="27"/>
      <c r="D42" s="27"/>
      <c r="E42" s="58" t="s">
        <v>85</v>
      </c>
      <c r="F42" s="34" t="s">
        <v>49</v>
      </c>
      <c r="G42" s="57" t="s">
        <v>757</v>
      </c>
      <c r="H42" s="53"/>
      <c r="I42" s="53"/>
      <c r="J42" s="53"/>
      <c r="K42" s="53"/>
      <c r="L42" s="53" t="s">
        <v>758</v>
      </c>
      <c r="M42" s="53"/>
      <c r="N42" s="53"/>
      <c r="O42" s="53"/>
    </row>
    <row r="43" spans="2:22" s="28" customFormat="1">
      <c r="B43" s="27"/>
      <c r="C43" s="27"/>
      <c r="D43" s="29" t="s">
        <v>86</v>
      </c>
      <c r="E43" s="27"/>
      <c r="F43" s="34"/>
      <c r="G43" s="165" t="s">
        <v>650</v>
      </c>
      <c r="H43" s="53"/>
      <c r="I43" s="53"/>
      <c r="J43" s="53"/>
      <c r="K43" s="53"/>
      <c r="L43" s="53"/>
      <c r="M43" s="53"/>
      <c r="N43" s="53"/>
      <c r="O43" s="53"/>
    </row>
    <row r="44" spans="2:22" s="28" customFormat="1">
      <c r="B44" s="27"/>
      <c r="C44" s="27"/>
      <c r="D44" s="29"/>
      <c r="E44" s="49" t="s">
        <v>48</v>
      </c>
      <c r="F44" s="34" t="s">
        <v>49</v>
      </c>
      <c r="G44" s="57" t="s">
        <v>87</v>
      </c>
      <c r="H44" s="53"/>
      <c r="I44" s="53"/>
      <c r="J44" s="53"/>
      <c r="K44" s="53"/>
      <c r="L44" s="53"/>
      <c r="M44" s="53"/>
      <c r="N44" s="53"/>
      <c r="O44" s="53"/>
    </row>
    <row r="45" spans="2:22" s="28" customFormat="1">
      <c r="B45" s="27"/>
      <c r="C45" s="27"/>
      <c r="D45" s="29"/>
      <c r="E45" s="38" t="s">
        <v>51</v>
      </c>
      <c r="F45" s="34" t="s">
        <v>49</v>
      </c>
      <c r="G45" s="343" t="s">
        <v>88</v>
      </c>
      <c r="H45" s="344"/>
      <c r="I45" s="55" t="s">
        <v>53</v>
      </c>
      <c r="J45" s="343" t="s">
        <v>89</v>
      </c>
      <c r="K45" s="344"/>
      <c r="L45" s="53"/>
      <c r="M45" s="53"/>
      <c r="N45" s="53"/>
      <c r="O45" s="53"/>
    </row>
    <row r="46" spans="2:22" s="28" customFormat="1" ht="17.25">
      <c r="B46" s="27"/>
      <c r="C46" s="27"/>
      <c r="D46" s="27"/>
      <c r="E46" s="58" t="s">
        <v>90</v>
      </c>
      <c r="F46" s="34" t="s">
        <v>49</v>
      </c>
      <c r="G46" s="57" t="s">
        <v>91</v>
      </c>
      <c r="H46" s="53"/>
      <c r="I46" s="53"/>
      <c r="J46" s="53"/>
      <c r="K46" s="53"/>
      <c r="L46" s="52" t="s">
        <v>92</v>
      </c>
      <c r="M46" s="53"/>
      <c r="N46" s="53"/>
      <c r="O46" s="53"/>
    </row>
    <row r="47" spans="2:22" s="28" customFormat="1" ht="17.25">
      <c r="B47" s="27"/>
      <c r="C47" s="27"/>
      <c r="D47" s="27"/>
      <c r="E47" s="58" t="s">
        <v>93</v>
      </c>
      <c r="F47" s="34" t="s">
        <v>49</v>
      </c>
      <c r="G47" s="57" t="s">
        <v>94</v>
      </c>
      <c r="H47" s="53"/>
      <c r="I47" s="53"/>
      <c r="J47" s="53"/>
      <c r="K47" s="53"/>
      <c r="L47" s="52" t="s">
        <v>95</v>
      </c>
      <c r="M47" s="53"/>
      <c r="N47" s="53"/>
      <c r="O47" s="53"/>
    </row>
    <row r="48" spans="2:22" s="28" customFormat="1" ht="17.25">
      <c r="B48" s="27"/>
      <c r="C48" s="27"/>
      <c r="D48" s="29" t="s">
        <v>96</v>
      </c>
      <c r="E48" s="27"/>
      <c r="F48" s="34"/>
      <c r="G48" s="64"/>
      <c r="H48" s="41"/>
      <c r="I48" s="41"/>
      <c r="J48" s="41"/>
      <c r="K48" s="41"/>
      <c r="L48" s="41"/>
      <c r="M48" s="41"/>
      <c r="N48" s="41"/>
      <c r="O48" s="41"/>
    </row>
    <row r="49" spans="1:15" s="28" customFormat="1">
      <c r="B49" s="27"/>
      <c r="C49" s="27"/>
      <c r="D49" s="29"/>
      <c r="E49" s="49" t="s">
        <v>48</v>
      </c>
      <c r="F49" s="34" t="s">
        <v>49</v>
      </c>
      <c r="G49" s="65"/>
      <c r="H49" s="41"/>
      <c r="I49" s="41"/>
      <c r="J49" s="41"/>
      <c r="K49" s="41"/>
      <c r="L49" s="41"/>
      <c r="M49" s="41"/>
      <c r="N49" s="41"/>
      <c r="O49" s="41"/>
    </row>
    <row r="50" spans="1:15" s="28" customFormat="1" ht="17.25">
      <c r="B50" s="27"/>
      <c r="C50" s="27"/>
      <c r="D50" s="29"/>
      <c r="E50" s="38" t="s">
        <v>51</v>
      </c>
      <c r="F50" s="34" t="s">
        <v>49</v>
      </c>
      <c r="G50" s="337"/>
      <c r="H50" s="338"/>
      <c r="I50" s="66" t="s">
        <v>53</v>
      </c>
      <c r="J50" s="337"/>
      <c r="K50" s="338"/>
      <c r="L50" s="41"/>
      <c r="M50" s="41"/>
      <c r="N50" s="41"/>
      <c r="O50" s="41"/>
    </row>
    <row r="51" spans="1:15" s="28" customFormat="1" ht="17.25">
      <c r="B51" s="27"/>
      <c r="C51" s="27"/>
      <c r="D51" s="27"/>
      <c r="E51" s="58" t="s">
        <v>90</v>
      </c>
      <c r="F51" s="34" t="s">
        <v>49</v>
      </c>
      <c r="G51" s="65"/>
      <c r="H51" s="41"/>
      <c r="I51" s="41"/>
      <c r="J51" s="41"/>
      <c r="K51" s="41"/>
      <c r="L51" s="64" t="s">
        <v>92</v>
      </c>
      <c r="M51" s="41"/>
      <c r="N51" s="41"/>
      <c r="O51" s="41"/>
    </row>
    <row r="52" spans="1:15" s="28" customFormat="1" ht="17.25">
      <c r="B52" s="27"/>
      <c r="C52" s="27"/>
      <c r="D52" s="27"/>
      <c r="E52" s="58" t="s">
        <v>97</v>
      </c>
      <c r="F52" s="34" t="s">
        <v>49</v>
      </c>
      <c r="G52" s="65"/>
      <c r="H52" s="41"/>
      <c r="I52" s="41"/>
      <c r="J52" s="41"/>
      <c r="K52" s="41"/>
      <c r="L52" s="64" t="s">
        <v>98</v>
      </c>
      <c r="M52" s="41"/>
      <c r="N52" s="41"/>
      <c r="O52" s="41"/>
    </row>
    <row r="53" spans="1:15" s="28" customFormat="1" hidden="1">
      <c r="A53" s="339" t="s">
        <v>99</v>
      </c>
      <c r="B53" s="339"/>
      <c r="C53" s="339"/>
      <c r="D53" s="339"/>
      <c r="E53" s="339"/>
      <c r="F53" s="339"/>
      <c r="G53" s="339"/>
      <c r="H53" s="339"/>
      <c r="I53" s="339"/>
      <c r="J53" s="339"/>
      <c r="K53" s="339"/>
      <c r="L53" s="339"/>
      <c r="M53" s="339"/>
      <c r="N53" s="339"/>
      <c r="O53" s="339"/>
    </row>
    <row r="54" spans="1:15" hidden="1">
      <c r="C54" s="67" t="s">
        <v>100</v>
      </c>
      <c r="D54" s="340" t="s">
        <v>31</v>
      </c>
      <c r="E54" s="340"/>
      <c r="F54" s="68" t="s">
        <v>101</v>
      </c>
      <c r="G54" s="69"/>
      <c r="H54" s="69"/>
      <c r="I54" s="69"/>
      <c r="J54" s="69"/>
      <c r="K54" s="69"/>
      <c r="L54" s="69"/>
      <c r="M54" s="69"/>
      <c r="N54" s="69"/>
      <c r="O54" s="69"/>
    </row>
    <row r="55" spans="1:15" hidden="1">
      <c r="C55" s="69"/>
      <c r="D55" s="70" t="s">
        <v>102</v>
      </c>
      <c r="E55" s="69" t="s">
        <v>103</v>
      </c>
      <c r="F55" s="69" t="s">
        <v>104</v>
      </c>
      <c r="G55" s="69"/>
      <c r="H55" s="69"/>
      <c r="I55" s="69"/>
      <c r="J55" s="69"/>
      <c r="K55" s="69"/>
      <c r="L55" s="69"/>
      <c r="M55" s="69"/>
      <c r="N55" s="69"/>
      <c r="O55" s="69"/>
    </row>
    <row r="56" spans="1:15" ht="23.25" hidden="1" customHeight="1">
      <c r="C56" s="69"/>
      <c r="D56" s="69"/>
      <c r="E56" s="69" t="s">
        <v>105</v>
      </c>
      <c r="F56" s="69" t="s">
        <v>106</v>
      </c>
      <c r="G56" s="69"/>
      <c r="H56" s="335" t="s">
        <v>107</v>
      </c>
      <c r="I56" s="335"/>
      <c r="J56" s="335"/>
      <c r="K56" s="335"/>
      <c r="L56" s="335"/>
      <c r="M56" s="335"/>
      <c r="N56" s="335"/>
      <c r="O56" s="335"/>
    </row>
    <row r="57" spans="1:15" ht="30" hidden="1" customHeight="1">
      <c r="C57" s="69"/>
      <c r="D57" s="69"/>
      <c r="E57" s="69" t="s">
        <v>108</v>
      </c>
      <c r="F57" s="69" t="s">
        <v>106</v>
      </c>
      <c r="G57" s="69"/>
      <c r="H57" s="335" t="s">
        <v>109</v>
      </c>
      <c r="I57" s="335"/>
      <c r="J57" s="335"/>
      <c r="K57" s="335"/>
      <c r="L57" s="335"/>
      <c r="M57" s="335"/>
      <c r="N57" s="335"/>
      <c r="O57" s="335"/>
    </row>
    <row r="58" spans="1:15" ht="38.25" hidden="1" customHeight="1">
      <c r="C58" s="69"/>
      <c r="D58" s="69"/>
      <c r="E58" s="69" t="s">
        <v>110</v>
      </c>
      <c r="F58" s="69" t="s">
        <v>106</v>
      </c>
      <c r="G58" s="69"/>
      <c r="H58" s="335" t="s">
        <v>111</v>
      </c>
      <c r="I58" s="335"/>
      <c r="J58" s="335"/>
      <c r="K58" s="335"/>
      <c r="L58" s="335"/>
      <c r="M58" s="335"/>
      <c r="N58" s="335"/>
      <c r="O58" s="335"/>
    </row>
    <row r="59" spans="1:15" ht="38.25" hidden="1" customHeight="1">
      <c r="C59" s="69"/>
      <c r="D59" s="69"/>
      <c r="E59" s="69" t="s">
        <v>112</v>
      </c>
      <c r="F59" s="69" t="s">
        <v>106</v>
      </c>
      <c r="G59" s="69"/>
      <c r="H59" s="335" t="s">
        <v>113</v>
      </c>
      <c r="I59" s="335"/>
      <c r="J59" s="335"/>
      <c r="K59" s="335"/>
      <c r="L59" s="335"/>
      <c r="M59" s="335"/>
      <c r="N59" s="335"/>
      <c r="O59" s="335"/>
    </row>
    <row r="60" spans="1:15" hidden="1">
      <c r="C60" s="69"/>
      <c r="D60" s="69"/>
      <c r="E60" s="69" t="s">
        <v>114</v>
      </c>
      <c r="F60" s="69" t="s">
        <v>106</v>
      </c>
      <c r="G60" s="69"/>
      <c r="H60" s="69" t="s">
        <v>115</v>
      </c>
      <c r="I60" s="69"/>
      <c r="J60" s="69"/>
      <c r="K60" s="69"/>
      <c r="L60" s="69"/>
      <c r="M60" s="69"/>
      <c r="N60" s="69"/>
      <c r="O60" s="69"/>
    </row>
    <row r="61" spans="1:15" hidden="1">
      <c r="C61" s="69"/>
      <c r="D61" s="69"/>
      <c r="E61" s="69" t="s">
        <v>116</v>
      </c>
      <c r="F61" s="69" t="s">
        <v>106</v>
      </c>
      <c r="G61" s="69"/>
      <c r="H61" s="69" t="s">
        <v>117</v>
      </c>
      <c r="I61" s="69"/>
      <c r="J61" s="69"/>
      <c r="K61" s="69"/>
      <c r="L61" s="69"/>
      <c r="M61" s="69"/>
      <c r="N61" s="69"/>
      <c r="O61" s="69"/>
    </row>
    <row r="62" spans="1:15" hidden="1">
      <c r="C62" s="69"/>
      <c r="D62" s="70" t="s">
        <v>118</v>
      </c>
      <c r="E62" s="69" t="s">
        <v>103</v>
      </c>
      <c r="F62" s="69" t="s">
        <v>119</v>
      </c>
      <c r="G62" s="69"/>
      <c r="H62" s="69"/>
      <c r="I62" s="69"/>
      <c r="J62" s="69"/>
      <c r="K62" s="69"/>
      <c r="L62" s="69"/>
      <c r="M62" s="69"/>
      <c r="N62" s="69"/>
      <c r="O62" s="69"/>
    </row>
    <row r="63" spans="1:15" hidden="1">
      <c r="C63" s="69"/>
      <c r="D63" s="69"/>
      <c r="E63" s="69" t="s">
        <v>120</v>
      </c>
      <c r="F63" s="69" t="s">
        <v>106</v>
      </c>
      <c r="G63" s="69"/>
      <c r="H63" s="69" t="s">
        <v>121</v>
      </c>
      <c r="I63" s="69"/>
      <c r="J63" s="69"/>
      <c r="K63" s="69"/>
      <c r="L63" s="69"/>
      <c r="M63" s="69"/>
      <c r="N63" s="69"/>
      <c r="O63" s="69"/>
    </row>
    <row r="64" spans="1:15" hidden="1">
      <c r="C64" s="27" t="s">
        <v>122</v>
      </c>
      <c r="D64" s="333" t="s">
        <v>31</v>
      </c>
      <c r="E64" s="333"/>
      <c r="F64" s="28" t="s">
        <v>123</v>
      </c>
    </row>
    <row r="65" spans="3:15" hidden="1">
      <c r="D65" s="23" t="s">
        <v>124</v>
      </c>
      <c r="E65" s="23" t="s">
        <v>103</v>
      </c>
      <c r="F65" s="23" t="s">
        <v>125</v>
      </c>
    </row>
    <row r="66" spans="3:15" hidden="1">
      <c r="E66" s="23" t="s">
        <v>126</v>
      </c>
      <c r="F66" s="23" t="s">
        <v>106</v>
      </c>
      <c r="H66" s="71" t="s">
        <v>127</v>
      </c>
    </row>
    <row r="67" spans="3:15" hidden="1">
      <c r="F67" s="23" t="s">
        <v>128</v>
      </c>
      <c r="H67" s="72"/>
    </row>
    <row r="68" spans="3:15" hidden="1">
      <c r="E68" s="23" t="s">
        <v>129</v>
      </c>
      <c r="F68" s="23" t="s">
        <v>106</v>
      </c>
      <c r="H68" s="23" t="s">
        <v>130</v>
      </c>
    </row>
    <row r="69" spans="3:15" hidden="1">
      <c r="E69" s="23" t="s">
        <v>131</v>
      </c>
      <c r="F69" s="23" t="s">
        <v>106</v>
      </c>
      <c r="H69" s="23" t="s">
        <v>132</v>
      </c>
    </row>
    <row r="70" spans="3:15" hidden="1">
      <c r="F70" s="23" t="s">
        <v>128</v>
      </c>
      <c r="H70" s="72"/>
    </row>
    <row r="71" spans="3:15" hidden="1">
      <c r="D71" s="23" t="s">
        <v>133</v>
      </c>
      <c r="E71" s="23" t="s">
        <v>103</v>
      </c>
      <c r="F71" s="23" t="s">
        <v>134</v>
      </c>
    </row>
    <row r="72" spans="3:15" hidden="1">
      <c r="E72" s="23" t="s">
        <v>135</v>
      </c>
      <c r="F72" s="23" t="s">
        <v>106</v>
      </c>
      <c r="H72" s="23" t="s">
        <v>136</v>
      </c>
    </row>
    <row r="73" spans="3:15" hidden="1">
      <c r="E73" s="23" t="s">
        <v>137</v>
      </c>
      <c r="F73" s="23" t="s">
        <v>106</v>
      </c>
      <c r="H73" s="23" t="s">
        <v>138</v>
      </c>
    </row>
    <row r="74" spans="3:15" hidden="1">
      <c r="F74" s="23" t="s">
        <v>128</v>
      </c>
      <c r="H74" s="72"/>
    </row>
    <row r="75" spans="3:15" hidden="1">
      <c r="C75" s="27" t="s">
        <v>139</v>
      </c>
      <c r="D75" s="333" t="s">
        <v>31</v>
      </c>
      <c r="E75" s="333"/>
      <c r="F75" s="28" t="s">
        <v>140</v>
      </c>
    </row>
    <row r="76" spans="3:15" hidden="1">
      <c r="D76" s="73" t="s">
        <v>124</v>
      </c>
      <c r="E76" s="23" t="s">
        <v>103</v>
      </c>
      <c r="F76" s="23" t="s">
        <v>141</v>
      </c>
    </row>
    <row r="77" spans="3:15" hidden="1">
      <c r="E77" s="23" t="s">
        <v>126</v>
      </c>
      <c r="F77" s="23" t="s">
        <v>106</v>
      </c>
      <c r="H77" s="334" t="s">
        <v>142</v>
      </c>
      <c r="I77" s="334"/>
      <c r="J77" s="334"/>
      <c r="K77" s="334"/>
      <c r="L77" s="334"/>
      <c r="M77" s="334"/>
      <c r="N77" s="334"/>
      <c r="O77" s="334"/>
    </row>
    <row r="78" spans="3:15" hidden="1">
      <c r="F78" s="23" t="s">
        <v>128</v>
      </c>
      <c r="H78" s="72"/>
    </row>
    <row r="79" spans="3:15" hidden="1">
      <c r="E79" s="23" t="s">
        <v>129</v>
      </c>
      <c r="F79" s="23" t="s">
        <v>106</v>
      </c>
      <c r="H79" s="23" t="s">
        <v>143</v>
      </c>
    </row>
    <row r="80" spans="3:15" hidden="1">
      <c r="F80" s="23" t="s">
        <v>128</v>
      </c>
      <c r="H80" s="72"/>
    </row>
    <row r="81" spans="3:15" hidden="1">
      <c r="E81" s="23" t="s">
        <v>131</v>
      </c>
      <c r="F81" s="23" t="s">
        <v>106</v>
      </c>
      <c r="H81" s="23" t="s">
        <v>144</v>
      </c>
    </row>
    <row r="82" spans="3:15" hidden="1">
      <c r="F82" s="23" t="s">
        <v>128</v>
      </c>
      <c r="H82" s="72"/>
    </row>
    <row r="83" spans="3:15" hidden="1">
      <c r="E83" s="23" t="s">
        <v>145</v>
      </c>
      <c r="F83" s="23" t="s">
        <v>106</v>
      </c>
      <c r="H83" s="23" t="s">
        <v>146</v>
      </c>
    </row>
    <row r="84" spans="3:15" hidden="1">
      <c r="E84" s="23" t="s">
        <v>147</v>
      </c>
      <c r="F84" s="23" t="s">
        <v>106</v>
      </c>
      <c r="H84" s="23" t="s">
        <v>148</v>
      </c>
    </row>
    <row r="85" spans="3:15" hidden="1">
      <c r="D85" s="73" t="s">
        <v>133</v>
      </c>
      <c r="E85" s="23" t="s">
        <v>103</v>
      </c>
      <c r="F85" s="23" t="s">
        <v>149</v>
      </c>
    </row>
    <row r="86" spans="3:15" hidden="1">
      <c r="D86" s="73"/>
      <c r="E86" s="23" t="s">
        <v>135</v>
      </c>
      <c r="F86" s="23" t="s">
        <v>106</v>
      </c>
      <c r="H86" s="23" t="s">
        <v>150</v>
      </c>
    </row>
    <row r="87" spans="3:15" hidden="1">
      <c r="E87" s="23" t="s">
        <v>137</v>
      </c>
      <c r="F87" s="23" t="s">
        <v>106</v>
      </c>
      <c r="H87" s="23" t="s">
        <v>151</v>
      </c>
    </row>
    <row r="88" spans="3:15" hidden="1">
      <c r="F88" s="23" t="s">
        <v>128</v>
      </c>
      <c r="H88" s="72"/>
    </row>
    <row r="89" spans="3:15" hidden="1">
      <c r="C89" s="27" t="s">
        <v>139</v>
      </c>
      <c r="D89" s="333" t="s">
        <v>31</v>
      </c>
      <c r="E89" s="333"/>
      <c r="F89" s="28" t="s">
        <v>152</v>
      </c>
    </row>
    <row r="90" spans="3:15" hidden="1">
      <c r="D90" s="73" t="s">
        <v>153</v>
      </c>
      <c r="E90" s="23" t="s">
        <v>103</v>
      </c>
      <c r="F90" s="23" t="s">
        <v>154</v>
      </c>
    </row>
    <row r="91" spans="3:15" hidden="1">
      <c r="E91" s="23" t="s">
        <v>155</v>
      </c>
      <c r="F91" s="23" t="s">
        <v>106</v>
      </c>
      <c r="H91" s="334" t="s">
        <v>156</v>
      </c>
      <c r="I91" s="334"/>
      <c r="J91" s="334"/>
      <c r="K91" s="334"/>
      <c r="L91" s="334"/>
      <c r="M91" s="334"/>
      <c r="N91" s="334"/>
      <c r="O91" s="334"/>
    </row>
    <row r="92" spans="3:15" hidden="1">
      <c r="F92" s="23" t="s">
        <v>128</v>
      </c>
      <c r="H92" s="72"/>
    </row>
    <row r="93" spans="3:15" hidden="1">
      <c r="E93" s="23" t="s">
        <v>157</v>
      </c>
      <c r="F93" s="23" t="s">
        <v>106</v>
      </c>
      <c r="H93" s="23" t="s">
        <v>158</v>
      </c>
    </row>
    <row r="94" spans="3:15" hidden="1">
      <c r="F94" s="23" t="s">
        <v>128</v>
      </c>
      <c r="H94" s="72"/>
    </row>
    <row r="95" spans="3:15" hidden="1">
      <c r="E95" s="23" t="s">
        <v>159</v>
      </c>
      <c r="F95" s="23" t="s">
        <v>106</v>
      </c>
      <c r="H95" s="23" t="s">
        <v>160</v>
      </c>
    </row>
    <row r="96" spans="3:15" hidden="1">
      <c r="F96" s="23" t="s">
        <v>128</v>
      </c>
      <c r="H96" s="72"/>
    </row>
    <row r="97" spans="3:8" hidden="1">
      <c r="E97" s="23" t="s">
        <v>161</v>
      </c>
      <c r="F97" s="23" t="s">
        <v>106</v>
      </c>
      <c r="H97" s="23" t="s">
        <v>162</v>
      </c>
    </row>
    <row r="98" spans="3:8" hidden="1">
      <c r="E98" s="23" t="s">
        <v>163</v>
      </c>
      <c r="F98" s="23" t="s">
        <v>106</v>
      </c>
      <c r="H98" s="23" t="s">
        <v>164</v>
      </c>
    </row>
    <row r="99" spans="3:8" hidden="1">
      <c r="D99" s="73" t="s">
        <v>165</v>
      </c>
      <c r="E99" s="23" t="s">
        <v>103</v>
      </c>
      <c r="F99" s="23" t="s">
        <v>166</v>
      </c>
    </row>
    <row r="100" spans="3:8" hidden="1">
      <c r="D100" s="73"/>
      <c r="E100" s="23" t="s">
        <v>167</v>
      </c>
      <c r="F100" s="23" t="s">
        <v>106</v>
      </c>
      <c r="H100" s="23" t="s">
        <v>168</v>
      </c>
    </row>
    <row r="101" spans="3:8" hidden="1">
      <c r="E101" s="23" t="s">
        <v>169</v>
      </c>
      <c r="F101" s="23" t="s">
        <v>106</v>
      </c>
      <c r="H101" s="23" t="s">
        <v>170</v>
      </c>
    </row>
    <row r="102" spans="3:8" hidden="1">
      <c r="F102" s="23" t="s">
        <v>128</v>
      </c>
      <c r="H102" s="72"/>
    </row>
    <row r="103" spans="3:8" hidden="1">
      <c r="C103" s="27" t="s">
        <v>171</v>
      </c>
      <c r="D103" s="333" t="s">
        <v>31</v>
      </c>
      <c r="E103" s="333"/>
      <c r="F103" s="28" t="s">
        <v>172</v>
      </c>
    </row>
    <row r="104" spans="3:8" hidden="1">
      <c r="D104" s="73" t="s">
        <v>173</v>
      </c>
      <c r="E104" s="23" t="s">
        <v>103</v>
      </c>
      <c r="F104" s="23" t="s">
        <v>174</v>
      </c>
    </row>
    <row r="105" spans="3:8" hidden="1">
      <c r="E105" s="23" t="s">
        <v>175</v>
      </c>
      <c r="F105" s="23" t="s">
        <v>106</v>
      </c>
      <c r="H105" s="23" t="s">
        <v>176</v>
      </c>
    </row>
    <row r="106" spans="3:8" hidden="1">
      <c r="F106" s="23" t="s">
        <v>128</v>
      </c>
      <c r="H106" s="72"/>
    </row>
    <row r="107" spans="3:8" hidden="1">
      <c r="D107" s="73" t="s">
        <v>177</v>
      </c>
      <c r="E107" s="23" t="s">
        <v>103</v>
      </c>
      <c r="F107" s="23" t="s">
        <v>178</v>
      </c>
    </row>
    <row r="108" spans="3:8" hidden="1">
      <c r="D108" s="73"/>
      <c r="E108" s="23" t="s">
        <v>179</v>
      </c>
      <c r="F108" s="23" t="s">
        <v>106</v>
      </c>
      <c r="H108" s="23" t="s">
        <v>180</v>
      </c>
    </row>
    <row r="109" spans="3:8" hidden="1">
      <c r="E109" s="23" t="s">
        <v>181</v>
      </c>
      <c r="F109" s="23" t="s">
        <v>106</v>
      </c>
      <c r="H109" s="23" t="s">
        <v>182</v>
      </c>
    </row>
    <row r="110" spans="3:8" hidden="1">
      <c r="F110" s="23" t="s">
        <v>128</v>
      </c>
      <c r="H110" s="72"/>
    </row>
    <row r="111" spans="3:8" hidden="1">
      <c r="E111" s="23" t="s">
        <v>183</v>
      </c>
      <c r="F111" s="23" t="s">
        <v>106</v>
      </c>
      <c r="H111" s="23" t="s">
        <v>184</v>
      </c>
    </row>
    <row r="112" spans="3:8" hidden="1">
      <c r="E112" s="23" t="s">
        <v>185</v>
      </c>
      <c r="F112" s="23" t="s">
        <v>106</v>
      </c>
      <c r="H112" s="23" t="s">
        <v>186</v>
      </c>
    </row>
    <row r="113" spans="3:15" hidden="1">
      <c r="F113" s="23" t="s">
        <v>128</v>
      </c>
      <c r="H113" s="72"/>
    </row>
    <row r="114" spans="3:15" hidden="1">
      <c r="C114" s="27" t="s">
        <v>187</v>
      </c>
      <c r="D114" s="333" t="s">
        <v>31</v>
      </c>
      <c r="E114" s="333"/>
      <c r="F114" s="28" t="s">
        <v>188</v>
      </c>
    </row>
    <row r="115" spans="3:15" hidden="1">
      <c r="C115" s="27"/>
      <c r="D115" s="23" t="s">
        <v>189</v>
      </c>
      <c r="E115" s="23" t="s">
        <v>106</v>
      </c>
      <c r="F115" s="23" t="s">
        <v>190</v>
      </c>
    </row>
    <row r="116" spans="3:15" hidden="1">
      <c r="C116" s="27"/>
      <c r="D116" s="23" t="s">
        <v>191</v>
      </c>
      <c r="E116" s="23" t="s">
        <v>106</v>
      </c>
      <c r="F116" s="23" t="s">
        <v>192</v>
      </c>
    </row>
    <row r="117" spans="3:15" hidden="1">
      <c r="C117" s="27"/>
      <c r="D117" s="23" t="s">
        <v>193</v>
      </c>
      <c r="E117" s="23" t="s">
        <v>106</v>
      </c>
      <c r="F117" s="23" t="s">
        <v>194</v>
      </c>
    </row>
    <row r="118" spans="3:15" hidden="1">
      <c r="C118" s="27"/>
      <c r="D118" s="23" t="s">
        <v>195</v>
      </c>
      <c r="E118" s="23" t="s">
        <v>106</v>
      </c>
      <c r="F118" s="23" t="s">
        <v>196</v>
      </c>
    </row>
    <row r="119" spans="3:15" hidden="1">
      <c r="D119" s="23" t="s">
        <v>197</v>
      </c>
      <c r="E119" s="23" t="s">
        <v>106</v>
      </c>
      <c r="F119" s="23" t="s">
        <v>198</v>
      </c>
    </row>
    <row r="120" spans="3:15" hidden="1">
      <c r="F120" s="23" t="s">
        <v>128</v>
      </c>
      <c r="H120" s="72" t="s">
        <v>199</v>
      </c>
    </row>
    <row r="121" spans="3:15" ht="17.25" hidden="1">
      <c r="C121" s="74" t="s">
        <v>200</v>
      </c>
      <c r="D121" s="336" t="s">
        <v>31</v>
      </c>
      <c r="E121" s="336"/>
      <c r="F121" s="62" t="s">
        <v>201</v>
      </c>
      <c r="G121" s="61"/>
      <c r="H121" s="61"/>
    </row>
    <row r="122" spans="3:15" hidden="1">
      <c r="C122" s="34"/>
      <c r="D122" s="61"/>
      <c r="E122" s="61" t="s">
        <v>202</v>
      </c>
      <c r="F122" s="61" t="s">
        <v>106</v>
      </c>
      <c r="H122" s="332" t="s">
        <v>203</v>
      </c>
      <c r="I122" s="332"/>
      <c r="J122" s="332"/>
      <c r="K122" s="332"/>
      <c r="L122" s="332"/>
      <c r="M122" s="332"/>
      <c r="N122" s="332"/>
      <c r="O122" s="332"/>
    </row>
    <row r="123" spans="3:15" hidden="1">
      <c r="C123" s="34"/>
      <c r="D123" s="61"/>
      <c r="E123" s="61"/>
      <c r="F123" s="23" t="s">
        <v>128</v>
      </c>
      <c r="H123" s="72" t="s">
        <v>199</v>
      </c>
    </row>
    <row r="124" spans="3:15" hidden="1">
      <c r="C124" s="34"/>
      <c r="D124" s="61"/>
      <c r="E124" s="61" t="s">
        <v>204</v>
      </c>
      <c r="F124" s="61" t="s">
        <v>106</v>
      </c>
      <c r="H124" s="332" t="s">
        <v>205</v>
      </c>
      <c r="I124" s="332"/>
      <c r="J124" s="332"/>
      <c r="K124" s="332"/>
      <c r="L124" s="332"/>
      <c r="M124" s="332"/>
      <c r="N124" s="332"/>
      <c r="O124" s="332"/>
    </row>
    <row r="125" spans="3:15" hidden="1">
      <c r="C125" s="34"/>
      <c r="D125" s="61"/>
      <c r="E125" s="61"/>
      <c r="F125" s="23" t="s">
        <v>128</v>
      </c>
      <c r="H125" s="72" t="s">
        <v>199</v>
      </c>
    </row>
    <row r="126" spans="3:15" hidden="1">
      <c r="C126" s="34"/>
      <c r="D126" s="61"/>
      <c r="E126" s="61" t="s">
        <v>206</v>
      </c>
      <c r="F126" s="61" t="s">
        <v>106</v>
      </c>
      <c r="H126" s="61" t="s">
        <v>207</v>
      </c>
    </row>
    <row r="127" spans="3:15" hidden="1">
      <c r="C127" s="34"/>
      <c r="D127" s="61"/>
      <c r="E127" s="61"/>
      <c r="F127" s="23" t="s">
        <v>128</v>
      </c>
      <c r="H127" s="72" t="s">
        <v>199</v>
      </c>
    </row>
    <row r="128" spans="3:15" hidden="1">
      <c r="C128" s="75" t="s">
        <v>208</v>
      </c>
      <c r="F128" s="23" t="s">
        <v>106</v>
      </c>
      <c r="H128" s="23" t="s">
        <v>209</v>
      </c>
    </row>
  </sheetData>
  <mergeCells count="39">
    <mergeCell ref="G4:Q4"/>
    <mergeCell ref="G5:P5"/>
    <mergeCell ref="B1:M1"/>
    <mergeCell ref="A3:A7"/>
    <mergeCell ref="G3:O3"/>
    <mergeCell ref="C4:E4"/>
    <mergeCell ref="B6:E6"/>
    <mergeCell ref="G6:O6"/>
    <mergeCell ref="B7:E7"/>
    <mergeCell ref="G7:O7"/>
    <mergeCell ref="B8:E8"/>
    <mergeCell ref="B9:E9"/>
    <mergeCell ref="B10:E10"/>
    <mergeCell ref="B11:E11"/>
    <mergeCell ref="B12:E12"/>
    <mergeCell ref="G12:O12"/>
    <mergeCell ref="B13:E13"/>
    <mergeCell ref="B14:E14"/>
    <mergeCell ref="G21:O21"/>
    <mergeCell ref="G45:H45"/>
    <mergeCell ref="J45:K45"/>
    <mergeCell ref="G50:H50"/>
    <mergeCell ref="J50:K50"/>
    <mergeCell ref="A53:O53"/>
    <mergeCell ref="D54:E54"/>
    <mergeCell ref="H56:O56"/>
    <mergeCell ref="H57:O57"/>
    <mergeCell ref="H58:O58"/>
    <mergeCell ref="H59:O59"/>
    <mergeCell ref="D114:E114"/>
    <mergeCell ref="D121:E121"/>
    <mergeCell ref="H122:O122"/>
    <mergeCell ref="H124:O124"/>
    <mergeCell ref="D64:E64"/>
    <mergeCell ref="D75:E75"/>
    <mergeCell ref="H77:O77"/>
    <mergeCell ref="D89:E89"/>
    <mergeCell ref="H91:O91"/>
    <mergeCell ref="D103:E103"/>
  </mergeCells>
  <hyperlinks>
    <hyperlink ref="A3:A7" location="TCXD!A1" display="TO QUY CHUẨN"/>
    <hyperlink ref="A2" location="DanhMuc!A1" display="TO MENU"/>
  </hyperlink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Sheet5">
    <tabColor rgb="FFFF0000"/>
  </sheetPr>
  <dimension ref="A1:R32"/>
  <sheetViews>
    <sheetView zoomScale="85" workbookViewId="0">
      <pane ySplit="4" topLeftCell="A5" activePane="bottomLeft" state="frozen"/>
      <selection activeCell="V17" sqref="V17"/>
      <selection pane="bottomLeft"/>
    </sheetView>
  </sheetViews>
  <sheetFormatPr defaultRowHeight="15.75" outlineLevelCol="1"/>
  <cols>
    <col min="1" max="1" width="8.28515625" style="87" customWidth="1"/>
    <col min="2" max="2" width="63.5703125" style="87" customWidth="1"/>
    <col min="3" max="9" width="7.85546875" style="87" hidden="1" customWidth="1" outlineLevel="1"/>
    <col min="10" max="10" width="11.7109375" style="87" hidden="1" customWidth="1" outlineLevel="1"/>
    <col min="11" max="11" width="10.85546875" style="87" customWidth="1" collapsed="1"/>
    <col min="12" max="12" width="9.5703125" style="87" customWidth="1"/>
    <col min="13" max="13" width="5.85546875" style="87" customWidth="1"/>
    <col min="14" max="14" width="7.85546875" style="87" customWidth="1"/>
    <col min="15" max="15" width="7.7109375" style="87" customWidth="1"/>
    <col min="16" max="16" width="3.5703125" style="87" bestFit="1" customWidth="1"/>
    <col min="17" max="17" width="13.85546875" style="87" customWidth="1"/>
    <col min="18" max="18" width="64.7109375" style="118" customWidth="1"/>
    <col min="19" max="16384" width="9.140625" style="87"/>
  </cols>
  <sheetData>
    <row r="1" spans="1:18" ht="27.75" thickBot="1">
      <c r="A1" s="116" t="s">
        <v>255</v>
      </c>
      <c r="B1" s="86"/>
      <c r="C1" s="86"/>
      <c r="D1" s="86"/>
      <c r="E1" s="86"/>
      <c r="F1" s="86"/>
      <c r="G1" s="86"/>
      <c r="H1" s="86"/>
      <c r="I1" s="86"/>
      <c r="J1" s="86"/>
      <c r="K1" s="86"/>
      <c r="L1" s="86"/>
      <c r="M1" s="352" t="s">
        <v>256</v>
      </c>
      <c r="N1" s="352"/>
      <c r="O1" s="353"/>
      <c r="Q1" s="117" t="s">
        <v>257</v>
      </c>
    </row>
    <row r="2" spans="1:18" ht="15.75" customHeight="1">
      <c r="A2" s="366" t="s">
        <v>258</v>
      </c>
      <c r="B2" s="366" t="s">
        <v>259</v>
      </c>
      <c r="C2" s="119" t="s">
        <v>260</v>
      </c>
      <c r="D2" s="119"/>
      <c r="E2" s="119"/>
      <c r="F2" s="119" t="s">
        <v>261</v>
      </c>
      <c r="G2" s="119"/>
      <c r="H2" s="119" t="s">
        <v>262</v>
      </c>
      <c r="I2" s="119"/>
      <c r="J2" s="119"/>
      <c r="K2" s="366" t="s">
        <v>263</v>
      </c>
      <c r="L2" s="366" t="s">
        <v>242</v>
      </c>
      <c r="M2" s="367" t="s">
        <v>264</v>
      </c>
      <c r="N2" s="368"/>
      <c r="O2" s="368"/>
      <c r="P2" s="369"/>
      <c r="R2" s="120"/>
    </row>
    <row r="3" spans="1:18">
      <c r="A3" s="366"/>
      <c r="B3" s="366"/>
      <c r="C3" s="119" t="s">
        <v>265</v>
      </c>
      <c r="D3" s="119" t="s">
        <v>266</v>
      </c>
      <c r="E3" s="119" t="s">
        <v>267</v>
      </c>
      <c r="F3" s="119" t="s">
        <v>268</v>
      </c>
      <c r="G3" s="119" t="s">
        <v>269</v>
      </c>
      <c r="H3" s="119" t="s">
        <v>265</v>
      </c>
      <c r="I3" s="119" t="s">
        <v>266</v>
      </c>
      <c r="J3" s="119" t="s">
        <v>267</v>
      </c>
      <c r="K3" s="366"/>
      <c r="L3" s="366"/>
      <c r="M3" s="370"/>
      <c r="N3" s="371"/>
      <c r="O3" s="371"/>
      <c r="P3" s="372"/>
      <c r="Q3" s="101"/>
      <c r="R3" s="120"/>
    </row>
    <row r="4" spans="1:18" ht="30" customHeight="1">
      <c r="A4" s="121">
        <f>COLUMN()</f>
        <v>1</v>
      </c>
      <c r="B4" s="121">
        <f>COLUMN()</f>
        <v>2</v>
      </c>
      <c r="C4" s="121">
        <f>COLUMN()</f>
        <v>3</v>
      </c>
      <c r="D4" s="121">
        <f>COLUMN()</f>
        <v>4</v>
      </c>
      <c r="E4" s="121">
        <f>COLUMN()</f>
        <v>5</v>
      </c>
      <c r="F4" s="121">
        <f>COLUMN()</f>
        <v>6</v>
      </c>
      <c r="G4" s="121">
        <f>COLUMN()</f>
        <v>7</v>
      </c>
      <c r="H4" s="121">
        <f>COLUMN()</f>
        <v>8</v>
      </c>
      <c r="I4" s="121">
        <f>COLUMN()</f>
        <v>9</v>
      </c>
      <c r="J4" s="121">
        <f>COLUMN()</f>
        <v>10</v>
      </c>
      <c r="K4" s="121">
        <f>COLUMN()</f>
        <v>11</v>
      </c>
      <c r="L4" s="121">
        <f>COLUMN()</f>
        <v>12</v>
      </c>
      <c r="M4" s="354" t="s">
        <v>270</v>
      </c>
      <c r="N4" s="355"/>
      <c r="O4" s="355"/>
      <c r="P4" s="356"/>
      <c r="R4" s="120"/>
    </row>
    <row r="5" spans="1:18" ht="30" hidden="1" customHeight="1">
      <c r="A5" s="122" t="s">
        <v>29</v>
      </c>
      <c r="B5" s="123" t="s">
        <v>271</v>
      </c>
      <c r="C5" s="124"/>
      <c r="D5" s="124"/>
      <c r="E5" s="125"/>
      <c r="F5" s="124"/>
      <c r="G5" s="125"/>
      <c r="H5" s="124"/>
      <c r="I5" s="124"/>
      <c r="J5" s="125"/>
      <c r="K5" s="126"/>
      <c r="L5" s="127"/>
      <c r="M5" s="357" t="s">
        <v>272</v>
      </c>
      <c r="N5" s="358"/>
      <c r="O5" s="359"/>
      <c r="P5" s="128">
        <f>ROW()</f>
        <v>5</v>
      </c>
      <c r="Q5" s="87">
        <v>2013</v>
      </c>
      <c r="R5" s="120"/>
    </row>
    <row r="6" spans="1:18" ht="30" hidden="1" customHeight="1">
      <c r="A6" s="129">
        <v>1</v>
      </c>
      <c r="B6" s="130" t="s">
        <v>273</v>
      </c>
      <c r="C6" s="131"/>
      <c r="D6" s="131"/>
      <c r="E6" s="132"/>
      <c r="F6" s="133"/>
      <c r="G6" s="132"/>
      <c r="H6" s="134"/>
      <c r="K6" s="135"/>
      <c r="L6" s="136"/>
      <c r="M6" s="137"/>
      <c r="N6" s="137"/>
      <c r="O6" s="137" t="s">
        <v>274</v>
      </c>
      <c r="P6" s="128">
        <f>ROW()</f>
        <v>6</v>
      </c>
      <c r="Q6" s="138">
        <v>1</v>
      </c>
      <c r="R6" s="120"/>
    </row>
    <row r="7" spans="1:18" ht="30" hidden="1" customHeight="1">
      <c r="A7" s="129">
        <v>2</v>
      </c>
      <c r="B7" s="139" t="s">
        <v>275</v>
      </c>
      <c r="C7" s="131"/>
      <c r="D7" s="131"/>
      <c r="E7" s="132"/>
      <c r="F7" s="133"/>
      <c r="G7" s="132"/>
      <c r="H7" s="134"/>
      <c r="I7" s="133"/>
      <c r="J7" s="132"/>
      <c r="K7" s="135"/>
      <c r="L7" s="136"/>
      <c r="M7" s="137"/>
      <c r="N7" s="137"/>
      <c r="O7" s="137" t="s">
        <v>276</v>
      </c>
      <c r="P7" s="128">
        <f>ROW()</f>
        <v>7</v>
      </c>
      <c r="Q7" s="138">
        <v>2</v>
      </c>
      <c r="R7" s="120"/>
    </row>
    <row r="8" spans="1:18" ht="30" hidden="1" customHeight="1">
      <c r="A8" s="129">
        <v>3</v>
      </c>
      <c r="B8" s="139" t="s">
        <v>277</v>
      </c>
      <c r="C8" s="131"/>
      <c r="D8" s="131"/>
      <c r="E8" s="132"/>
      <c r="F8" s="133"/>
      <c r="G8" s="132"/>
      <c r="H8" s="134"/>
      <c r="I8" s="133"/>
      <c r="J8" s="132"/>
      <c r="K8" s="135"/>
      <c r="L8" s="136"/>
      <c r="M8" s="137"/>
      <c r="N8" s="137"/>
      <c r="O8" s="137" t="s">
        <v>278</v>
      </c>
      <c r="P8" s="128">
        <f>ROW()</f>
        <v>8</v>
      </c>
      <c r="Q8" s="138">
        <v>3</v>
      </c>
      <c r="R8" s="120"/>
    </row>
    <row r="9" spans="1:18" ht="30" hidden="1" customHeight="1">
      <c r="A9" s="122" t="s">
        <v>45</v>
      </c>
      <c r="B9" s="123" t="s">
        <v>279</v>
      </c>
      <c r="C9" s="124"/>
      <c r="D9" s="124"/>
      <c r="E9" s="125"/>
      <c r="F9" s="124"/>
      <c r="G9" s="125"/>
      <c r="H9" s="124"/>
      <c r="I9" s="124"/>
      <c r="J9" s="125"/>
      <c r="K9" s="126"/>
      <c r="L9" s="127"/>
      <c r="M9" s="357" t="s">
        <v>280</v>
      </c>
      <c r="N9" s="358"/>
      <c r="O9" s="359"/>
      <c r="P9" s="128">
        <f>ROW()</f>
        <v>9</v>
      </c>
    </row>
    <row r="10" spans="1:18" ht="30" hidden="1" customHeight="1">
      <c r="A10" s="140" t="s">
        <v>281</v>
      </c>
      <c r="B10" s="141" t="s">
        <v>282</v>
      </c>
      <c r="C10" s="142"/>
      <c r="D10" s="142"/>
      <c r="E10" s="143"/>
      <c r="F10" s="142"/>
      <c r="G10" s="143"/>
      <c r="H10" s="142"/>
      <c r="I10" s="142"/>
      <c r="J10" s="143"/>
      <c r="K10" s="144"/>
      <c r="L10" s="145"/>
      <c r="M10" s="360" t="s">
        <v>256</v>
      </c>
      <c r="N10" s="361"/>
      <c r="O10" s="362"/>
      <c r="P10" s="128">
        <f>ROW()</f>
        <v>10</v>
      </c>
      <c r="R10" s="146" t="s">
        <v>283</v>
      </c>
    </row>
    <row r="11" spans="1:18" ht="30" customHeight="1">
      <c r="A11" s="147" t="s">
        <v>284</v>
      </c>
      <c r="B11" s="148" t="s">
        <v>604</v>
      </c>
      <c r="C11" s="149"/>
      <c r="D11" s="149"/>
      <c r="E11" s="150"/>
      <c r="F11" s="149"/>
      <c r="G11" s="150"/>
      <c r="H11" s="149"/>
      <c r="I11" s="149"/>
      <c r="J11" s="150"/>
      <c r="K11" s="151"/>
      <c r="L11" s="152"/>
      <c r="M11" s="363" t="s">
        <v>256</v>
      </c>
      <c r="N11" s="364"/>
      <c r="O11" s="365"/>
      <c r="P11" s="128">
        <f>ROW()</f>
        <v>11</v>
      </c>
      <c r="R11" s="118" t="s">
        <v>285</v>
      </c>
    </row>
    <row r="12" spans="1:18" ht="30" customHeight="1">
      <c r="A12" s="129" t="s">
        <v>217</v>
      </c>
      <c r="B12" s="160" t="s">
        <v>715</v>
      </c>
      <c r="C12" s="131"/>
      <c r="D12" s="131"/>
      <c r="E12" s="153"/>
      <c r="F12" s="131"/>
      <c r="G12" s="131"/>
      <c r="H12" s="131" t="s">
        <v>286</v>
      </c>
      <c r="I12" s="131" t="s">
        <v>286</v>
      </c>
      <c r="J12" s="153">
        <v>41596</v>
      </c>
      <c r="K12" s="135"/>
      <c r="L12" s="136"/>
      <c r="M12" s="154"/>
      <c r="N12"/>
      <c r="O12"/>
      <c r="P12" s="128">
        <f>ROW()</f>
        <v>12</v>
      </c>
      <c r="Q12" s="155"/>
    </row>
    <row r="13" spans="1:18" ht="30" customHeight="1">
      <c r="A13" s="129" t="s">
        <v>217</v>
      </c>
      <c r="B13" s="139" t="s">
        <v>273</v>
      </c>
      <c r="C13" s="131"/>
      <c r="D13" s="131"/>
      <c r="E13" s="153"/>
      <c r="F13" s="131"/>
      <c r="G13" s="153"/>
      <c r="H13" s="134"/>
      <c r="I13" s="133"/>
      <c r="J13" s="153"/>
      <c r="K13" s="135"/>
      <c r="L13" s="136"/>
      <c r="M13" s="154"/>
      <c r="N13"/>
      <c r="O13" s="269" t="s">
        <v>287</v>
      </c>
      <c r="P13" s="128">
        <f>ROW()</f>
        <v>13</v>
      </c>
      <c r="Q13" s="155">
        <v>1</v>
      </c>
    </row>
    <row r="14" spans="1:18" ht="36" customHeight="1">
      <c r="A14" s="129" t="s">
        <v>217</v>
      </c>
      <c r="B14" s="273" t="s">
        <v>601</v>
      </c>
      <c r="C14" s="131"/>
      <c r="D14" s="131"/>
      <c r="E14" s="153"/>
      <c r="F14" s="131"/>
      <c r="G14" s="153"/>
      <c r="H14" s="134"/>
      <c r="I14" s="133"/>
      <c r="J14" s="153"/>
      <c r="K14" s="135"/>
      <c r="L14" s="136"/>
      <c r="M14" s="154"/>
      <c r="N14"/>
      <c r="O14" s="267" t="s">
        <v>287</v>
      </c>
      <c r="P14" s="128">
        <f>ROW()</f>
        <v>14</v>
      </c>
      <c r="Q14" s="155">
        <v>2</v>
      </c>
      <c r="R14" s="146" t="s">
        <v>288</v>
      </c>
    </row>
    <row r="15" spans="1:18" ht="30" customHeight="1">
      <c r="A15" s="129" t="s">
        <v>217</v>
      </c>
      <c r="B15" s="273" t="s">
        <v>603</v>
      </c>
      <c r="C15" s="131"/>
      <c r="D15" s="131"/>
      <c r="E15" s="153"/>
      <c r="F15" s="131"/>
      <c r="G15" s="153"/>
      <c r="H15" s="134"/>
      <c r="I15" s="133"/>
      <c r="J15" s="153"/>
      <c r="K15" s="135"/>
      <c r="L15" s="136"/>
      <c r="M15" s="154"/>
      <c r="N15" s="137"/>
      <c r="O15" s="267" t="s">
        <v>287</v>
      </c>
      <c r="P15" s="128">
        <f>ROW()</f>
        <v>15</v>
      </c>
      <c r="Q15" s="155">
        <v>3</v>
      </c>
    </row>
    <row r="16" spans="1:18" ht="30" customHeight="1">
      <c r="A16" s="129" t="s">
        <v>217</v>
      </c>
      <c r="B16" s="273" t="s">
        <v>605</v>
      </c>
      <c r="C16" s="131"/>
      <c r="D16" s="131"/>
      <c r="E16" s="153"/>
      <c r="F16" s="131"/>
      <c r="G16" s="153"/>
      <c r="H16" s="134"/>
      <c r="I16" s="133"/>
      <c r="J16" s="153"/>
      <c r="K16" s="135"/>
      <c r="L16" s="136"/>
      <c r="M16" s="154"/>
      <c r="N16" s="137"/>
      <c r="O16" s="267" t="s">
        <v>287</v>
      </c>
      <c r="P16" s="128">
        <f>ROW()</f>
        <v>16</v>
      </c>
      <c r="Q16" s="155">
        <v>4</v>
      </c>
    </row>
    <row r="17" spans="1:17" ht="30" customHeight="1">
      <c r="A17" s="129" t="s">
        <v>217</v>
      </c>
      <c r="B17" s="130" t="s">
        <v>606</v>
      </c>
      <c r="C17" s="131"/>
      <c r="D17" s="131"/>
      <c r="E17" s="156"/>
      <c r="F17" s="131"/>
      <c r="G17" s="156"/>
      <c r="H17" s="134"/>
      <c r="I17" s="133"/>
      <c r="J17" s="156"/>
      <c r="K17" s="135"/>
      <c r="L17" s="136"/>
      <c r="M17" s="154"/>
      <c r="N17" s="137"/>
      <c r="O17" s="268" t="s">
        <v>287</v>
      </c>
      <c r="P17" s="128">
        <f>ROW()</f>
        <v>17</v>
      </c>
      <c r="Q17" s="155">
        <v>5</v>
      </c>
    </row>
    <row r="18" spans="1:17" ht="30" customHeight="1">
      <c r="A18" s="129" t="s">
        <v>217</v>
      </c>
      <c r="B18" s="274" t="s">
        <v>607</v>
      </c>
      <c r="C18" s="131"/>
      <c r="D18" s="131"/>
      <c r="E18" s="156"/>
      <c r="F18" s="131"/>
      <c r="G18" s="156"/>
      <c r="H18" s="134"/>
      <c r="I18" s="133"/>
      <c r="J18" s="156"/>
      <c r="K18"/>
      <c r="L18" s="136"/>
      <c r="M18" s="154"/>
      <c r="N18"/>
      <c r="O18" s="268" t="s">
        <v>287</v>
      </c>
      <c r="P18" s="128">
        <f>ROW()</f>
        <v>18</v>
      </c>
      <c r="Q18" s="155">
        <v>6</v>
      </c>
    </row>
    <row r="19" spans="1:17" ht="30" customHeight="1">
      <c r="A19" s="129" t="s">
        <v>217</v>
      </c>
      <c r="B19" s="273" t="s">
        <v>609</v>
      </c>
      <c r="C19" s="131"/>
      <c r="D19" s="131"/>
      <c r="E19" s="153"/>
      <c r="F19" s="131"/>
      <c r="G19" s="153"/>
      <c r="H19" s="134"/>
      <c r="I19" s="133"/>
      <c r="J19" s="153"/>
      <c r="K19" s="135"/>
      <c r="L19" s="136"/>
      <c r="M19" s="154"/>
      <c r="N19"/>
      <c r="O19" s="268" t="s">
        <v>287</v>
      </c>
      <c r="P19" s="128">
        <f>ROW()</f>
        <v>19</v>
      </c>
      <c r="Q19" s="155">
        <v>7</v>
      </c>
    </row>
    <row r="20" spans="1:17" ht="30" customHeight="1">
      <c r="A20" s="129" t="s">
        <v>217</v>
      </c>
      <c r="B20" s="273" t="s">
        <v>652</v>
      </c>
      <c r="C20" s="131"/>
      <c r="D20" s="131"/>
      <c r="E20" s="153"/>
      <c r="F20" s="131"/>
      <c r="G20" s="153"/>
      <c r="H20" s="134"/>
      <c r="I20" s="133"/>
      <c r="J20" s="153"/>
      <c r="K20" s="135"/>
      <c r="L20" s="136"/>
      <c r="M20" s="154"/>
      <c r="N20"/>
      <c r="O20" s="268" t="s">
        <v>287</v>
      </c>
      <c r="P20" s="128">
        <f>ROW()</f>
        <v>20</v>
      </c>
      <c r="Q20" s="155">
        <v>8</v>
      </c>
    </row>
    <row r="21" spans="1:17" ht="30" customHeight="1">
      <c r="A21" s="129" t="s">
        <v>217</v>
      </c>
      <c r="B21" s="274" t="s">
        <v>610</v>
      </c>
      <c r="C21" s="131"/>
      <c r="D21" s="131"/>
      <c r="E21" s="153"/>
      <c r="F21" s="131"/>
      <c r="G21" s="153"/>
      <c r="H21" s="134"/>
      <c r="I21" s="133"/>
      <c r="J21" s="153"/>
      <c r="K21"/>
      <c r="L21" s="136"/>
      <c r="M21" s="154"/>
      <c r="N21"/>
      <c r="O21" s="268" t="s">
        <v>287</v>
      </c>
      <c r="P21" s="128">
        <f>ROW()</f>
        <v>21</v>
      </c>
      <c r="Q21" s="155">
        <v>9</v>
      </c>
    </row>
    <row r="22" spans="1:17" ht="30" customHeight="1">
      <c r="A22" s="129" t="s">
        <v>217</v>
      </c>
      <c r="B22" s="273" t="s">
        <v>611</v>
      </c>
      <c r="C22" s="131"/>
      <c r="D22" s="131"/>
      <c r="E22" s="153"/>
      <c r="F22" s="131"/>
      <c r="G22" s="153"/>
      <c r="H22" s="134"/>
      <c r="I22" s="133"/>
      <c r="J22" s="153"/>
      <c r="K22" s="135"/>
      <c r="L22" s="136"/>
      <c r="M22" s="128"/>
      <c r="N22"/>
      <c r="O22" s="268" t="s">
        <v>287</v>
      </c>
      <c r="P22" s="128">
        <f>ROW()</f>
        <v>22</v>
      </c>
      <c r="Q22" s="155">
        <v>10</v>
      </c>
    </row>
    <row r="23" spans="1:17" ht="30" customHeight="1">
      <c r="A23" s="129" t="s">
        <v>217</v>
      </c>
      <c r="B23" s="273" t="s">
        <v>612</v>
      </c>
      <c r="C23" s="131"/>
      <c r="D23" s="131"/>
      <c r="E23" s="153"/>
      <c r="F23" s="131"/>
      <c r="G23" s="153"/>
      <c r="H23" s="134"/>
      <c r="I23" s="133"/>
      <c r="J23" s="153"/>
      <c r="K23" s="135"/>
      <c r="L23" s="136"/>
      <c r="M23" s="128"/>
      <c r="N23"/>
      <c r="O23" s="268" t="s">
        <v>287</v>
      </c>
      <c r="P23" s="128">
        <f>ROW()</f>
        <v>23</v>
      </c>
      <c r="Q23" s="155">
        <v>11</v>
      </c>
    </row>
    <row r="24" spans="1:17" ht="30" customHeight="1">
      <c r="A24" s="129" t="s">
        <v>217</v>
      </c>
      <c r="B24" s="273" t="s">
        <v>649</v>
      </c>
      <c r="C24" s="131"/>
      <c r="D24" s="131"/>
      <c r="E24" s="153"/>
      <c r="F24" s="131"/>
      <c r="G24" s="153"/>
      <c r="H24" s="134"/>
      <c r="I24" s="133"/>
      <c r="J24" s="153"/>
      <c r="K24" s="135"/>
      <c r="L24" s="136"/>
      <c r="M24" s="128"/>
      <c r="N24"/>
      <c r="O24" s="268" t="s">
        <v>287</v>
      </c>
      <c r="P24" s="128">
        <f>ROW()</f>
        <v>24</v>
      </c>
      <c r="Q24" s="155">
        <v>12</v>
      </c>
    </row>
    <row r="25" spans="1:17" ht="30" customHeight="1">
      <c r="A25" s="129" t="s">
        <v>217</v>
      </c>
      <c r="B25" s="273"/>
      <c r="C25" s="131"/>
      <c r="D25" s="131"/>
      <c r="E25" s="153"/>
      <c r="F25" s="131"/>
      <c r="G25" s="153"/>
      <c r="H25" s="134"/>
      <c r="I25" s="133"/>
      <c r="J25" s="153"/>
      <c r="K25" s="135"/>
      <c r="L25" s="136"/>
      <c r="M25" s="128"/>
      <c r="N25" s="137"/>
      <c r="O25" s="275" t="s">
        <v>287</v>
      </c>
      <c r="P25" s="128">
        <f>ROW()</f>
        <v>25</v>
      </c>
      <c r="Q25" s="155">
        <v>13</v>
      </c>
    </row>
    <row r="26" spans="1:17" ht="30" customHeight="1">
      <c r="A26" s="129" t="s">
        <v>217</v>
      </c>
      <c r="B26" s="157"/>
      <c r="C26" s="131"/>
      <c r="D26" s="131"/>
      <c r="E26" s="153"/>
      <c r="F26" s="131"/>
      <c r="G26" s="153"/>
      <c r="H26" s="134"/>
      <c r="I26" s="133"/>
      <c r="J26" s="153"/>
      <c r="K26" s="137"/>
      <c r="L26" s="136"/>
      <c r="M26" s="128"/>
      <c r="N26" s="137"/>
      <c r="O26" s="137" t="s">
        <v>289</v>
      </c>
      <c r="P26" s="128">
        <f>ROW()</f>
        <v>26</v>
      </c>
      <c r="Q26" s="155">
        <v>14</v>
      </c>
    </row>
    <row r="27" spans="1:17">
      <c r="A27" s="158" t="s">
        <v>290</v>
      </c>
    </row>
    <row r="28" spans="1:17">
      <c r="A28" s="159" t="s">
        <v>291</v>
      </c>
    </row>
    <row r="29" spans="1:17">
      <c r="A29" s="159" t="s">
        <v>292</v>
      </c>
    </row>
    <row r="30" spans="1:17">
      <c r="A30" s="159" t="s">
        <v>293</v>
      </c>
    </row>
    <row r="31" spans="1:17">
      <c r="A31" s="159" t="s">
        <v>294</v>
      </c>
    </row>
    <row r="32" spans="1:17">
      <c r="A32" s="159" t="s">
        <v>295</v>
      </c>
    </row>
  </sheetData>
  <mergeCells count="11">
    <mergeCell ref="M11:O11"/>
    <mergeCell ref="A2:A3"/>
    <mergeCell ref="B2:B3"/>
    <mergeCell ref="K2:K3"/>
    <mergeCell ref="L2:L3"/>
    <mergeCell ref="M2:P3"/>
    <mergeCell ref="M1:O1"/>
    <mergeCell ref="M4:P4"/>
    <mergeCell ref="M5:O5"/>
    <mergeCell ref="M9:O9"/>
    <mergeCell ref="M10:O10"/>
  </mergeCells>
  <hyperlinks>
    <hyperlink ref="M5:O5" location="'Bia-1'!A1" display="Bìa"/>
    <hyperlink ref="O6" location="BGMB!A1" display="AB"/>
    <hyperlink ref="M9:O9" location="'Bia-1'!A1" display="Bìa"/>
    <hyperlink ref="O7" location="VTB!A1" display="VTB"/>
    <hyperlink ref="O8" location="VTA!A1" display="VTA"/>
    <hyperlink ref="M10:O10" location="'Bia-(2)'!A1" display="Bìa"/>
    <hyperlink ref="Q1:S1" location="Ttin!A1" display="Bìa"/>
    <hyperlink ref="O13" location="'1'!A1" display="AB"/>
    <hyperlink ref="O14" location="'2'!Print_Area" display="AB"/>
    <hyperlink ref="O15" location="'3'!Print_Area" display="AB"/>
    <hyperlink ref="O16" location="'4'!Print_Area" display="AB"/>
    <hyperlink ref="O26" location="'NTGD (3)'!A1" display="HTGD"/>
    <hyperlink ref="M11:O11" location="'Bia-(2)'!A1" display="Bìa"/>
    <hyperlink ref="R14" location="'AB (3.1)'!A1" display="Lắp dựng bu lông neo, mặt bích định vị bu lông neo"/>
    <hyperlink ref="R10" location="'AB (3.0)'!A1" display="CÔNG ViỆC HỖN HỢP"/>
    <hyperlink ref="O25" location="'Psinh (2)'!Print_Area" display="AB"/>
    <hyperlink ref="O17" location="'5'!Print_Area" display="AB"/>
    <hyperlink ref="O18" location="'6'!Print_Area" display="AB"/>
    <hyperlink ref="O19" location="'7'!Print_Area" display="AB"/>
    <hyperlink ref="O20" location="'8'!Print_Area" display="AB"/>
    <hyperlink ref="O21" location="'9'!Print_Area" display="AB"/>
    <hyperlink ref="O22" location="'10'!Print_Area" display="AB"/>
    <hyperlink ref="O23" location="'11'!Print_Area" display="AB"/>
    <hyperlink ref="O24" location="'12'!Print_Area" display="AB"/>
  </hyperlinks>
  <printOptions horizontalCentered="1"/>
  <pageMargins left="0.39370078740157483" right="0.39370078740157483" top="0.98425196850393704" bottom="0.39370078740157483" header="0" footer="0"/>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sheetPr codeName="Sheet2">
    <tabColor rgb="FFFFFF00"/>
  </sheetPr>
  <dimension ref="A1:I43"/>
  <sheetViews>
    <sheetView topLeftCell="A16" zoomScaleNormal="100" workbookViewId="0">
      <selection activeCell="B20" sqref="B20"/>
    </sheetView>
  </sheetViews>
  <sheetFormatPr defaultRowHeight="18"/>
  <cols>
    <col min="1" max="1" width="9.140625" style="1"/>
    <col min="2" max="2" width="12.7109375" style="1" customWidth="1"/>
    <col min="3" max="8" width="9.140625" style="1"/>
    <col min="9" max="9" width="18" style="1" customWidth="1"/>
    <col min="10" max="16384" width="9.140625" style="1"/>
  </cols>
  <sheetData>
    <row r="1" spans="1:9" ht="19.5" thickTop="1">
      <c r="A1" s="373" t="s">
        <v>666</v>
      </c>
      <c r="B1" s="374"/>
      <c r="C1" s="374"/>
      <c r="D1" s="374"/>
      <c r="E1" s="374"/>
      <c r="F1" s="374"/>
      <c r="G1" s="374"/>
      <c r="H1" s="374"/>
      <c r="I1" s="375"/>
    </row>
    <row r="2" spans="1:9">
      <c r="A2" s="2"/>
      <c r="B2" s="3"/>
      <c r="C2" s="3"/>
      <c r="D2" s="3"/>
      <c r="E2" s="3"/>
      <c r="F2" s="3"/>
      <c r="G2" s="3"/>
      <c r="H2" s="3"/>
      <c r="I2" s="4"/>
    </row>
    <row r="3" spans="1:9">
      <c r="A3" s="2"/>
      <c r="B3" s="3"/>
      <c r="C3" s="3"/>
      <c r="D3" s="3"/>
      <c r="E3" s="3"/>
      <c r="F3" s="3"/>
      <c r="G3" s="3"/>
      <c r="H3" s="3"/>
      <c r="I3" s="4"/>
    </row>
    <row r="4" spans="1:9">
      <c r="A4" s="2"/>
      <c r="B4" s="3"/>
      <c r="C4" s="3"/>
      <c r="D4" s="3"/>
      <c r="E4" s="3"/>
      <c r="F4" s="3"/>
      <c r="G4" s="3"/>
      <c r="H4" s="3"/>
      <c r="I4" s="4"/>
    </row>
    <row r="5" spans="1:9">
      <c r="A5" s="2"/>
      <c r="B5" s="3"/>
      <c r="C5" s="3"/>
      <c r="D5" s="3"/>
      <c r="E5" s="3"/>
      <c r="F5" s="3"/>
      <c r="G5" s="3"/>
      <c r="H5" s="3"/>
      <c r="I5" s="4"/>
    </row>
    <row r="6" spans="1:9">
      <c r="A6" s="2"/>
      <c r="B6" s="3"/>
      <c r="C6" s="3"/>
      <c r="D6" s="3"/>
      <c r="E6" s="3"/>
      <c r="F6" s="3"/>
      <c r="G6" s="3"/>
      <c r="H6" s="3"/>
      <c r="I6" s="4"/>
    </row>
    <row r="7" spans="1:9">
      <c r="A7" s="2"/>
      <c r="B7" s="3"/>
      <c r="C7" s="3"/>
      <c r="D7" s="3"/>
      <c r="E7" s="3"/>
      <c r="F7" s="3"/>
      <c r="G7" s="3"/>
      <c r="H7" s="3"/>
      <c r="I7" s="4"/>
    </row>
    <row r="8" spans="1:9" ht="18.75">
      <c r="A8" s="5"/>
      <c r="B8" s="3"/>
      <c r="C8" s="3"/>
      <c r="D8" s="3"/>
      <c r="E8" s="3"/>
      <c r="F8" s="3"/>
      <c r="G8" s="3"/>
      <c r="H8" s="3"/>
      <c r="I8" s="4"/>
    </row>
    <row r="9" spans="1:9">
      <c r="A9" s="2"/>
      <c r="B9" s="3"/>
      <c r="C9" s="3"/>
      <c r="D9" s="3"/>
      <c r="E9" s="3"/>
      <c r="F9" s="3"/>
      <c r="G9" s="3"/>
      <c r="H9" s="3"/>
      <c r="I9" s="4"/>
    </row>
    <row r="10" spans="1:9">
      <c r="A10" s="2"/>
      <c r="B10" s="3"/>
      <c r="C10" s="3"/>
      <c r="D10" s="3"/>
      <c r="E10" s="3"/>
      <c r="F10" s="3"/>
      <c r="G10" s="3"/>
      <c r="H10" s="3"/>
      <c r="I10" s="4"/>
    </row>
    <row r="11" spans="1:9">
      <c r="A11" s="2"/>
      <c r="B11" s="3"/>
      <c r="C11" s="3"/>
      <c r="D11" s="3"/>
      <c r="E11" s="3"/>
      <c r="F11" s="3"/>
      <c r="G11" s="3"/>
      <c r="H11" s="3"/>
      <c r="I11" s="4"/>
    </row>
    <row r="12" spans="1:9">
      <c r="A12" s="2"/>
      <c r="B12" s="3"/>
      <c r="C12" s="3"/>
      <c r="D12" s="3"/>
      <c r="E12" s="3"/>
      <c r="F12" s="3"/>
      <c r="G12" s="3"/>
      <c r="H12" s="3"/>
      <c r="I12" s="4"/>
    </row>
    <row r="13" spans="1:9">
      <c r="A13" s="2"/>
      <c r="B13" s="3"/>
      <c r="C13" s="3"/>
      <c r="D13" s="3"/>
      <c r="E13" s="3"/>
      <c r="F13" s="3"/>
      <c r="G13" s="3"/>
      <c r="H13" s="3"/>
      <c r="I13" s="4"/>
    </row>
    <row r="14" spans="1:9" ht="13.5" customHeight="1">
      <c r="A14" s="2"/>
      <c r="B14" s="3"/>
      <c r="C14" s="3"/>
      <c r="D14" s="3"/>
      <c r="E14" s="3"/>
      <c r="F14" s="3"/>
      <c r="G14" s="3"/>
      <c r="H14" s="3"/>
      <c r="I14" s="4"/>
    </row>
    <row r="15" spans="1:9">
      <c r="A15" s="2"/>
      <c r="B15" s="3"/>
      <c r="C15" s="3"/>
      <c r="D15" s="3"/>
      <c r="E15" s="3"/>
      <c r="F15" s="3"/>
      <c r="G15" s="3"/>
      <c r="H15" s="3"/>
      <c r="I15" s="4"/>
    </row>
    <row r="16" spans="1:9">
      <c r="A16" s="2"/>
      <c r="B16" s="3"/>
      <c r="C16" s="3"/>
      <c r="D16" s="3"/>
      <c r="E16" s="3"/>
      <c r="F16" s="3"/>
      <c r="G16" s="3"/>
      <c r="H16" s="3"/>
      <c r="I16" s="4"/>
    </row>
    <row r="17" spans="1:9" ht="28.5" customHeight="1">
      <c r="A17" s="376" t="s">
        <v>2</v>
      </c>
      <c r="B17" s="377"/>
      <c r="C17" s="377"/>
      <c r="D17" s="377"/>
      <c r="E17" s="377"/>
      <c r="F17" s="377"/>
      <c r="G17" s="377"/>
      <c r="H17" s="377"/>
      <c r="I17" s="378"/>
    </row>
    <row r="18" spans="1:9" ht="38.25" customHeight="1">
      <c r="A18" s="2"/>
      <c r="B18" s="385" t="s">
        <v>711</v>
      </c>
      <c r="C18" s="385"/>
      <c r="D18" s="385"/>
      <c r="E18" s="385"/>
      <c r="F18" s="385"/>
      <c r="G18" s="385"/>
      <c r="H18" s="385"/>
      <c r="I18" s="386"/>
    </row>
    <row r="19" spans="1:9" ht="39" customHeight="1">
      <c r="A19" s="2"/>
      <c r="B19" s="385" t="s">
        <v>713</v>
      </c>
      <c r="C19" s="385"/>
      <c r="D19" s="385"/>
      <c r="E19" s="385"/>
      <c r="F19" s="385"/>
      <c r="G19" s="385"/>
      <c r="H19" s="385"/>
      <c r="I19" s="386"/>
    </row>
    <row r="20" spans="1:9" ht="18.75">
      <c r="A20" s="2"/>
      <c r="B20" s="11" t="s">
        <v>753</v>
      </c>
      <c r="C20" s="277" t="str">
        <f>Ttin!G6</f>
        <v>TTH031</v>
      </c>
      <c r="D20" s="277"/>
      <c r="E20" s="3"/>
      <c r="F20" s="3"/>
      <c r="G20" s="3"/>
      <c r="H20" s="3"/>
      <c r="I20" s="4"/>
    </row>
    <row r="21" spans="1:9" ht="32.25" customHeight="1">
      <c r="A21" s="2"/>
      <c r="B21" s="321" t="s">
        <v>617</v>
      </c>
      <c r="C21" s="385" t="str">
        <f>Ttin!G7</f>
        <v>Nguyễn Duy Ngưỡng,  Thôn 1_Phường Thủy Phương_TX Hương Thủy</v>
      </c>
      <c r="D21" s="385"/>
      <c r="E21" s="385"/>
      <c r="F21" s="385"/>
      <c r="G21" s="385"/>
      <c r="H21" s="385"/>
      <c r="I21" s="386"/>
    </row>
    <row r="22" spans="1:9" ht="18.75">
      <c r="A22" s="2"/>
      <c r="B22" s="11" t="s">
        <v>664</v>
      </c>
      <c r="C22" s="3"/>
      <c r="D22" s="11" t="str">
        <f>Ttin!G16</f>
        <v>Chi nhánh Viettel Thừa Thiên Huế</v>
      </c>
      <c r="E22" s="3"/>
      <c r="F22" s="3"/>
      <c r="G22" s="3"/>
      <c r="H22" s="3"/>
      <c r="I22" s="4"/>
    </row>
    <row r="23" spans="1:9" ht="18.75">
      <c r="A23" s="2"/>
      <c r="B23" s="11" t="s">
        <v>665</v>
      </c>
      <c r="C23" s="3"/>
      <c r="D23" s="3"/>
      <c r="E23" s="3"/>
      <c r="F23" s="3"/>
      <c r="G23" s="3"/>
      <c r="H23" s="3"/>
      <c r="I23" s="4"/>
    </row>
    <row r="24" spans="1:9">
      <c r="A24" s="2"/>
      <c r="D24" s="3"/>
      <c r="E24" s="3"/>
      <c r="F24" s="3"/>
      <c r="G24" s="3"/>
      <c r="H24" s="3"/>
      <c r="I24" s="4"/>
    </row>
    <row r="25" spans="1:9">
      <c r="A25" s="2"/>
      <c r="B25" s="3"/>
      <c r="C25" s="10"/>
      <c r="D25" s="3"/>
      <c r="E25" s="3"/>
      <c r="F25" s="3"/>
      <c r="G25" s="3"/>
      <c r="H25" s="3"/>
      <c r="I25" s="4"/>
    </row>
    <row r="26" spans="1:9">
      <c r="A26" s="2"/>
      <c r="B26" s="3"/>
      <c r="C26" s="3"/>
      <c r="D26" s="3"/>
      <c r="E26" s="3"/>
      <c r="F26" s="3"/>
      <c r="G26" s="3"/>
      <c r="H26" s="3"/>
      <c r="I26" s="4"/>
    </row>
    <row r="27" spans="1:9">
      <c r="A27" s="2"/>
      <c r="B27" s="3"/>
      <c r="C27" s="3"/>
      <c r="D27" s="3"/>
      <c r="E27" s="3"/>
      <c r="F27" s="3"/>
      <c r="G27" s="3"/>
      <c r="H27" s="3"/>
      <c r="I27" s="4"/>
    </row>
    <row r="28" spans="1:9">
      <c r="A28" s="2"/>
      <c r="B28" s="3"/>
      <c r="C28" s="3"/>
      <c r="D28" s="3"/>
      <c r="E28" s="3"/>
      <c r="F28" s="3"/>
      <c r="G28" s="3"/>
      <c r="H28" s="3"/>
      <c r="I28" s="4"/>
    </row>
    <row r="29" spans="1:9">
      <c r="A29" s="2"/>
      <c r="B29" s="3"/>
      <c r="C29" s="3"/>
      <c r="D29" s="3"/>
      <c r="E29" s="3"/>
      <c r="F29" s="3"/>
      <c r="G29" s="3"/>
      <c r="H29" s="3"/>
      <c r="I29" s="4"/>
    </row>
    <row r="30" spans="1:9">
      <c r="A30" s="2"/>
      <c r="B30" s="3"/>
      <c r="C30" s="3"/>
      <c r="D30" s="3"/>
      <c r="E30" s="3"/>
      <c r="F30" s="3"/>
      <c r="G30" s="3"/>
      <c r="H30" s="3"/>
      <c r="I30" s="4"/>
    </row>
    <row r="31" spans="1:9" ht="18.75">
      <c r="A31" s="379"/>
      <c r="B31" s="380"/>
      <c r="C31" s="380"/>
      <c r="D31" s="380"/>
      <c r="E31" s="380"/>
      <c r="F31" s="380"/>
      <c r="G31" s="380"/>
      <c r="H31" s="380"/>
      <c r="I31" s="381"/>
    </row>
    <row r="32" spans="1:9">
      <c r="A32" s="7"/>
      <c r="B32" s="8"/>
      <c r="C32" s="8"/>
      <c r="D32" s="8"/>
      <c r="E32" s="8"/>
      <c r="F32" s="8"/>
      <c r="G32" s="8"/>
      <c r="H32" s="3"/>
      <c r="I32" s="4"/>
    </row>
    <row r="33" spans="1:9">
      <c r="A33" s="2"/>
      <c r="B33" s="3"/>
      <c r="C33" s="3"/>
      <c r="D33" s="3"/>
      <c r="E33" s="3"/>
      <c r="F33" s="3"/>
      <c r="G33" s="3"/>
      <c r="H33" s="3"/>
      <c r="I33" s="4"/>
    </row>
    <row r="34" spans="1:9">
      <c r="A34" s="2"/>
      <c r="B34" s="3"/>
      <c r="C34" s="3"/>
      <c r="D34" s="3"/>
      <c r="E34" s="3"/>
      <c r="F34" s="3"/>
      <c r="G34" s="3"/>
      <c r="H34" s="3"/>
      <c r="I34" s="4"/>
    </row>
    <row r="35" spans="1:9">
      <c r="A35" s="2"/>
      <c r="B35" s="3"/>
      <c r="C35" s="3"/>
      <c r="D35" s="3"/>
      <c r="E35" s="3"/>
      <c r="F35" s="3"/>
      <c r="G35" s="3"/>
      <c r="H35" s="3"/>
      <c r="I35" s="4"/>
    </row>
    <row r="36" spans="1:9">
      <c r="A36" s="2"/>
      <c r="B36" s="3"/>
      <c r="C36" s="3"/>
      <c r="D36" s="3"/>
      <c r="E36" s="3"/>
      <c r="F36" s="3"/>
      <c r="G36" s="3"/>
      <c r="H36" s="3"/>
      <c r="I36" s="4"/>
    </row>
    <row r="37" spans="1:9">
      <c r="A37" s="2"/>
      <c r="B37" s="3"/>
      <c r="C37" s="3"/>
      <c r="D37" s="3"/>
      <c r="E37" s="3"/>
      <c r="F37" s="3"/>
      <c r="G37" s="3"/>
      <c r="H37" s="3"/>
      <c r="I37" s="4"/>
    </row>
    <row r="38" spans="1:9">
      <c r="A38" s="2"/>
      <c r="B38" s="3"/>
      <c r="C38" s="3"/>
      <c r="D38" s="3"/>
      <c r="E38" s="3"/>
      <c r="F38" s="3"/>
      <c r="G38" s="3"/>
      <c r="H38" s="3"/>
      <c r="I38" s="4"/>
    </row>
    <row r="39" spans="1:9">
      <c r="A39" s="2"/>
      <c r="B39" s="3"/>
      <c r="C39" s="3"/>
      <c r="D39" s="3"/>
      <c r="E39" s="3"/>
      <c r="F39" s="3"/>
      <c r="G39" s="3"/>
      <c r="H39" s="3"/>
      <c r="I39" s="4"/>
    </row>
    <row r="40" spans="1:9">
      <c r="A40" s="2"/>
      <c r="B40" s="3"/>
      <c r="C40" s="3"/>
      <c r="D40" s="3"/>
      <c r="E40" s="3"/>
      <c r="F40" s="3"/>
      <c r="G40" s="3"/>
      <c r="H40" s="3"/>
      <c r="I40" s="4"/>
    </row>
    <row r="41" spans="1:9">
      <c r="A41" s="9"/>
      <c r="B41" s="3"/>
      <c r="C41" s="3"/>
      <c r="D41" s="3"/>
      <c r="E41" s="3"/>
      <c r="F41" s="3"/>
      <c r="G41" s="3"/>
      <c r="H41" s="3"/>
      <c r="I41" s="4"/>
    </row>
    <row r="42" spans="1:9" ht="18.75" thickBot="1">
      <c r="A42" s="382" t="s">
        <v>0</v>
      </c>
      <c r="B42" s="383"/>
      <c r="C42" s="383"/>
      <c r="D42" s="383"/>
      <c r="E42" s="383"/>
      <c r="F42" s="383"/>
      <c r="G42" s="383"/>
      <c r="H42" s="383"/>
      <c r="I42" s="384"/>
    </row>
    <row r="43" spans="1:9" ht="18.75" thickTop="1"/>
  </sheetData>
  <mergeCells count="7">
    <mergeCell ref="A1:I1"/>
    <mergeCell ref="A17:I17"/>
    <mergeCell ref="A31:I31"/>
    <mergeCell ref="A42:I42"/>
    <mergeCell ref="B18:I18"/>
    <mergeCell ref="B19:I19"/>
    <mergeCell ref="C21:I21"/>
  </mergeCells>
  <phoneticPr fontId="86" type="noConversion"/>
  <pageMargins left="0.81" right="0.45" top="0.35" bottom="0.34" header="0.2" footer="0"/>
  <pageSetup paperSize="9" scale="96" orientation="portrait" r:id="rId1"/>
  <headerFooter alignWithMargins="0">
    <oddFooter>&amp;LBiểu mẫu BM_TCNT_001&amp;CKèm theo quyết định số......../QĐ-VTQĐ-XD ngày..../..../2013</oddFooter>
  </headerFooter>
</worksheet>
</file>

<file path=xl/worksheets/sheet5.xml><?xml version="1.0" encoding="utf-8"?>
<worksheet xmlns="http://schemas.openxmlformats.org/spreadsheetml/2006/main" xmlns:r="http://schemas.openxmlformats.org/officeDocument/2006/relationships">
  <sheetPr codeName="Sheet3">
    <tabColor rgb="FFFF0000"/>
  </sheetPr>
  <dimension ref="A1:I52"/>
  <sheetViews>
    <sheetView topLeftCell="A19" zoomScaleNormal="100" workbookViewId="0">
      <selection activeCell="J18" sqref="J18"/>
    </sheetView>
  </sheetViews>
  <sheetFormatPr defaultRowHeight="18"/>
  <cols>
    <col min="1" max="2" width="9.140625" style="1"/>
    <col min="3" max="3" width="3.42578125" style="1" customWidth="1"/>
    <col min="4" max="7" width="9.140625" style="1"/>
    <col min="8" max="8" width="25.42578125" style="1" customWidth="1"/>
    <col min="9" max="9" width="21.42578125" style="1" customWidth="1"/>
    <col min="10" max="16384" width="9.140625" style="1"/>
  </cols>
  <sheetData>
    <row r="1" spans="1:9" ht="19.5" thickTop="1">
      <c r="A1" s="373" t="s">
        <v>666</v>
      </c>
      <c r="B1" s="374"/>
      <c r="C1" s="374"/>
      <c r="D1" s="374"/>
      <c r="E1" s="374"/>
      <c r="F1" s="374"/>
      <c r="G1" s="374"/>
      <c r="H1" s="374"/>
      <c r="I1" s="375"/>
    </row>
    <row r="2" spans="1:9">
      <c r="A2" s="2"/>
      <c r="B2" s="3"/>
      <c r="C2" s="3"/>
      <c r="D2" s="3"/>
      <c r="E2" s="3"/>
      <c r="F2" s="3"/>
      <c r="G2" s="3"/>
      <c r="H2" s="3"/>
      <c r="I2" s="4"/>
    </row>
    <row r="3" spans="1:9">
      <c r="A3" s="2"/>
      <c r="B3" s="3"/>
      <c r="C3" s="3"/>
      <c r="D3" s="3"/>
      <c r="E3" s="3"/>
      <c r="F3" s="3"/>
      <c r="G3" s="3"/>
      <c r="H3" s="3"/>
      <c r="I3" s="4"/>
    </row>
    <row r="4" spans="1:9">
      <c r="A4" s="2"/>
      <c r="B4" s="3"/>
      <c r="C4" s="3"/>
      <c r="D4" s="3"/>
      <c r="E4" s="3"/>
      <c r="F4" s="3"/>
      <c r="G4" s="3"/>
      <c r="H4" s="3"/>
      <c r="I4" s="4"/>
    </row>
    <row r="5" spans="1:9">
      <c r="A5" s="2"/>
      <c r="B5" s="3"/>
      <c r="C5" s="3"/>
      <c r="D5" s="3"/>
      <c r="E5" s="3"/>
      <c r="F5" s="3"/>
      <c r="G5" s="3"/>
      <c r="H5" s="3"/>
      <c r="I5" s="4"/>
    </row>
    <row r="6" spans="1:9">
      <c r="A6" s="2"/>
      <c r="B6" s="3"/>
      <c r="C6" s="3"/>
      <c r="D6" s="3"/>
      <c r="E6" s="3"/>
      <c r="F6" s="3"/>
      <c r="G6" s="3"/>
      <c r="H6" s="3"/>
      <c r="I6" s="4"/>
    </row>
    <row r="7" spans="1:9">
      <c r="A7" s="2"/>
      <c r="B7" s="3"/>
      <c r="C7" s="3"/>
      <c r="D7" s="3"/>
      <c r="E7" s="3"/>
      <c r="F7" s="3"/>
      <c r="G7" s="3"/>
      <c r="H7" s="3"/>
      <c r="I7" s="4"/>
    </row>
    <row r="8" spans="1:9" ht="18.75">
      <c r="A8" s="5"/>
      <c r="B8" s="3"/>
      <c r="C8" s="3"/>
      <c r="D8" s="3"/>
      <c r="E8" s="3"/>
      <c r="F8" s="3"/>
      <c r="G8" s="3"/>
      <c r="H8" s="3"/>
      <c r="I8" s="4"/>
    </row>
    <row r="9" spans="1:9">
      <c r="A9" s="2"/>
      <c r="B9" s="3"/>
      <c r="C9" s="3"/>
      <c r="D9" s="3"/>
      <c r="E9" s="3"/>
      <c r="F9" s="3"/>
      <c r="G9" s="3"/>
      <c r="H9" s="3"/>
      <c r="I9" s="4"/>
    </row>
    <row r="10" spans="1:9">
      <c r="A10" s="2"/>
      <c r="B10" s="3"/>
      <c r="C10" s="3"/>
      <c r="D10" s="3"/>
      <c r="E10" s="3"/>
      <c r="F10" s="3"/>
      <c r="G10" s="3"/>
      <c r="H10" s="3"/>
      <c r="I10" s="4"/>
    </row>
    <row r="11" spans="1:9">
      <c r="A11" s="2"/>
      <c r="B11" s="3"/>
      <c r="C11" s="3"/>
      <c r="D11" s="3"/>
      <c r="E11" s="3"/>
      <c r="F11" s="3"/>
      <c r="G11" s="3"/>
      <c r="H11" s="3"/>
      <c r="I11" s="4"/>
    </row>
    <row r="12" spans="1:9">
      <c r="A12" s="2"/>
      <c r="B12" s="3"/>
      <c r="C12" s="3"/>
      <c r="D12" s="3"/>
      <c r="E12" s="3"/>
      <c r="F12" s="3"/>
      <c r="G12" s="3"/>
      <c r="H12" s="3"/>
      <c r="I12" s="4"/>
    </row>
    <row r="13" spans="1:9">
      <c r="A13" s="2"/>
      <c r="B13" s="3"/>
      <c r="C13" s="3"/>
      <c r="D13" s="3"/>
      <c r="E13" s="3"/>
      <c r="F13" s="3"/>
      <c r="G13" s="3"/>
      <c r="H13" s="3"/>
      <c r="I13" s="4"/>
    </row>
    <row r="14" spans="1:9">
      <c r="A14" s="2"/>
      <c r="B14" s="3"/>
      <c r="C14" s="3"/>
      <c r="D14" s="3"/>
      <c r="E14" s="3"/>
      <c r="F14" s="3"/>
      <c r="G14" s="3"/>
      <c r="H14" s="3"/>
      <c r="I14" s="4"/>
    </row>
    <row r="15" spans="1:9">
      <c r="A15" s="2"/>
      <c r="B15" s="3"/>
      <c r="C15" s="3"/>
      <c r="D15" s="3"/>
      <c r="E15" s="3"/>
      <c r="F15" s="3"/>
      <c r="G15" s="3"/>
      <c r="H15" s="3"/>
      <c r="I15" s="4"/>
    </row>
    <row r="16" spans="1:9">
      <c r="A16" s="2"/>
      <c r="B16" s="3"/>
      <c r="C16" s="3"/>
      <c r="D16" s="3"/>
      <c r="E16" s="3"/>
      <c r="F16" s="3"/>
      <c r="G16" s="3"/>
      <c r="H16" s="3"/>
      <c r="I16" s="4"/>
    </row>
    <row r="17" spans="1:9">
      <c r="A17" s="2"/>
      <c r="B17" s="3"/>
      <c r="C17" s="3"/>
      <c r="D17" s="3"/>
      <c r="E17" s="3"/>
      <c r="F17" s="3"/>
      <c r="G17" s="3"/>
      <c r="H17" s="3"/>
      <c r="I17" s="4"/>
    </row>
    <row r="18" spans="1:9">
      <c r="A18" s="2"/>
      <c r="B18" s="3"/>
      <c r="C18" s="3"/>
      <c r="D18" s="3"/>
      <c r="E18" s="3"/>
      <c r="F18" s="3"/>
      <c r="G18" s="3"/>
      <c r="H18" s="3"/>
      <c r="I18" s="4"/>
    </row>
    <row r="19" spans="1:9">
      <c r="A19" s="2"/>
      <c r="B19" s="3"/>
      <c r="C19" s="3"/>
      <c r="D19" s="3"/>
      <c r="E19" s="3"/>
      <c r="F19" s="3"/>
      <c r="G19" s="3"/>
      <c r="H19" s="3"/>
      <c r="I19" s="4"/>
    </row>
    <row r="20" spans="1:9" ht="28.5" customHeight="1">
      <c r="A20" s="376" t="s">
        <v>2</v>
      </c>
      <c r="B20" s="377"/>
      <c r="C20" s="377"/>
      <c r="D20" s="377"/>
      <c r="E20" s="377"/>
      <c r="F20" s="377"/>
      <c r="G20" s="377"/>
      <c r="H20" s="377"/>
      <c r="I20" s="378"/>
    </row>
    <row r="21" spans="1:9" ht="21" customHeight="1">
      <c r="A21" s="2"/>
      <c r="B21" s="385" t="s">
        <v>711</v>
      </c>
      <c r="C21" s="385"/>
      <c r="D21" s="385"/>
      <c r="E21" s="385"/>
      <c r="F21" s="385"/>
      <c r="G21" s="385"/>
      <c r="H21" s="385"/>
      <c r="I21" s="386"/>
    </row>
    <row r="22" spans="1:9" ht="18.75" customHeight="1">
      <c r="A22" s="2"/>
      <c r="B22" s="385" t="s">
        <v>714</v>
      </c>
      <c r="C22" s="385"/>
      <c r="D22" s="385"/>
      <c r="E22" s="385"/>
      <c r="F22" s="385"/>
      <c r="G22" s="385"/>
      <c r="H22" s="385"/>
      <c r="I22" s="386"/>
    </row>
    <row r="23" spans="1:9" ht="20.25">
      <c r="A23" s="2"/>
      <c r="B23" s="11" t="s">
        <v>660</v>
      </c>
      <c r="C23" s="6"/>
      <c r="D23" s="277" t="str">
        <f>Ttin!G6</f>
        <v>TTH031</v>
      </c>
      <c r="E23" s="3"/>
      <c r="F23" s="3"/>
      <c r="G23" s="3"/>
      <c r="H23" s="3"/>
      <c r="I23" s="4"/>
    </row>
    <row r="24" spans="1:9" ht="18.75">
      <c r="A24" s="2"/>
      <c r="B24" s="11" t="s">
        <v>617</v>
      </c>
      <c r="C24" s="3"/>
      <c r="D24" s="11" t="str">
        <f>Ttin!G7</f>
        <v>Nguyễn Duy Ngưỡng,  Thôn 1_Phường Thủy Phương_TX Hương Thủy</v>
      </c>
      <c r="E24" s="3"/>
      <c r="F24" s="3"/>
      <c r="G24" s="3"/>
      <c r="H24" s="3"/>
      <c r="I24" s="4"/>
    </row>
    <row r="25" spans="1:9" ht="18.75">
      <c r="A25" s="2"/>
      <c r="B25" s="11" t="s">
        <v>664</v>
      </c>
      <c r="C25" s="3"/>
      <c r="D25" s="11" t="str">
        <f>Ttin!G16</f>
        <v>Chi nhánh Viettel Thừa Thiên Huế</v>
      </c>
      <c r="E25" s="3"/>
      <c r="F25" s="3"/>
      <c r="G25" s="3"/>
      <c r="H25" s="3"/>
      <c r="I25" s="4"/>
    </row>
    <row r="26" spans="1:9" ht="18.75">
      <c r="A26" s="2"/>
      <c r="B26" s="11" t="s">
        <v>665</v>
      </c>
      <c r="C26" s="3"/>
      <c r="D26" s="3"/>
      <c r="E26" s="3"/>
      <c r="F26" s="3"/>
      <c r="G26" s="3"/>
      <c r="H26" s="3"/>
      <c r="I26" s="4"/>
    </row>
    <row r="27" spans="1:9" ht="18.75">
      <c r="A27" s="2"/>
      <c r="B27" s="11"/>
      <c r="C27" s="3"/>
      <c r="D27" s="3"/>
      <c r="E27" s="3"/>
      <c r="F27" s="3"/>
      <c r="G27" s="3"/>
      <c r="H27" s="3"/>
      <c r="I27" s="4"/>
    </row>
    <row r="28" spans="1:9" ht="18.75">
      <c r="A28" s="2"/>
      <c r="B28" s="11"/>
      <c r="C28" s="3"/>
      <c r="D28" s="3"/>
      <c r="E28" s="3"/>
      <c r="F28" s="3"/>
      <c r="G28" s="3"/>
      <c r="H28" s="3"/>
      <c r="I28" s="4"/>
    </row>
    <row r="29" spans="1:9" ht="18.75">
      <c r="A29" s="2"/>
      <c r="B29" s="11"/>
      <c r="C29" s="3"/>
      <c r="D29" s="3"/>
      <c r="E29" s="3"/>
      <c r="F29" s="3"/>
      <c r="G29" s="3"/>
      <c r="H29" s="3"/>
      <c r="I29" s="4"/>
    </row>
    <row r="30" spans="1:9">
      <c r="A30" s="2"/>
      <c r="B30" s="3"/>
      <c r="C30" s="3"/>
      <c r="D30" s="3"/>
      <c r="E30" s="3"/>
      <c r="F30" s="3"/>
      <c r="G30" s="3"/>
      <c r="H30" s="3"/>
      <c r="I30" s="4"/>
    </row>
    <row r="31" spans="1:9">
      <c r="A31" s="2"/>
      <c r="B31" s="3"/>
      <c r="C31" s="3"/>
      <c r="D31" s="3"/>
      <c r="E31" s="3"/>
      <c r="F31" s="3"/>
      <c r="G31" s="3"/>
      <c r="H31" s="3"/>
      <c r="I31" s="4"/>
    </row>
    <row r="32" spans="1:9">
      <c r="A32" s="2"/>
      <c r="B32" s="3"/>
      <c r="C32" s="3"/>
      <c r="D32" s="3"/>
      <c r="E32" s="3"/>
      <c r="F32" s="3"/>
      <c r="G32" s="3"/>
      <c r="H32" s="3"/>
      <c r="I32" s="4"/>
    </row>
    <row r="33" spans="1:9">
      <c r="A33" s="2"/>
      <c r="B33" s="3"/>
      <c r="C33" s="3"/>
      <c r="D33" s="3"/>
      <c r="E33" s="3"/>
      <c r="F33" s="3"/>
      <c r="G33" s="3"/>
      <c r="H33" s="3"/>
      <c r="I33" s="4"/>
    </row>
    <row r="34" spans="1:9">
      <c r="A34" s="2"/>
      <c r="B34" s="3"/>
      <c r="C34" s="3"/>
      <c r="D34" s="3"/>
      <c r="E34" s="3"/>
      <c r="F34" s="3"/>
      <c r="G34" s="3"/>
      <c r="H34" s="3"/>
      <c r="I34" s="4"/>
    </row>
    <row r="35" spans="1:9">
      <c r="A35" s="2"/>
      <c r="B35" s="3"/>
      <c r="C35" s="3"/>
      <c r="D35" s="3"/>
      <c r="E35" s="3"/>
      <c r="F35" s="3"/>
      <c r="G35" s="3"/>
      <c r="H35" s="3"/>
      <c r="I35" s="4"/>
    </row>
    <row r="36" spans="1:9">
      <c r="A36" s="2"/>
      <c r="B36" s="3"/>
      <c r="C36" s="3"/>
      <c r="D36" s="3"/>
      <c r="E36" s="3"/>
      <c r="F36" s="3"/>
      <c r="G36" s="3"/>
      <c r="H36" s="3"/>
      <c r="I36" s="4"/>
    </row>
    <row r="37" spans="1:9">
      <c r="A37" s="387" t="s">
        <v>667</v>
      </c>
      <c r="B37" s="388"/>
      <c r="C37" s="388"/>
      <c r="D37" s="388"/>
      <c r="E37" s="388"/>
      <c r="F37" s="388"/>
      <c r="G37" s="388"/>
      <c r="H37" s="388"/>
      <c r="I37" s="389"/>
    </row>
    <row r="38" spans="1:9" s="13" customFormat="1">
      <c r="A38" s="2"/>
      <c r="B38" s="12" t="s">
        <v>1</v>
      </c>
      <c r="C38" s="12"/>
      <c r="D38" s="12"/>
      <c r="E38" s="12"/>
      <c r="G38" s="12" t="s">
        <v>668</v>
      </c>
      <c r="H38" s="12"/>
      <c r="I38" s="14"/>
    </row>
    <row r="39" spans="1:9">
      <c r="A39" s="2"/>
      <c r="B39" s="3"/>
      <c r="C39" s="3"/>
      <c r="D39" s="3"/>
      <c r="E39" s="3"/>
      <c r="F39" s="3"/>
      <c r="G39" s="3"/>
      <c r="H39" s="3"/>
      <c r="I39" s="4"/>
    </row>
    <row r="40" spans="1:9">
      <c r="A40" s="2"/>
      <c r="B40" s="3"/>
      <c r="C40" s="3"/>
      <c r="D40" s="3"/>
      <c r="E40" s="3"/>
      <c r="F40" s="3"/>
      <c r="G40" s="3"/>
      <c r="H40" s="3"/>
      <c r="I40" s="4"/>
    </row>
    <row r="41" spans="1:9">
      <c r="A41" s="2"/>
      <c r="B41" s="3"/>
      <c r="C41" s="3"/>
      <c r="D41" s="3"/>
      <c r="E41" s="3"/>
      <c r="F41" s="3"/>
      <c r="G41" s="3"/>
      <c r="H41" s="3"/>
      <c r="I41" s="4"/>
    </row>
    <row r="42" spans="1:9">
      <c r="A42" s="2"/>
      <c r="B42" s="3"/>
      <c r="C42" s="3"/>
      <c r="D42" s="3"/>
      <c r="E42" s="3"/>
      <c r="F42" s="3"/>
      <c r="G42" s="3"/>
      <c r="H42" s="3"/>
      <c r="I42" s="4"/>
    </row>
    <row r="43" spans="1:9">
      <c r="A43" s="2"/>
      <c r="B43" s="3"/>
      <c r="C43" s="3"/>
      <c r="D43" s="3"/>
      <c r="E43" s="3"/>
      <c r="F43" s="3"/>
      <c r="G43" s="3"/>
      <c r="H43" s="3"/>
      <c r="I43" s="4"/>
    </row>
    <row r="44" spans="1:9">
      <c r="A44" s="2"/>
      <c r="B44" s="3"/>
      <c r="C44" s="3"/>
      <c r="D44" s="3"/>
      <c r="E44" s="3"/>
      <c r="F44" s="3"/>
      <c r="G44" s="3"/>
      <c r="H44" s="3"/>
      <c r="I44" s="4"/>
    </row>
    <row r="45" spans="1:9">
      <c r="A45" s="2"/>
      <c r="B45" s="3"/>
      <c r="C45" s="3"/>
      <c r="D45" s="3"/>
      <c r="E45" s="3"/>
      <c r="F45" s="3"/>
      <c r="G45" s="3"/>
      <c r="H45" s="3"/>
      <c r="I45" s="4"/>
    </row>
    <row r="46" spans="1:9">
      <c r="A46" s="2"/>
      <c r="B46" s="3"/>
      <c r="C46" s="3"/>
      <c r="D46" s="3"/>
      <c r="E46" s="3"/>
      <c r="F46" s="3"/>
      <c r="G46" s="3"/>
      <c r="H46" s="3"/>
      <c r="I46" s="4"/>
    </row>
    <row r="47" spans="1:9">
      <c r="A47" s="2"/>
      <c r="B47" s="3"/>
      <c r="C47" s="3"/>
      <c r="D47" s="3"/>
      <c r="E47" s="3"/>
      <c r="F47" s="3"/>
      <c r="G47" s="3"/>
      <c r="H47" s="3"/>
      <c r="I47" s="4"/>
    </row>
    <row r="48" spans="1:9">
      <c r="A48" s="2"/>
      <c r="B48" s="3"/>
      <c r="C48" s="3"/>
      <c r="D48" s="3"/>
      <c r="E48" s="3"/>
      <c r="F48" s="3"/>
      <c r="G48" s="3"/>
      <c r="H48" s="3"/>
      <c r="I48" s="4"/>
    </row>
    <row r="49" spans="1:9">
      <c r="A49" s="2"/>
      <c r="B49" s="3"/>
      <c r="C49" s="3"/>
      <c r="D49" s="3"/>
      <c r="E49" s="3"/>
      <c r="F49" s="3"/>
      <c r="G49" s="3"/>
      <c r="H49" s="3"/>
      <c r="I49" s="4"/>
    </row>
    <row r="50" spans="1:9">
      <c r="A50" s="2"/>
      <c r="B50" s="3"/>
      <c r="C50" s="3"/>
      <c r="D50" s="3"/>
      <c r="E50" s="3"/>
      <c r="F50" s="3"/>
      <c r="G50" s="3"/>
      <c r="H50" s="3"/>
      <c r="I50" s="4"/>
    </row>
    <row r="51" spans="1:9" ht="18.75" thickBot="1">
      <c r="A51" s="382" t="s">
        <v>0</v>
      </c>
      <c r="B51" s="383"/>
      <c r="C51" s="383"/>
      <c r="D51" s="383"/>
      <c r="E51" s="383"/>
      <c r="F51" s="383"/>
      <c r="G51" s="383"/>
      <c r="H51" s="383"/>
      <c r="I51" s="384"/>
    </row>
    <row r="52" spans="1:9" ht="18.75" thickTop="1"/>
  </sheetData>
  <mergeCells count="6">
    <mergeCell ref="A1:I1"/>
    <mergeCell ref="A37:I37"/>
    <mergeCell ref="A51:I51"/>
    <mergeCell ref="A20:I20"/>
    <mergeCell ref="B21:I21"/>
    <mergeCell ref="B22:I22"/>
  </mergeCells>
  <phoneticPr fontId="86" type="noConversion"/>
  <pageMargins left="0.96" right="0.45" top="0.35" bottom="0.34" header="0.16" footer="0"/>
  <pageSetup paperSize="9" scale="84" orientation="portrait" r:id="rId1"/>
  <headerFooter alignWithMargins="0">
    <oddFooter>&amp;LBiều mẫu BM_TCNT_001&amp;CBan hành kèm theo quyết định số ......../QĐ-VTQĐ-XD ngày ..../....../2013</oddFooter>
  </headerFooter>
</worksheet>
</file>

<file path=xl/worksheets/sheet6.xml><?xml version="1.0" encoding="utf-8"?>
<worksheet xmlns="http://schemas.openxmlformats.org/spreadsheetml/2006/main" xmlns:r="http://schemas.openxmlformats.org/officeDocument/2006/relationships">
  <sheetPr codeName="Sheet8"/>
  <dimension ref="A1:H30"/>
  <sheetViews>
    <sheetView zoomScaleNormal="100" workbookViewId="0">
      <selection activeCell="B14" sqref="B14:C14"/>
    </sheetView>
  </sheetViews>
  <sheetFormatPr defaultColWidth="9" defaultRowHeight="18.75"/>
  <cols>
    <col min="1" max="1" width="5" style="278" customWidth="1"/>
    <col min="2" max="2" width="9" style="278"/>
    <col min="3" max="3" width="26.5703125" style="278" customWidth="1"/>
    <col min="4" max="4" width="9" style="278"/>
    <col min="5" max="5" width="11.140625" style="278" customWidth="1"/>
    <col min="6" max="6" width="9" style="278"/>
    <col min="7" max="7" width="13.85546875" style="278" customWidth="1"/>
    <col min="8" max="8" width="21.7109375" style="278" customWidth="1"/>
    <col min="9" max="16384" width="9" style="278"/>
  </cols>
  <sheetData>
    <row r="1" spans="1:8" ht="18.75" customHeight="1">
      <c r="A1" s="400" t="s">
        <v>706</v>
      </c>
      <c r="B1" s="400"/>
      <c r="C1" s="400"/>
      <c r="D1" s="394" t="s">
        <v>3</v>
      </c>
      <c r="E1" s="394"/>
      <c r="F1" s="394"/>
      <c r="G1" s="394"/>
      <c r="H1" s="394"/>
    </row>
    <row r="2" spans="1:8">
      <c r="A2" s="400"/>
      <c r="B2" s="400"/>
      <c r="C2" s="400"/>
      <c r="D2" s="394" t="s">
        <v>670</v>
      </c>
      <c r="E2" s="394"/>
      <c r="F2" s="394"/>
      <c r="G2" s="394"/>
      <c r="H2" s="394"/>
    </row>
    <row r="3" spans="1:8" ht="27" customHeight="1">
      <c r="E3" s="398" t="s">
        <v>671</v>
      </c>
      <c r="F3" s="398"/>
      <c r="G3" s="398"/>
      <c r="H3" s="398"/>
    </row>
    <row r="5" spans="1:8" ht="23.25" customHeight="1">
      <c r="A5" s="399" t="s">
        <v>672</v>
      </c>
      <c r="B5" s="399"/>
      <c r="C5" s="399"/>
      <c r="D5" s="399"/>
      <c r="E5" s="399"/>
      <c r="F5" s="399"/>
      <c r="G5" s="399"/>
      <c r="H5" s="399"/>
    </row>
    <row r="6" spans="1:8">
      <c r="A6" s="394"/>
      <c r="B6" s="394"/>
      <c r="C6" s="394"/>
      <c r="D6" s="394"/>
      <c r="E6" s="394"/>
      <c r="F6" s="394"/>
      <c r="G6" s="394"/>
      <c r="H6" s="394"/>
    </row>
    <row r="7" spans="1:8" ht="58.5" customHeight="1">
      <c r="A7" s="395" t="s">
        <v>707</v>
      </c>
      <c r="B7" s="396"/>
      <c r="C7" s="396"/>
      <c r="D7" s="396"/>
      <c r="E7" s="396"/>
      <c r="F7" s="396"/>
      <c r="G7" s="396"/>
      <c r="H7" s="396"/>
    </row>
    <row r="8" spans="1:8" ht="30" customHeight="1">
      <c r="A8" s="278" t="s">
        <v>673</v>
      </c>
      <c r="E8" s="278" t="s">
        <v>685</v>
      </c>
    </row>
    <row r="9" spans="1:8" ht="30" customHeight="1">
      <c r="A9" s="279" t="s">
        <v>674</v>
      </c>
    </row>
    <row r="10" spans="1:8" ht="30" customHeight="1">
      <c r="A10" s="278" t="s">
        <v>673</v>
      </c>
      <c r="E10" s="278" t="s">
        <v>675</v>
      </c>
    </row>
    <row r="11" spans="1:8" ht="18.75" customHeight="1">
      <c r="A11" s="394" t="s">
        <v>676</v>
      </c>
      <c r="B11" s="394"/>
      <c r="C11" s="394"/>
      <c r="D11" s="394"/>
      <c r="E11" s="394"/>
      <c r="F11" s="394"/>
      <c r="G11" s="394"/>
      <c r="H11" s="394"/>
    </row>
    <row r="12" spans="1:8" ht="30" customHeight="1">
      <c r="A12" s="279" t="s">
        <v>677</v>
      </c>
    </row>
    <row r="13" spans="1:8" ht="30" customHeight="1">
      <c r="A13" s="280" t="s">
        <v>678</v>
      </c>
      <c r="B13" s="280"/>
      <c r="C13" s="280"/>
      <c r="D13" s="280"/>
      <c r="E13" s="280"/>
      <c r="F13" s="280"/>
      <c r="G13" s="280"/>
      <c r="H13" s="280"/>
    </row>
    <row r="14" spans="1:8" ht="42" customHeight="1">
      <c r="A14" s="281" t="s">
        <v>212</v>
      </c>
      <c r="B14" s="397" t="s">
        <v>679</v>
      </c>
      <c r="C14" s="397"/>
      <c r="D14" s="397" t="s">
        <v>680</v>
      </c>
      <c r="E14" s="397"/>
      <c r="F14" s="397" t="s">
        <v>681</v>
      </c>
      <c r="G14" s="397"/>
      <c r="H14" s="282" t="s">
        <v>242</v>
      </c>
    </row>
    <row r="15" spans="1:8">
      <c r="A15" s="283"/>
      <c r="B15" s="390"/>
      <c r="C15" s="390"/>
      <c r="D15" s="390"/>
      <c r="E15" s="390"/>
      <c r="F15" s="390"/>
      <c r="G15" s="390"/>
      <c r="H15" s="283"/>
    </row>
    <row r="16" spans="1:8">
      <c r="A16" s="283"/>
      <c r="B16" s="390"/>
      <c r="C16" s="390"/>
      <c r="D16" s="390"/>
      <c r="E16" s="390"/>
      <c r="F16" s="390"/>
      <c r="G16" s="390"/>
      <c r="H16" s="283"/>
    </row>
    <row r="17" spans="1:8">
      <c r="A17" s="283"/>
      <c r="B17" s="390"/>
      <c r="C17" s="390"/>
      <c r="D17" s="390"/>
      <c r="E17" s="390"/>
      <c r="F17" s="390"/>
      <c r="G17" s="390"/>
      <c r="H17" s="283"/>
    </row>
    <row r="18" spans="1:8">
      <c r="A18" s="283"/>
      <c r="B18" s="390"/>
      <c r="C18" s="390"/>
      <c r="D18" s="390"/>
      <c r="E18" s="390"/>
      <c r="F18" s="390"/>
      <c r="G18" s="390"/>
      <c r="H18" s="283"/>
    </row>
    <row r="19" spans="1:8">
      <c r="A19" s="283"/>
      <c r="B19" s="390"/>
      <c r="C19" s="390"/>
      <c r="D19" s="390"/>
      <c r="E19" s="390"/>
      <c r="F19" s="390"/>
      <c r="G19" s="390"/>
      <c r="H19" s="283"/>
    </row>
    <row r="20" spans="1:8">
      <c r="A20" s="283"/>
      <c r="B20" s="390"/>
      <c r="C20" s="390"/>
      <c r="D20" s="390"/>
      <c r="E20" s="390"/>
      <c r="F20" s="390"/>
      <c r="G20" s="390"/>
      <c r="H20" s="283"/>
    </row>
    <row r="21" spans="1:8">
      <c r="A21" s="283"/>
      <c r="B21" s="390"/>
      <c r="C21" s="390"/>
      <c r="D21" s="390"/>
      <c r="E21" s="390"/>
      <c r="F21" s="390"/>
      <c r="G21" s="390"/>
      <c r="H21" s="283"/>
    </row>
    <row r="22" spans="1:8">
      <c r="A22" s="283"/>
      <c r="B22" s="390"/>
      <c r="C22" s="390"/>
      <c r="D22" s="390"/>
      <c r="E22" s="390"/>
      <c r="F22" s="390"/>
      <c r="G22" s="390"/>
      <c r="H22" s="283"/>
    </row>
    <row r="23" spans="1:8">
      <c r="A23" s="283"/>
      <c r="B23" s="390"/>
      <c r="C23" s="390"/>
      <c r="D23" s="390"/>
      <c r="E23" s="390"/>
      <c r="F23" s="390"/>
      <c r="G23" s="390"/>
      <c r="H23" s="283"/>
    </row>
    <row r="24" spans="1:8">
      <c r="A24" s="283"/>
      <c r="B24" s="390"/>
      <c r="C24" s="390"/>
      <c r="D24" s="390"/>
      <c r="E24" s="390"/>
      <c r="F24" s="390"/>
      <c r="G24" s="390"/>
      <c r="H24" s="283"/>
    </row>
    <row r="25" spans="1:8" ht="63" customHeight="1">
      <c r="A25" s="392" t="s">
        <v>682</v>
      </c>
      <c r="B25" s="393"/>
      <c r="C25" s="393"/>
      <c r="D25" s="393"/>
      <c r="E25" s="393"/>
      <c r="F25" s="393"/>
      <c r="G25" s="393"/>
      <c r="H25" s="393"/>
    </row>
    <row r="26" spans="1:8">
      <c r="A26" s="280"/>
      <c r="B26" s="284"/>
      <c r="C26" s="284"/>
      <c r="D26" s="284"/>
      <c r="E26" s="284"/>
      <c r="F26" s="284"/>
      <c r="G26" s="284"/>
      <c r="H26" s="285"/>
    </row>
    <row r="27" spans="1:8" ht="23.25" customHeight="1">
      <c r="A27" s="394" t="s">
        <v>683</v>
      </c>
      <c r="B27" s="394"/>
      <c r="C27" s="394"/>
      <c r="D27" s="394"/>
      <c r="F27" s="394" t="s">
        <v>684</v>
      </c>
      <c r="G27" s="394"/>
      <c r="H27" s="394"/>
    </row>
    <row r="28" spans="1:8">
      <c r="A28" s="391" t="s">
        <v>496</v>
      </c>
      <c r="B28" s="391"/>
      <c r="C28" s="391"/>
      <c r="D28" s="391"/>
      <c r="E28" s="286"/>
      <c r="F28" s="391" t="s">
        <v>497</v>
      </c>
      <c r="G28" s="391"/>
      <c r="H28" s="391"/>
    </row>
    <row r="30" spans="1:8" s="287" customFormat="1"/>
  </sheetData>
  <mergeCells count="46">
    <mergeCell ref="D1:H1"/>
    <mergeCell ref="D2:H2"/>
    <mergeCell ref="E3:H3"/>
    <mergeCell ref="A5:H5"/>
    <mergeCell ref="A6:H6"/>
    <mergeCell ref="A1:C2"/>
    <mergeCell ref="A7:H7"/>
    <mergeCell ref="A11:H11"/>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A28:D28"/>
    <mergeCell ref="F28:H28"/>
    <mergeCell ref="B24:C24"/>
    <mergeCell ref="D24:E24"/>
    <mergeCell ref="F24:G24"/>
    <mergeCell ref="A25:H25"/>
    <mergeCell ref="A27:D27"/>
    <mergeCell ref="F27:H27"/>
  </mergeCells>
  <pageMargins left="0.7" right="0.7" top="0.75" bottom="0.75" header="0.3" footer="0.3"/>
  <pageSetup paperSize="9" scale="84" orientation="portrait" r:id="rId1"/>
</worksheet>
</file>

<file path=xl/worksheets/sheet7.xml><?xml version="1.0" encoding="utf-8"?>
<worksheet xmlns="http://schemas.openxmlformats.org/spreadsheetml/2006/main" xmlns:r="http://schemas.openxmlformats.org/officeDocument/2006/relationships">
  <sheetPr codeName="Sheet9"/>
  <dimension ref="A1:AB43"/>
  <sheetViews>
    <sheetView zoomScaleNormal="100" workbookViewId="0">
      <selection activeCell="E7" sqref="E7"/>
    </sheetView>
  </sheetViews>
  <sheetFormatPr defaultRowHeight="12.75"/>
  <cols>
    <col min="1" max="26" width="3.7109375" customWidth="1"/>
    <col min="28" max="28" width="14.5703125" customWidth="1"/>
  </cols>
  <sheetData>
    <row r="1" spans="1:28" ht="15.75">
      <c r="A1" s="406" t="s">
        <v>3</v>
      </c>
      <c r="B1" s="406"/>
      <c r="C1" s="406"/>
      <c r="D1" s="406"/>
      <c r="E1" s="406"/>
      <c r="F1" s="406"/>
      <c r="G1" s="406"/>
      <c r="H1" s="406"/>
      <c r="I1" s="406"/>
      <c r="J1" s="406"/>
      <c r="K1" s="406"/>
      <c r="L1" s="406"/>
      <c r="M1" s="406"/>
      <c r="N1" s="406"/>
      <c r="O1" s="406"/>
      <c r="P1" s="406"/>
      <c r="Q1" s="406"/>
      <c r="R1" s="406"/>
      <c r="S1" s="406"/>
      <c r="T1" s="406"/>
      <c r="U1" s="406"/>
      <c r="V1" s="406"/>
      <c r="W1" s="406"/>
      <c r="X1" s="406"/>
      <c r="Y1" s="406"/>
      <c r="Z1" s="406"/>
    </row>
    <row r="2" spans="1:28" ht="15.75">
      <c r="A2" s="408" t="s">
        <v>4</v>
      </c>
      <c r="B2" s="408"/>
      <c r="C2" s="408"/>
      <c r="D2" s="408"/>
      <c r="E2" s="408"/>
      <c r="F2" s="408"/>
      <c r="G2" s="408"/>
      <c r="H2" s="408"/>
      <c r="I2" s="408"/>
      <c r="J2" s="408"/>
      <c r="K2" s="408"/>
      <c r="L2" s="408"/>
      <c r="M2" s="408"/>
      <c r="N2" s="408"/>
      <c r="O2" s="408"/>
      <c r="P2" s="408"/>
      <c r="Q2" s="408"/>
      <c r="R2" s="408"/>
      <c r="S2" s="408"/>
      <c r="T2" s="408"/>
      <c r="U2" s="408"/>
      <c r="V2" s="408"/>
      <c r="W2" s="408"/>
      <c r="X2" s="408"/>
      <c r="Y2" s="408"/>
      <c r="Z2" s="408"/>
    </row>
    <row r="3" spans="1:28" ht="15.75">
      <c r="A3" s="21"/>
      <c r="B3" s="21"/>
      <c r="C3" s="21"/>
      <c r="D3" s="21"/>
      <c r="E3" s="21"/>
      <c r="F3" s="21"/>
      <c r="G3" s="21"/>
      <c r="H3" s="21"/>
      <c r="I3" s="21"/>
      <c r="J3" s="21"/>
      <c r="K3" s="21"/>
      <c r="L3" s="21"/>
      <c r="M3" s="21"/>
      <c r="N3" s="21"/>
      <c r="O3" s="21"/>
      <c r="P3" s="21"/>
      <c r="Q3" s="21"/>
      <c r="R3" s="21"/>
      <c r="S3" s="21"/>
      <c r="T3" s="21"/>
      <c r="U3" s="21"/>
      <c r="V3" s="21"/>
      <c r="W3" s="21"/>
      <c r="X3" s="21"/>
      <c r="Y3" s="21"/>
      <c r="Z3" s="21"/>
    </row>
    <row r="4" spans="1:28" ht="17.25" customHeight="1"/>
    <row r="5" spans="1:28" ht="20.100000000000001" customHeight="1">
      <c r="A5" s="406" t="s">
        <v>453</v>
      </c>
      <c r="B5" s="406"/>
      <c r="C5" s="406"/>
      <c r="D5" s="406"/>
      <c r="E5" s="406"/>
      <c r="F5" s="406"/>
      <c r="G5" s="406"/>
      <c r="H5" s="406"/>
      <c r="I5" s="406"/>
      <c r="J5" s="406"/>
      <c r="K5" s="406"/>
      <c r="L5" s="406"/>
      <c r="M5" s="406"/>
      <c r="N5" s="406"/>
      <c r="O5" s="406"/>
      <c r="P5" s="406"/>
      <c r="Q5" s="406"/>
      <c r="R5" s="406"/>
      <c r="S5" s="406"/>
      <c r="T5" s="406"/>
      <c r="U5" s="406"/>
      <c r="V5" s="406"/>
      <c r="W5" s="406"/>
      <c r="X5" s="406"/>
      <c r="Y5" s="406"/>
      <c r="Z5" s="406"/>
    </row>
    <row r="6" spans="1:28" ht="20.100000000000001" customHeight="1">
      <c r="A6" s="15"/>
    </row>
    <row r="7" spans="1:28" ht="20.100000000000001" customHeight="1">
      <c r="A7" s="20" t="s">
        <v>21</v>
      </c>
      <c r="B7" s="20"/>
      <c r="C7" s="20"/>
      <c r="D7" s="20"/>
      <c r="E7" s="22" t="str">
        <f>Ttin!G4</f>
        <v>Cải tạo, cũng cố gia cố nhà trạm BTS năm 2013 tại Thừa Thiên Huế.</v>
      </c>
      <c r="F7" s="20"/>
      <c r="G7" s="20"/>
      <c r="H7" s="20"/>
      <c r="I7" s="20"/>
      <c r="J7" s="20"/>
      <c r="K7" s="166"/>
      <c r="L7" s="166"/>
      <c r="M7" s="166"/>
      <c r="N7" s="166"/>
      <c r="O7" s="166"/>
      <c r="P7" s="166"/>
      <c r="Q7" s="166"/>
      <c r="R7" s="166"/>
      <c r="S7" s="166"/>
      <c r="T7" s="166"/>
      <c r="U7" s="166"/>
      <c r="V7" s="166"/>
      <c r="W7" s="166"/>
      <c r="X7" s="166"/>
      <c r="Y7" s="166"/>
      <c r="Z7" s="166"/>
      <c r="AB7" s="268" t="s">
        <v>602</v>
      </c>
    </row>
    <row r="8" spans="1:28" ht="20.100000000000001" customHeight="1">
      <c r="A8" s="20" t="s">
        <v>20</v>
      </c>
      <c r="B8" s="20"/>
      <c r="C8" s="20"/>
      <c r="D8" s="166"/>
      <c r="E8" s="162" t="str">
        <f>Ttin!G5</f>
        <v>Cải tạo, lợp mái nhà Container cho các trạm thuộc Vùng lương Vùng III tại TT Huế.</v>
      </c>
      <c r="F8" s="166"/>
      <c r="G8" s="166"/>
      <c r="H8" s="166"/>
      <c r="I8" s="166"/>
      <c r="J8" s="166"/>
      <c r="K8" s="166"/>
      <c r="L8" s="166"/>
      <c r="M8" s="166"/>
      <c r="N8" s="166"/>
      <c r="O8" s="166"/>
      <c r="P8" s="166"/>
      <c r="Q8" s="166"/>
      <c r="R8" s="166"/>
      <c r="S8" s="166"/>
      <c r="T8" s="166"/>
      <c r="U8" s="166"/>
      <c r="V8" s="166"/>
      <c r="W8" s="166"/>
      <c r="X8" s="166"/>
      <c r="Y8" s="166"/>
      <c r="Z8" s="166"/>
    </row>
    <row r="9" spans="1:28" ht="20.100000000000001" customHeight="1">
      <c r="A9" s="413" t="s">
        <v>655</v>
      </c>
      <c r="B9" s="413"/>
      <c r="C9" s="413"/>
      <c r="D9" s="413"/>
      <c r="E9" s="17" t="str">
        <f>Ttin!G6</f>
        <v>TTH031</v>
      </c>
      <c r="F9" s="276"/>
      <c r="G9" s="17"/>
      <c r="H9" s="166"/>
      <c r="I9" s="166"/>
      <c r="J9" s="166"/>
      <c r="K9" s="166"/>
      <c r="L9" s="166"/>
      <c r="M9" s="166"/>
      <c r="N9" s="166"/>
      <c r="O9" s="166"/>
      <c r="P9" s="166"/>
      <c r="Q9" s="166"/>
      <c r="R9" s="166"/>
      <c r="S9" s="166"/>
      <c r="T9" s="166"/>
      <c r="U9" s="166"/>
      <c r="V9" s="166"/>
      <c r="W9" s="166"/>
      <c r="X9" s="166"/>
      <c r="Y9" s="166"/>
      <c r="Z9" s="166"/>
    </row>
    <row r="10" spans="1:28" ht="20.100000000000001" customHeight="1">
      <c r="A10" s="16" t="s">
        <v>22</v>
      </c>
      <c r="B10" s="166"/>
      <c r="C10" s="166"/>
      <c r="D10" s="17" t="str">
        <f>Ttin!G7</f>
        <v>Nguyễn Duy Ngưỡng,  Thôn 1_Phường Thủy Phương_TX Hương Thủy</v>
      </c>
      <c r="E10" s="166"/>
      <c r="F10" s="166"/>
      <c r="G10" s="166"/>
      <c r="H10" s="166"/>
      <c r="I10" s="166"/>
      <c r="J10" s="166"/>
      <c r="K10" s="166"/>
      <c r="L10" s="166"/>
      <c r="M10" s="166"/>
      <c r="N10" s="166"/>
      <c r="O10" s="166"/>
      <c r="P10" s="166"/>
      <c r="Q10" s="166"/>
      <c r="R10" s="166"/>
      <c r="S10" s="166"/>
      <c r="T10" s="166"/>
      <c r="U10" s="166"/>
      <c r="V10" s="166"/>
      <c r="W10" s="166"/>
      <c r="X10" s="166"/>
      <c r="Y10" s="166"/>
      <c r="Z10" s="166"/>
    </row>
    <row r="11" spans="1:28" ht="20.100000000000001" customHeight="1">
      <c r="A11" s="409" t="str">
        <f>"- Căn cứ theo Hợp đồng số : "&amp;Ttin!G12</f>
        <v>- Căn cứ theo Hợp đồng số : 100414 - ĐTXD/HUE - COMAS/XL 2014 ký ngày 10/04/2014</v>
      </c>
      <c r="B11" s="409"/>
      <c r="C11" s="409"/>
      <c r="D11" s="409"/>
      <c r="E11" s="409"/>
      <c r="F11" s="409"/>
      <c r="G11" s="409"/>
      <c r="H11" s="409"/>
      <c r="I11" s="409"/>
      <c r="J11" s="409"/>
      <c r="K11" s="409"/>
      <c r="L11" s="409"/>
      <c r="M11" s="409"/>
      <c r="N11" s="409"/>
      <c r="O11" s="409"/>
      <c r="P11" s="409"/>
      <c r="Q11" s="409"/>
      <c r="R11" s="409"/>
      <c r="S11" s="409"/>
      <c r="T11" s="409"/>
      <c r="U11" s="409"/>
      <c r="V11" s="409"/>
      <c r="W11" s="409"/>
      <c r="X11" s="409"/>
      <c r="Y11" s="409"/>
      <c r="Z11" s="409"/>
    </row>
    <row r="12" spans="1:28" ht="20.100000000000001" customHeight="1">
      <c r="A12" s="410" t="s">
        <v>8</v>
      </c>
      <c r="B12" s="410"/>
      <c r="C12" s="410"/>
      <c r="D12" s="410"/>
      <c r="E12" s="410"/>
      <c r="F12" s="410"/>
      <c r="G12" s="410"/>
      <c r="H12" s="410"/>
      <c r="I12" s="410"/>
      <c r="J12" s="410"/>
      <c r="K12" s="410"/>
      <c r="L12" s="410"/>
      <c r="M12" s="410"/>
      <c r="N12" s="410"/>
      <c r="O12" s="410"/>
      <c r="P12" s="410"/>
      <c r="Q12" s="410"/>
      <c r="R12" s="410"/>
      <c r="S12" s="410"/>
      <c r="T12" s="410"/>
      <c r="U12" s="410"/>
      <c r="V12" s="410"/>
      <c r="W12" s="410"/>
      <c r="X12" s="410"/>
      <c r="Y12" s="410"/>
      <c r="Z12" s="410"/>
    </row>
    <row r="13" spans="1:28" ht="20.100000000000001" customHeight="1">
      <c r="A13" s="16" t="s">
        <v>464</v>
      </c>
      <c r="B13" s="166"/>
      <c r="C13" s="166"/>
      <c r="D13" s="166"/>
      <c r="E13" s="166"/>
      <c r="F13" s="166"/>
      <c r="G13" s="166"/>
      <c r="H13" s="166"/>
      <c r="I13" s="166"/>
      <c r="J13" s="17"/>
      <c r="K13" s="17" t="str">
        <f>Ttin!G22</f>
        <v>Chi nhánh Viettel Thừa Thiên Huế</v>
      </c>
      <c r="L13" s="166"/>
      <c r="M13" s="166"/>
      <c r="N13" s="166"/>
      <c r="O13" s="166"/>
      <c r="P13" s="166"/>
      <c r="Q13" s="166"/>
      <c r="R13" s="166"/>
      <c r="S13" s="166"/>
      <c r="T13" s="166"/>
      <c r="U13" s="166"/>
      <c r="V13" s="166"/>
      <c r="W13" s="166"/>
      <c r="X13" s="166"/>
      <c r="Y13" s="166"/>
      <c r="Z13" s="166"/>
    </row>
    <row r="14" spans="1:28" ht="20.100000000000001" customHeight="1">
      <c r="A14" s="22"/>
      <c r="B14" s="15" t="str">
        <f>"Ông (bà): "&amp;Ttin!$G$28</f>
        <v>Ông (bà): Cao Hà Hải Âu</v>
      </c>
      <c r="C14" s="166"/>
      <c r="D14" s="166"/>
      <c r="E14" s="166"/>
      <c r="F14" s="166"/>
      <c r="G14" s="166"/>
      <c r="H14" s="166"/>
      <c r="I14" s="166"/>
      <c r="J14" s="166"/>
      <c r="K14" s="166"/>
      <c r="L14" s="166"/>
      <c r="M14" s="15"/>
      <c r="N14" s="15" t="str">
        <f>"Chức vụ: "&amp;Ttin!$L$28</f>
        <v>Chức vụ: Phó Giám Đốc</v>
      </c>
      <c r="O14" s="166"/>
      <c r="P14" s="166"/>
      <c r="Q14" s="166"/>
      <c r="R14" s="166"/>
      <c r="S14" s="166"/>
      <c r="T14" s="166"/>
      <c r="U14" s="166"/>
      <c r="V14" s="166"/>
      <c r="W14" s="166"/>
      <c r="X14" s="166"/>
      <c r="Y14" s="166"/>
      <c r="Z14" s="166"/>
    </row>
    <row r="15" spans="1:28" ht="20.100000000000001" customHeight="1">
      <c r="A15" s="22"/>
      <c r="B15" s="15" t="e">
        <f>"Ông (bà): "&amp;[2]Ttin!$G$28</f>
        <v>#REF!</v>
      </c>
      <c r="C15" s="166"/>
      <c r="D15" s="166"/>
      <c r="E15" s="166"/>
      <c r="F15" s="166"/>
      <c r="G15" s="166"/>
      <c r="H15" s="166"/>
      <c r="I15" s="166"/>
      <c r="J15" s="166"/>
      <c r="K15" s="166"/>
      <c r="L15" s="166"/>
      <c r="M15" s="15"/>
      <c r="N15" s="15" t="str">
        <f>Ttin!L39</f>
        <v>Chức vụ: …………………………………</v>
      </c>
      <c r="O15" s="166"/>
      <c r="P15" s="166"/>
      <c r="Q15" s="166"/>
      <c r="R15" s="166"/>
      <c r="S15" s="166"/>
      <c r="T15" s="166"/>
      <c r="U15" s="166"/>
      <c r="V15" s="166"/>
      <c r="W15" s="166"/>
      <c r="X15" s="166"/>
      <c r="Y15" s="166"/>
      <c r="Z15" s="166"/>
    </row>
    <row r="16" spans="1:28" ht="20.100000000000001" customHeight="1">
      <c r="A16" s="16" t="s">
        <v>454</v>
      </c>
      <c r="B16" s="166"/>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row>
    <row r="17" spans="1:26" ht="20.100000000000001" customHeight="1">
      <c r="A17" s="17"/>
      <c r="B17" s="15" t="str">
        <f>"Ông (bà): "&amp;Ttin!G41</f>
        <v>Ông (bà): Đinh Huy Dương</v>
      </c>
      <c r="C17" s="166"/>
      <c r="D17" s="166"/>
      <c r="E17" s="166"/>
      <c r="F17" s="166"/>
      <c r="G17" s="166"/>
      <c r="H17" s="166"/>
      <c r="I17" s="166"/>
      <c r="J17" s="166"/>
      <c r="K17" s="166"/>
      <c r="L17" s="166"/>
      <c r="M17" s="166"/>
      <c r="N17" s="15" t="str">
        <f>Ttin!L41</f>
        <v>Chức vụ: P.T Giám Đốc</v>
      </c>
      <c r="O17" s="166"/>
      <c r="P17" s="166"/>
      <c r="Q17" s="166"/>
      <c r="R17" s="166"/>
      <c r="S17" s="166"/>
      <c r="T17" s="166"/>
      <c r="U17" s="166"/>
      <c r="V17" s="166"/>
      <c r="W17" s="166"/>
      <c r="X17" s="166"/>
      <c r="Y17" s="166"/>
      <c r="Z17" s="166"/>
    </row>
    <row r="18" spans="1:26" ht="20.100000000000001" customHeight="1">
      <c r="A18" s="17"/>
      <c r="B18" s="15" t="str">
        <f>"Ông (bà): "&amp;Ttin!G42</f>
        <v>Ông (bà): Lưu Văn Sơn</v>
      </c>
      <c r="C18" s="166"/>
      <c r="D18" s="166"/>
      <c r="E18" s="166"/>
      <c r="F18" s="166"/>
      <c r="G18" s="166"/>
      <c r="H18" s="166"/>
      <c r="I18" s="166"/>
      <c r="J18" s="166"/>
      <c r="K18" s="166"/>
      <c r="L18" s="166"/>
      <c r="M18" s="166"/>
      <c r="N18" s="15" t="str">
        <f>Ttin!L42</f>
        <v>Chức vụ: Phụ trách thi công</v>
      </c>
      <c r="O18" s="166"/>
      <c r="P18" s="166"/>
      <c r="Q18" s="166"/>
      <c r="R18" s="166"/>
      <c r="S18" s="166"/>
      <c r="T18" s="166"/>
      <c r="U18" s="166"/>
      <c r="V18" s="166"/>
      <c r="W18" s="166"/>
      <c r="X18" s="166"/>
      <c r="Y18" s="166"/>
      <c r="Z18" s="166"/>
    </row>
    <row r="19" spans="1:26" ht="20.100000000000001" customHeight="1">
      <c r="A19" s="411" t="s">
        <v>455</v>
      </c>
      <c r="B19" s="411"/>
      <c r="C19" s="411"/>
      <c r="D19" s="411"/>
      <c r="E19" s="411"/>
      <c r="F19" s="411"/>
      <c r="G19" s="411"/>
      <c r="H19" s="411"/>
      <c r="I19" s="411"/>
      <c r="J19" s="411"/>
      <c r="K19" s="411"/>
      <c r="L19" s="411"/>
      <c r="M19" s="411"/>
      <c r="N19" s="411"/>
      <c r="O19" s="411"/>
      <c r="P19" s="411"/>
      <c r="Q19" s="411"/>
      <c r="R19" s="411"/>
      <c r="S19" s="411"/>
      <c r="T19" s="411"/>
      <c r="U19" s="411"/>
      <c r="V19" s="411"/>
      <c r="W19" s="411"/>
      <c r="X19" s="411"/>
      <c r="Y19" s="411"/>
      <c r="Z19" s="411"/>
    </row>
    <row r="20" spans="1:26" ht="20.25" customHeight="1">
      <c r="A20" s="412" t="s">
        <v>463</v>
      </c>
      <c r="B20" s="412"/>
      <c r="C20" s="412"/>
      <c r="D20" s="412"/>
      <c r="E20" s="412"/>
      <c r="F20" s="412"/>
      <c r="G20" s="412"/>
      <c r="H20" s="412"/>
      <c r="I20" s="412"/>
      <c r="J20" s="412"/>
      <c r="K20" s="412"/>
      <c r="L20" s="412"/>
      <c r="M20" s="412"/>
      <c r="N20" s="412"/>
      <c r="O20" s="412"/>
      <c r="P20" s="412"/>
      <c r="Q20" s="412"/>
      <c r="R20" s="412"/>
      <c r="S20" s="412"/>
      <c r="T20" s="412"/>
      <c r="U20" s="412"/>
      <c r="V20" s="412"/>
      <c r="W20" s="412"/>
      <c r="X20" s="412"/>
      <c r="Y20" s="412"/>
      <c r="Z20" s="412"/>
    </row>
    <row r="21" spans="1:26" ht="20.25" customHeight="1">
      <c r="A21" s="402" t="s">
        <v>462</v>
      </c>
      <c r="B21" s="402"/>
      <c r="C21" s="402"/>
      <c r="D21" s="402"/>
      <c r="E21" s="402"/>
      <c r="F21" s="402"/>
      <c r="G21" s="402"/>
      <c r="H21" s="402"/>
      <c r="I21" s="402"/>
      <c r="J21" s="402"/>
      <c r="K21" s="402"/>
      <c r="L21" s="402"/>
      <c r="M21" s="402"/>
      <c r="N21" s="402"/>
      <c r="O21" s="402"/>
      <c r="P21" s="402"/>
      <c r="Q21" s="402"/>
      <c r="R21" s="402"/>
      <c r="S21" s="402"/>
      <c r="T21" s="402"/>
      <c r="U21" s="402"/>
      <c r="V21" s="402"/>
      <c r="W21" s="402"/>
      <c r="X21" s="402"/>
      <c r="Y21" s="402"/>
      <c r="Z21" s="402"/>
    </row>
    <row r="22" spans="1:26" ht="20.25" customHeight="1">
      <c r="A22" s="402" t="s">
        <v>457</v>
      </c>
      <c r="B22" s="402"/>
      <c r="C22" s="402"/>
      <c r="D22" s="402"/>
      <c r="E22" s="402"/>
      <c r="F22" s="402"/>
      <c r="G22" s="402"/>
      <c r="H22" s="402"/>
      <c r="I22" s="402"/>
      <c r="J22" s="402"/>
      <c r="K22" s="402"/>
      <c r="L22" s="402"/>
      <c r="M22" s="402"/>
      <c r="N22" s="402"/>
      <c r="O22" s="402"/>
      <c r="P22" s="402"/>
      <c r="Q22" s="402"/>
      <c r="R22" s="402"/>
      <c r="S22" s="402"/>
      <c r="T22" s="402"/>
      <c r="U22" s="402"/>
      <c r="V22" s="402"/>
      <c r="W22" s="402"/>
      <c r="X22" s="402"/>
      <c r="Y22" s="402"/>
      <c r="Z22" s="402"/>
    </row>
    <row r="23" spans="1:26" ht="20.25" customHeight="1">
      <c r="A23" s="402" t="s">
        <v>457</v>
      </c>
      <c r="B23" s="402"/>
      <c r="C23" s="402"/>
      <c r="D23" s="402"/>
      <c r="E23" s="402"/>
      <c r="F23" s="402"/>
      <c r="G23" s="402"/>
      <c r="H23" s="402"/>
      <c r="I23" s="402"/>
      <c r="J23" s="402"/>
      <c r="K23" s="402"/>
      <c r="L23" s="402"/>
      <c r="M23" s="402"/>
      <c r="N23" s="402"/>
      <c r="O23" s="402"/>
      <c r="P23" s="402"/>
      <c r="Q23" s="402"/>
      <c r="R23" s="402"/>
      <c r="S23" s="402"/>
      <c r="T23" s="402"/>
      <c r="U23" s="402"/>
      <c r="V23" s="402"/>
      <c r="W23" s="402"/>
      <c r="X23" s="402"/>
      <c r="Y23" s="402"/>
      <c r="Z23" s="402"/>
    </row>
    <row r="24" spans="1:26" ht="20.25" customHeight="1">
      <c r="A24" s="402" t="s">
        <v>457</v>
      </c>
      <c r="B24" s="402"/>
      <c r="C24" s="402"/>
      <c r="D24" s="402"/>
      <c r="E24" s="402"/>
      <c r="F24" s="402"/>
      <c r="G24" s="402"/>
      <c r="H24" s="402"/>
      <c r="I24" s="402"/>
      <c r="J24" s="402"/>
      <c r="K24" s="402"/>
      <c r="L24" s="402"/>
      <c r="M24" s="402"/>
      <c r="N24" s="402"/>
      <c r="O24" s="402"/>
      <c r="P24" s="402"/>
      <c r="Q24" s="402"/>
      <c r="R24" s="402"/>
      <c r="S24" s="402"/>
      <c r="T24" s="402"/>
      <c r="U24" s="402"/>
      <c r="V24" s="402"/>
      <c r="W24" s="402"/>
      <c r="X24" s="402"/>
      <c r="Y24" s="402"/>
      <c r="Z24" s="402"/>
    </row>
    <row r="25" spans="1:26" ht="20.25" customHeight="1">
      <c r="A25" s="402" t="s">
        <v>457</v>
      </c>
      <c r="B25" s="402"/>
      <c r="C25" s="402"/>
      <c r="D25" s="402"/>
      <c r="E25" s="402"/>
      <c r="F25" s="402"/>
      <c r="G25" s="402"/>
      <c r="H25" s="402"/>
      <c r="I25" s="402"/>
      <c r="J25" s="402"/>
      <c r="K25" s="402"/>
      <c r="L25" s="402"/>
      <c r="M25" s="402"/>
      <c r="N25" s="402"/>
      <c r="O25" s="402"/>
      <c r="P25" s="402"/>
      <c r="Q25" s="402"/>
      <c r="R25" s="402"/>
      <c r="S25" s="402"/>
      <c r="T25" s="402"/>
      <c r="U25" s="402"/>
      <c r="V25" s="402"/>
      <c r="W25" s="402"/>
      <c r="X25" s="402"/>
      <c r="Y25" s="402"/>
      <c r="Z25" s="402"/>
    </row>
    <row r="26" spans="1:26" ht="20.25" customHeight="1">
      <c r="A26" s="402" t="s">
        <v>457</v>
      </c>
      <c r="B26" s="402"/>
      <c r="C26" s="402"/>
      <c r="D26" s="402"/>
      <c r="E26" s="402"/>
      <c r="F26" s="402"/>
      <c r="G26" s="402"/>
      <c r="H26" s="402"/>
      <c r="I26" s="402"/>
      <c r="J26" s="402"/>
      <c r="K26" s="402"/>
      <c r="L26" s="402"/>
      <c r="M26" s="402"/>
      <c r="N26" s="402"/>
      <c r="O26" s="402"/>
      <c r="P26" s="402"/>
      <c r="Q26" s="402"/>
      <c r="R26" s="402"/>
      <c r="S26" s="402"/>
      <c r="T26" s="402"/>
      <c r="U26" s="402"/>
      <c r="V26" s="402"/>
      <c r="W26" s="402"/>
      <c r="X26" s="402"/>
      <c r="Y26" s="402"/>
      <c r="Z26" s="402"/>
    </row>
    <row r="27" spans="1:26" ht="20.25" customHeight="1">
      <c r="A27" s="402" t="s">
        <v>457</v>
      </c>
      <c r="B27" s="402"/>
      <c r="C27" s="402"/>
      <c r="D27" s="402"/>
      <c r="E27" s="402"/>
      <c r="F27" s="402"/>
      <c r="G27" s="402"/>
      <c r="H27" s="402"/>
      <c r="I27" s="402"/>
      <c r="J27" s="402"/>
      <c r="K27" s="402"/>
      <c r="L27" s="402"/>
      <c r="M27" s="402"/>
      <c r="N27" s="402"/>
      <c r="O27" s="402"/>
      <c r="P27" s="402"/>
      <c r="Q27" s="402"/>
      <c r="R27" s="402"/>
      <c r="S27" s="402"/>
      <c r="T27" s="402"/>
      <c r="U27" s="402"/>
      <c r="V27" s="402"/>
      <c r="W27" s="402"/>
      <c r="X27" s="402"/>
      <c r="Y27" s="402"/>
      <c r="Z27" s="402"/>
    </row>
    <row r="28" spans="1:26" ht="20.25" customHeight="1">
      <c r="A28" s="402" t="s">
        <v>457</v>
      </c>
      <c r="B28" s="402"/>
      <c r="C28" s="402"/>
      <c r="D28" s="402"/>
      <c r="E28" s="402"/>
      <c r="F28" s="402"/>
      <c r="G28" s="402"/>
      <c r="H28" s="402"/>
      <c r="I28" s="402"/>
      <c r="J28" s="402"/>
      <c r="K28" s="402"/>
      <c r="L28" s="402"/>
      <c r="M28" s="402"/>
      <c r="N28" s="402"/>
      <c r="O28" s="402"/>
      <c r="P28" s="402"/>
      <c r="Q28" s="402"/>
      <c r="R28" s="402"/>
      <c r="S28" s="402"/>
      <c r="T28" s="402"/>
      <c r="U28" s="402"/>
      <c r="V28" s="402"/>
      <c r="W28" s="402"/>
      <c r="X28" s="402"/>
      <c r="Y28" s="402"/>
      <c r="Z28" s="402"/>
    </row>
    <row r="29" spans="1:26" ht="20.100000000000001" customHeight="1">
      <c r="A29" s="405" t="s">
        <v>456</v>
      </c>
      <c r="B29" s="405"/>
      <c r="C29" s="405"/>
      <c r="D29" s="405"/>
      <c r="E29" s="405"/>
      <c r="F29" s="405"/>
      <c r="G29" s="405"/>
      <c r="H29" s="405"/>
      <c r="I29" s="405"/>
      <c r="J29" s="405"/>
      <c r="K29" s="405"/>
      <c r="L29" s="405"/>
      <c r="M29" s="405"/>
      <c r="N29" s="405"/>
      <c r="O29" s="405"/>
      <c r="P29" s="405"/>
      <c r="Q29" s="405"/>
      <c r="R29" s="405"/>
      <c r="S29" s="405"/>
      <c r="T29" s="405"/>
      <c r="U29" s="405"/>
      <c r="V29" s="405"/>
      <c r="W29" s="405"/>
      <c r="X29" s="405"/>
      <c r="Y29" s="405"/>
      <c r="Z29" s="405"/>
    </row>
    <row r="30" spans="1:26" ht="20.100000000000001" customHeight="1">
      <c r="A30" s="405"/>
      <c r="B30" s="405"/>
      <c r="C30" s="405"/>
      <c r="D30" s="405"/>
      <c r="E30" s="405"/>
      <c r="F30" s="405"/>
      <c r="G30" s="405"/>
      <c r="H30" s="405"/>
      <c r="I30" s="405"/>
      <c r="J30" s="405"/>
      <c r="K30" s="405"/>
      <c r="L30" s="405"/>
      <c r="M30" s="405"/>
      <c r="N30" s="405"/>
      <c r="O30" s="405"/>
      <c r="P30" s="405"/>
      <c r="Q30" s="405"/>
      <c r="R30" s="405"/>
      <c r="S30" s="405"/>
      <c r="T30" s="405"/>
      <c r="U30" s="405"/>
      <c r="V30" s="405"/>
      <c r="W30" s="405"/>
      <c r="X30" s="405"/>
      <c r="Y30" s="405"/>
      <c r="Z30" s="405"/>
    </row>
    <row r="31" spans="1:26" ht="20.100000000000001" customHeight="1">
      <c r="A31" s="405"/>
      <c r="B31" s="405"/>
      <c r="C31" s="405"/>
      <c r="D31" s="405"/>
      <c r="E31" s="405"/>
      <c r="F31" s="405"/>
      <c r="G31" s="405"/>
      <c r="H31" s="405"/>
      <c r="I31" s="405"/>
      <c r="J31" s="405"/>
      <c r="K31" s="405"/>
      <c r="L31" s="405"/>
      <c r="M31" s="405"/>
      <c r="N31" s="405"/>
      <c r="O31" s="405"/>
      <c r="P31" s="405"/>
      <c r="Q31" s="405"/>
      <c r="R31" s="405"/>
      <c r="S31" s="405"/>
      <c r="T31" s="405"/>
      <c r="U31" s="405"/>
      <c r="V31" s="405"/>
      <c r="W31" s="405"/>
      <c r="X31" s="405"/>
      <c r="Y31" s="405"/>
      <c r="Z31" s="405"/>
    </row>
    <row r="32" spans="1:26" ht="20.100000000000001" customHeight="1">
      <c r="A32" s="163"/>
      <c r="B32" s="163"/>
      <c r="C32" s="163"/>
      <c r="D32" s="163"/>
      <c r="E32" s="163"/>
      <c r="F32" s="163"/>
      <c r="G32" s="163"/>
      <c r="H32" s="163"/>
      <c r="I32" s="163"/>
      <c r="J32" s="163"/>
      <c r="K32" s="163"/>
      <c r="L32" s="163"/>
      <c r="M32" s="163"/>
      <c r="N32" s="163"/>
      <c r="O32" s="163"/>
      <c r="P32" s="163"/>
      <c r="Q32" s="163"/>
      <c r="R32" s="163"/>
      <c r="S32" s="163"/>
      <c r="T32" s="163"/>
      <c r="U32" s="163"/>
      <c r="V32" s="163"/>
      <c r="W32" s="163"/>
      <c r="X32" s="163"/>
      <c r="Y32" s="163"/>
      <c r="Z32" s="163"/>
    </row>
    <row r="33" spans="1:26" ht="20.100000000000001" customHeight="1">
      <c r="A33" s="402"/>
      <c r="B33" s="402"/>
      <c r="C33" s="402"/>
      <c r="D33" s="402"/>
      <c r="E33" s="402"/>
      <c r="F33" s="402"/>
      <c r="G33" s="402"/>
      <c r="H33" s="402"/>
      <c r="I33" s="402"/>
      <c r="J33" s="402"/>
      <c r="K33" s="402"/>
      <c r="L33" s="402"/>
      <c r="M33" s="402"/>
      <c r="N33" s="402"/>
      <c r="O33" s="402"/>
      <c r="P33" s="402"/>
      <c r="Q33" s="402"/>
      <c r="R33" s="402"/>
      <c r="S33" s="402"/>
      <c r="T33" s="402"/>
      <c r="U33" s="402"/>
      <c r="V33" s="402"/>
      <c r="W33" s="402"/>
      <c r="X33" s="402"/>
      <c r="Y33" s="402"/>
      <c r="Z33" s="402"/>
    </row>
    <row r="34" spans="1:26" ht="20.100000000000001" customHeight="1">
      <c r="A34" s="402"/>
      <c r="B34" s="402"/>
      <c r="C34" s="402"/>
      <c r="D34" s="402"/>
      <c r="E34" s="402"/>
      <c r="F34" s="402"/>
      <c r="G34" s="402"/>
      <c r="H34" s="402"/>
      <c r="I34" s="402"/>
      <c r="J34" s="402"/>
      <c r="K34" s="402"/>
      <c r="L34" s="402"/>
      <c r="M34" s="402"/>
      <c r="N34" s="402"/>
      <c r="O34" s="402"/>
      <c r="P34" s="402"/>
      <c r="Q34" s="402"/>
      <c r="R34" s="402"/>
      <c r="S34" s="402"/>
      <c r="T34" s="402"/>
      <c r="U34" s="402"/>
      <c r="V34" s="402"/>
      <c r="W34" s="402"/>
      <c r="X34" s="402"/>
      <c r="Y34" s="402"/>
      <c r="Z34" s="402"/>
    </row>
    <row r="35" spans="1:26" ht="20.100000000000001" hidden="1" customHeight="1">
      <c r="A35" s="402"/>
      <c r="B35" s="402"/>
      <c r="C35" s="402"/>
      <c r="D35" s="402"/>
      <c r="E35" s="402"/>
      <c r="F35" s="402"/>
      <c r="G35" s="402"/>
      <c r="H35" s="402"/>
      <c r="I35" s="402"/>
      <c r="J35" s="402"/>
      <c r="K35" s="402"/>
      <c r="L35" s="402"/>
      <c r="M35" s="402"/>
      <c r="N35" s="402"/>
      <c r="O35" s="402"/>
      <c r="P35" s="402"/>
      <c r="Q35" s="402"/>
      <c r="R35" s="402"/>
      <c r="S35" s="402"/>
      <c r="T35" s="402"/>
      <c r="U35" s="402"/>
      <c r="V35" s="402"/>
      <c r="W35" s="402"/>
      <c r="X35" s="402"/>
      <c r="Y35" s="402"/>
      <c r="Z35" s="402"/>
    </row>
    <row r="36" spans="1:26" ht="27.75" hidden="1" customHeight="1">
      <c r="A36" s="403"/>
      <c r="B36" s="403"/>
      <c r="C36" s="403"/>
      <c r="D36" s="403"/>
      <c r="E36" s="403"/>
      <c r="F36" s="403"/>
      <c r="G36" s="403"/>
      <c r="H36" s="403"/>
      <c r="I36" s="403"/>
      <c r="J36" s="403"/>
      <c r="K36" s="403"/>
      <c r="L36" s="403"/>
      <c r="M36" s="403"/>
      <c r="N36" s="403"/>
      <c r="O36" s="403"/>
      <c r="P36" s="403"/>
      <c r="Q36" s="403"/>
      <c r="R36" s="403"/>
      <c r="S36" s="403"/>
      <c r="T36" s="403"/>
      <c r="U36" s="403"/>
      <c r="V36" s="403"/>
      <c r="W36" s="403"/>
      <c r="X36" s="403"/>
      <c r="Y36" s="403"/>
      <c r="Z36" s="403"/>
    </row>
    <row r="37" spans="1:26" ht="20.100000000000001" customHeight="1">
      <c r="A37" s="404"/>
      <c r="B37" s="404"/>
      <c r="C37" s="404"/>
      <c r="D37" s="404"/>
      <c r="E37" s="404"/>
      <c r="F37" s="404"/>
      <c r="G37" s="404"/>
      <c r="H37" s="404"/>
      <c r="I37" s="404"/>
      <c r="J37" s="404"/>
      <c r="K37" s="404"/>
      <c r="L37" s="404"/>
      <c r="M37" s="404"/>
      <c r="N37" s="404"/>
      <c r="O37" s="404"/>
      <c r="P37" s="404"/>
      <c r="Q37" s="404"/>
      <c r="R37" s="404"/>
      <c r="S37" s="404"/>
      <c r="T37" s="404"/>
      <c r="U37" s="404"/>
      <c r="V37" s="404"/>
      <c r="W37" s="404"/>
      <c r="X37" s="404"/>
      <c r="Y37" s="404"/>
      <c r="Z37" s="404"/>
    </row>
    <row r="38" spans="1:26" ht="18.75" customHeight="1">
      <c r="A38" s="406" t="s">
        <v>458</v>
      </c>
      <c r="B38" s="406"/>
      <c r="C38" s="406"/>
      <c r="D38" s="406"/>
      <c r="E38" s="406"/>
      <c r="F38" s="406"/>
      <c r="G38" s="406"/>
      <c r="H38" s="406"/>
      <c r="I38" s="406"/>
      <c r="J38" s="406"/>
      <c r="K38" s="406"/>
      <c r="L38" s="406"/>
      <c r="N38" s="407" t="s">
        <v>459</v>
      </c>
      <c r="O38" s="407"/>
      <c r="P38" s="407"/>
      <c r="Q38" s="407"/>
      <c r="R38" s="407"/>
      <c r="S38" s="407"/>
      <c r="T38" s="407"/>
      <c r="U38" s="407"/>
      <c r="V38" s="407"/>
      <c r="W38" s="407"/>
      <c r="X38" s="407"/>
      <c r="Y38" s="407"/>
      <c r="Z38" s="407"/>
    </row>
    <row r="39" spans="1:26" s="78" customFormat="1" ht="40.5" customHeight="1">
      <c r="A39" s="401" t="s">
        <v>460</v>
      </c>
      <c r="B39" s="401"/>
      <c r="C39" s="401"/>
      <c r="D39" s="401"/>
      <c r="E39" s="401"/>
      <c r="F39" s="401"/>
      <c r="G39" s="401"/>
      <c r="H39" s="401"/>
      <c r="I39" s="401"/>
      <c r="J39" s="401"/>
      <c r="K39" s="401"/>
      <c r="L39" s="401"/>
      <c r="N39" s="401" t="s">
        <v>461</v>
      </c>
      <c r="O39" s="401"/>
      <c r="P39" s="401"/>
      <c r="Q39" s="401"/>
      <c r="R39" s="401"/>
      <c r="S39" s="401"/>
      <c r="T39" s="401"/>
      <c r="U39" s="401"/>
      <c r="V39" s="401"/>
      <c r="W39" s="401"/>
      <c r="X39" s="401"/>
      <c r="Y39" s="401"/>
      <c r="Z39" s="164"/>
    </row>
    <row r="40" spans="1:26" ht="21" customHeight="1">
      <c r="A40" s="19"/>
    </row>
    <row r="41" spans="1:26" ht="21" customHeight="1"/>
    <row r="42" spans="1:26" ht="17.100000000000001" customHeight="1"/>
    <row r="43" spans="1:26" ht="17.100000000000001" customHeight="1"/>
  </sheetData>
  <mergeCells count="26">
    <mergeCell ref="A1:Z1"/>
    <mergeCell ref="A2:Z2"/>
    <mergeCell ref="A5:Z5"/>
    <mergeCell ref="A11:Z11"/>
    <mergeCell ref="A21:Z21"/>
    <mergeCell ref="A12:Z12"/>
    <mergeCell ref="A19:Z19"/>
    <mergeCell ref="A20:Z20"/>
    <mergeCell ref="A9:D9"/>
    <mergeCell ref="A23:Z23"/>
    <mergeCell ref="A22:Z22"/>
    <mergeCell ref="A24:Z24"/>
    <mergeCell ref="A38:L38"/>
    <mergeCell ref="N38:Z38"/>
    <mergeCell ref="A39:L39"/>
    <mergeCell ref="N39:Y39"/>
    <mergeCell ref="A35:Z35"/>
    <mergeCell ref="A34:Z34"/>
    <mergeCell ref="A25:Z25"/>
    <mergeCell ref="A26:Z26"/>
    <mergeCell ref="A27:Z27"/>
    <mergeCell ref="A28:Z28"/>
    <mergeCell ref="A36:Z36"/>
    <mergeCell ref="A37:Z37"/>
    <mergeCell ref="A33:Z33"/>
    <mergeCell ref="A29:Z31"/>
  </mergeCells>
  <hyperlinks>
    <hyperlink ref="AB7" location="DanhMuc!A1" display="DANH MỤC"/>
  </hyperlinks>
  <pageMargins left="0.78" right="0.31" top="0.75" bottom="0.75" header="0.3" footer="0.3"/>
  <pageSetup paperSize="9" scale="92" orientation="portrait" r:id="rId1"/>
  <headerFooter>
    <oddFooter>&amp;LBiểu mẫu BM_TCNT_004 Kèm theo quyết định số......../QĐ-VTQĐ-XD ngày..../..../2013</oddFooter>
  </headerFooter>
</worksheet>
</file>

<file path=xl/worksheets/sheet8.xml><?xml version="1.0" encoding="utf-8"?>
<worksheet xmlns="http://schemas.openxmlformats.org/spreadsheetml/2006/main" xmlns:r="http://schemas.openxmlformats.org/officeDocument/2006/relationships">
  <sheetPr codeName="Sheet10"/>
  <dimension ref="A1:AB34"/>
  <sheetViews>
    <sheetView topLeftCell="A10" zoomScaleNormal="100" workbookViewId="0">
      <selection activeCell="B15" sqref="B15"/>
    </sheetView>
  </sheetViews>
  <sheetFormatPr defaultRowHeight="12.75"/>
  <cols>
    <col min="1" max="26" width="3.7109375" style="166" customWidth="1"/>
    <col min="27" max="27" width="9.140625" style="166"/>
    <col min="28" max="28" width="19.140625" style="166" customWidth="1"/>
    <col min="29" max="16384" width="9.140625" style="166"/>
  </cols>
  <sheetData>
    <row r="1" spans="1:28" ht="15.75">
      <c r="A1" s="406" t="s">
        <v>3</v>
      </c>
      <c r="B1" s="406"/>
      <c r="C1" s="406"/>
      <c r="D1" s="406"/>
      <c r="E1" s="406"/>
      <c r="F1" s="406"/>
      <c r="G1" s="406"/>
      <c r="H1" s="406"/>
      <c r="I1" s="406"/>
      <c r="J1" s="406"/>
      <c r="K1" s="406"/>
      <c r="L1" s="406"/>
      <c r="M1" s="406"/>
      <c r="N1" s="406"/>
      <c r="O1" s="406"/>
      <c r="P1" s="406"/>
      <c r="Q1" s="406"/>
      <c r="R1" s="406"/>
      <c r="S1" s="406"/>
      <c r="T1" s="406"/>
      <c r="U1" s="406"/>
      <c r="V1" s="406"/>
      <c r="W1" s="406"/>
      <c r="X1" s="406"/>
      <c r="Y1" s="406"/>
      <c r="Z1" s="406"/>
    </row>
    <row r="2" spans="1:28" ht="15.75">
      <c r="A2" s="408" t="s">
        <v>4</v>
      </c>
      <c r="B2" s="408"/>
      <c r="C2" s="408"/>
      <c r="D2" s="408"/>
      <c r="E2" s="408"/>
      <c r="F2" s="408"/>
      <c r="G2" s="408"/>
      <c r="H2" s="408"/>
      <c r="I2" s="408"/>
      <c r="J2" s="408"/>
      <c r="K2" s="408"/>
      <c r="L2" s="408"/>
      <c r="M2" s="408"/>
      <c r="N2" s="408"/>
      <c r="O2" s="408"/>
      <c r="P2" s="408"/>
      <c r="Q2" s="408"/>
      <c r="R2" s="408"/>
      <c r="S2" s="408"/>
      <c r="T2" s="408"/>
      <c r="U2" s="408"/>
      <c r="V2" s="408"/>
      <c r="W2" s="408"/>
      <c r="X2" s="408"/>
      <c r="Y2" s="408"/>
      <c r="Z2" s="408"/>
    </row>
    <row r="3" spans="1:28" ht="15.75">
      <c r="A3" s="21"/>
      <c r="B3" s="21"/>
      <c r="C3" s="21"/>
      <c r="D3" s="21"/>
      <c r="E3" s="21"/>
      <c r="F3" s="21"/>
      <c r="G3" s="21"/>
      <c r="H3" s="21"/>
      <c r="I3" s="21"/>
      <c r="J3" s="21"/>
      <c r="K3" s="21"/>
      <c r="L3" s="21"/>
      <c r="M3" s="21"/>
      <c r="N3" s="21"/>
      <c r="O3" s="21"/>
      <c r="P3" s="21"/>
      <c r="Q3" s="21"/>
      <c r="R3" s="21"/>
      <c r="S3" s="21"/>
      <c r="T3" s="21"/>
      <c r="U3" s="21"/>
      <c r="V3" s="21"/>
      <c r="W3" s="21"/>
      <c r="X3" s="21"/>
      <c r="Y3" s="21"/>
      <c r="Z3" s="21"/>
    </row>
    <row r="4" spans="1:28" ht="17.25" customHeight="1"/>
    <row r="5" spans="1:28" ht="20.100000000000001" customHeight="1">
      <c r="A5" s="406" t="s">
        <v>659</v>
      </c>
      <c r="B5" s="406"/>
      <c r="C5" s="406"/>
      <c r="D5" s="406"/>
      <c r="E5" s="406"/>
      <c r="F5" s="406"/>
      <c r="G5" s="406"/>
      <c r="H5" s="406"/>
      <c r="I5" s="406"/>
      <c r="J5" s="406"/>
      <c r="K5" s="406"/>
      <c r="L5" s="406"/>
      <c r="M5" s="406"/>
      <c r="N5" s="406"/>
      <c r="O5" s="406"/>
      <c r="P5" s="406"/>
      <c r="Q5" s="406"/>
      <c r="R5" s="406"/>
      <c r="S5" s="406"/>
      <c r="T5" s="406"/>
      <c r="U5" s="406"/>
      <c r="V5" s="406"/>
      <c r="W5" s="406"/>
      <c r="X5" s="406"/>
      <c r="Y5" s="406"/>
      <c r="Z5" s="406"/>
    </row>
    <row r="6" spans="1:28" ht="20.100000000000001" customHeight="1">
      <c r="A6" s="15"/>
      <c r="AB6" s="268" t="s">
        <v>602</v>
      </c>
    </row>
    <row r="7" spans="1:28" ht="20.100000000000001" customHeight="1">
      <c r="A7" s="20" t="s">
        <v>21</v>
      </c>
      <c r="B7" s="20"/>
      <c r="C7" s="20"/>
      <c r="D7" s="20"/>
      <c r="E7" s="22" t="str">
        <f>Ttin!G4</f>
        <v>Cải tạo, cũng cố gia cố nhà trạm BTS năm 2013 tại Thừa Thiên Huế.</v>
      </c>
      <c r="F7" s="20"/>
      <c r="G7" s="20"/>
      <c r="H7" s="20"/>
      <c r="I7" s="20"/>
      <c r="J7" s="20"/>
    </row>
    <row r="8" spans="1:28" ht="20.100000000000001" customHeight="1">
      <c r="A8" s="20" t="s">
        <v>20</v>
      </c>
      <c r="B8" s="20"/>
      <c r="C8" s="20"/>
      <c r="E8" s="162" t="str">
        <f>Ttin!G5</f>
        <v>Cải tạo, lợp mái nhà Container cho các trạm thuộc Vùng lương Vùng III tại TT Huế.</v>
      </c>
    </row>
    <row r="9" spans="1:28" ht="20.100000000000001" customHeight="1">
      <c r="A9" s="413" t="s">
        <v>655</v>
      </c>
      <c r="B9" s="413"/>
      <c r="C9" s="413"/>
      <c r="D9" s="413"/>
      <c r="E9" s="304" t="str">
        <f>Ttin!G6</f>
        <v>TTH031</v>
      </c>
      <c r="F9" s="276"/>
      <c r="G9" s="17"/>
    </row>
    <row r="10" spans="1:28" ht="20.100000000000001" customHeight="1">
      <c r="A10" s="16" t="s">
        <v>22</v>
      </c>
      <c r="D10" s="304" t="str">
        <f>Ttin!G7</f>
        <v>Nguyễn Duy Ngưỡng,  Thôn 1_Phường Thủy Phương_TX Hương Thủy</v>
      </c>
    </row>
    <row r="11" spans="1:28" ht="20.100000000000001" customHeight="1">
      <c r="A11" s="409" t="str">
        <f>"- Căn cứ theo Hợp đồng số : "&amp;Ttin!G12</f>
        <v>- Căn cứ theo Hợp đồng số : 100414 - ĐTXD/HUE - COMAS/XL 2014 ký ngày 10/04/2014</v>
      </c>
      <c r="B11" s="409"/>
      <c r="C11" s="409"/>
      <c r="D11" s="409"/>
      <c r="E11" s="409"/>
      <c r="F11" s="409"/>
      <c r="G11" s="409"/>
      <c r="H11" s="409"/>
      <c r="I11" s="409"/>
      <c r="J11" s="409"/>
      <c r="K11" s="409"/>
      <c r="L11" s="409"/>
      <c r="M11" s="409"/>
      <c r="N11" s="409"/>
      <c r="O11" s="409"/>
      <c r="P11" s="409"/>
      <c r="Q11" s="409"/>
      <c r="R11" s="409"/>
      <c r="S11" s="409"/>
      <c r="T11" s="409"/>
      <c r="U11" s="409"/>
      <c r="V11" s="409"/>
      <c r="W11" s="409"/>
      <c r="X11" s="409"/>
      <c r="Y11" s="409"/>
      <c r="Z11" s="409"/>
    </row>
    <row r="12" spans="1:28" ht="20.100000000000001" customHeight="1">
      <c r="A12" s="410" t="s">
        <v>8</v>
      </c>
      <c r="B12" s="410"/>
      <c r="C12" s="410"/>
      <c r="D12" s="410"/>
      <c r="E12" s="410"/>
      <c r="F12" s="410"/>
      <c r="G12" s="410"/>
      <c r="H12" s="410"/>
      <c r="I12" s="410"/>
      <c r="J12" s="410"/>
      <c r="K12" s="410"/>
      <c r="L12" s="410"/>
      <c r="M12" s="410"/>
      <c r="N12" s="410"/>
      <c r="O12" s="410"/>
      <c r="P12" s="410"/>
      <c r="Q12" s="410"/>
      <c r="R12" s="410"/>
      <c r="S12" s="410"/>
      <c r="T12" s="410"/>
      <c r="U12" s="410"/>
      <c r="V12" s="410"/>
      <c r="W12" s="410"/>
      <c r="X12" s="410"/>
      <c r="Y12" s="410"/>
      <c r="Z12" s="410"/>
    </row>
    <row r="13" spans="1:28" ht="20.100000000000001" customHeight="1">
      <c r="A13" s="16" t="s">
        <v>464</v>
      </c>
      <c r="J13" s="17"/>
      <c r="K13" s="17" t="str">
        <f>Ttin!G22</f>
        <v>Chi nhánh Viettel Thừa Thiên Huế</v>
      </c>
    </row>
    <row r="14" spans="1:28" ht="20.100000000000001" customHeight="1">
      <c r="A14" s="22"/>
      <c r="B14" s="15" t="str">
        <f>"Ông (bà): "&amp;Ttin!$G$28</f>
        <v>Ông (bà): Cao Hà Hải Âu</v>
      </c>
      <c r="M14" s="15"/>
      <c r="N14" s="15" t="str">
        <f>"Chức vụ: "&amp;Ttin!$L$28</f>
        <v>Chức vụ: Phó Giám Đốc</v>
      </c>
    </row>
    <row r="15" spans="1:28" ht="20.100000000000001" customHeight="1">
      <c r="A15" s="22"/>
      <c r="B15" s="15" t="str">
        <f>"Ông (bà): "&amp;Ttin!$G$29</f>
        <v>Ông (bà): ………………………..</v>
      </c>
      <c r="M15" s="15"/>
      <c r="N15" s="15" t="str">
        <f>Ttin!L39</f>
        <v>Chức vụ: …………………………………</v>
      </c>
    </row>
    <row r="16" spans="1:28" ht="20.100000000000001" customHeight="1">
      <c r="A16" s="16" t="s">
        <v>698</v>
      </c>
    </row>
    <row r="17" spans="1:26" ht="20.100000000000001" customHeight="1">
      <c r="A17" s="17"/>
      <c r="B17" s="15" t="str">
        <f>"Ông (bà): "&amp;Ttin!G41</f>
        <v>Ông (bà): Đinh Huy Dương</v>
      </c>
      <c r="N17" s="15" t="str">
        <f>Ttin!L41</f>
        <v>Chức vụ: P.T Giám Đốc</v>
      </c>
    </row>
    <row r="18" spans="1:26" ht="20.100000000000001" customHeight="1">
      <c r="A18" s="17"/>
      <c r="B18" s="15" t="str">
        <f>"Ông (bà): "&amp;Ttin!G42</f>
        <v>Ông (bà): Lưu Văn Sơn</v>
      </c>
      <c r="N18" s="15" t="str">
        <f>Ttin!L42</f>
        <v>Chức vụ: Phụ trách thi công</v>
      </c>
    </row>
    <row r="19" spans="1:26" ht="20.100000000000001" customHeight="1">
      <c r="A19" s="411" t="s">
        <v>522</v>
      </c>
      <c r="B19" s="411"/>
      <c r="C19" s="411"/>
      <c r="D19" s="411"/>
      <c r="E19" s="411"/>
      <c r="F19" s="411"/>
      <c r="G19" s="411"/>
      <c r="H19" s="411"/>
      <c r="I19" s="411"/>
      <c r="J19" s="411"/>
      <c r="K19" s="411"/>
      <c r="L19" s="411"/>
      <c r="M19" s="411"/>
      <c r="N19" s="411"/>
      <c r="O19" s="411"/>
      <c r="P19" s="411"/>
      <c r="Q19" s="411"/>
      <c r="R19" s="411"/>
      <c r="S19" s="411"/>
      <c r="T19" s="411"/>
      <c r="U19" s="411"/>
      <c r="V19" s="411"/>
      <c r="W19" s="411"/>
      <c r="X19" s="411"/>
      <c r="Y19" s="411"/>
      <c r="Z19" s="411"/>
    </row>
    <row r="20" spans="1:26" ht="20.25" customHeight="1">
      <c r="C20" s="15" t="s">
        <v>523</v>
      </c>
    </row>
    <row r="21" spans="1:26" ht="20.25" customHeight="1">
      <c r="C21" s="15" t="s">
        <v>524</v>
      </c>
    </row>
    <row r="22" spans="1:26" ht="31.5" customHeight="1">
      <c r="A22" s="414" t="s">
        <v>525</v>
      </c>
      <c r="B22" s="414"/>
      <c r="C22" s="414"/>
      <c r="D22" s="414"/>
      <c r="E22" s="414"/>
      <c r="F22" s="414"/>
      <c r="G22" s="414"/>
      <c r="H22" s="414"/>
      <c r="I22" s="414"/>
      <c r="J22" s="414"/>
      <c r="K22" s="414"/>
      <c r="L22" s="414"/>
      <c r="M22" s="414"/>
      <c r="N22" s="414"/>
      <c r="O22" s="414"/>
      <c r="P22" s="414"/>
      <c r="Q22" s="414"/>
      <c r="R22" s="414"/>
      <c r="S22" s="414"/>
      <c r="T22" s="414"/>
      <c r="U22" s="414"/>
      <c r="V22" s="414"/>
      <c r="W22" s="414"/>
      <c r="X22" s="414"/>
      <c r="Y22" s="414"/>
      <c r="Z22" s="414"/>
    </row>
    <row r="23" spans="1:26" s="226" customFormat="1" ht="55.5" customHeight="1">
      <c r="A23" s="415" t="s">
        <v>526</v>
      </c>
      <c r="B23" s="415"/>
      <c r="C23" s="415"/>
      <c r="D23" s="415"/>
      <c r="E23" s="415"/>
      <c r="F23" s="415"/>
      <c r="G23" s="415"/>
      <c r="H23" s="415"/>
      <c r="I23" s="415"/>
      <c r="J23" s="415"/>
      <c r="K23" s="415"/>
      <c r="L23" s="415"/>
      <c r="M23" s="415"/>
      <c r="N23" s="415"/>
      <c r="O23" s="415"/>
      <c r="P23" s="415"/>
      <c r="Q23" s="415"/>
      <c r="R23" s="415"/>
      <c r="S23" s="415"/>
      <c r="T23" s="415"/>
      <c r="U23" s="415"/>
      <c r="V23" s="415"/>
      <c r="W23" s="415"/>
      <c r="X23" s="415"/>
      <c r="Y23" s="415"/>
      <c r="Z23" s="415"/>
    </row>
    <row r="24" spans="1:26" ht="57" customHeight="1">
      <c r="A24" s="415" t="s">
        <v>527</v>
      </c>
      <c r="B24" s="415"/>
      <c r="C24" s="415"/>
      <c r="D24" s="415"/>
      <c r="E24" s="415"/>
      <c r="F24" s="415"/>
      <c r="G24" s="415"/>
      <c r="H24" s="415"/>
      <c r="I24" s="415"/>
      <c r="J24" s="415"/>
      <c r="K24" s="415"/>
      <c r="L24" s="415"/>
      <c r="M24" s="415"/>
      <c r="N24" s="415"/>
      <c r="O24" s="415"/>
      <c r="P24" s="415"/>
      <c r="Q24" s="415"/>
      <c r="R24" s="415"/>
      <c r="S24" s="415"/>
      <c r="T24" s="415"/>
      <c r="U24" s="415"/>
      <c r="V24" s="415"/>
      <c r="W24" s="415"/>
      <c r="X24" s="415"/>
      <c r="Y24" s="415"/>
      <c r="Z24" s="415"/>
    </row>
    <row r="25" spans="1:26" ht="20.100000000000001" hidden="1" customHeight="1">
      <c r="A25" s="402"/>
      <c r="B25" s="402"/>
      <c r="C25" s="402"/>
      <c r="D25" s="402"/>
      <c r="E25" s="402"/>
      <c r="F25" s="402"/>
      <c r="G25" s="402"/>
      <c r="H25" s="402"/>
      <c r="I25" s="402"/>
      <c r="J25" s="402"/>
      <c r="K25" s="402"/>
      <c r="L25" s="402"/>
      <c r="M25" s="402"/>
      <c r="N25" s="402"/>
      <c r="O25" s="402"/>
      <c r="P25" s="402"/>
      <c r="Q25" s="402"/>
      <c r="R25" s="402"/>
      <c r="S25" s="402"/>
      <c r="T25" s="402"/>
      <c r="U25" s="402"/>
      <c r="V25" s="402"/>
      <c r="W25" s="402"/>
      <c r="X25" s="402"/>
      <c r="Y25" s="402"/>
      <c r="Z25" s="402"/>
    </row>
    <row r="26" spans="1:26" ht="27.75" hidden="1" customHeight="1">
      <c r="A26" s="403"/>
      <c r="B26" s="403"/>
      <c r="C26" s="403"/>
      <c r="D26" s="403"/>
      <c r="E26" s="403"/>
      <c r="F26" s="403"/>
      <c r="G26" s="403"/>
      <c r="H26" s="403"/>
      <c r="I26" s="403"/>
      <c r="J26" s="403"/>
      <c r="K26" s="403"/>
      <c r="L26" s="403"/>
      <c r="M26" s="403"/>
      <c r="N26" s="403"/>
      <c r="O26" s="403"/>
      <c r="P26" s="403"/>
      <c r="Q26" s="403"/>
      <c r="R26" s="403"/>
      <c r="S26" s="403"/>
      <c r="T26" s="403"/>
      <c r="U26" s="403"/>
      <c r="V26" s="403"/>
      <c r="W26" s="403"/>
      <c r="X26" s="403"/>
      <c r="Y26" s="403"/>
      <c r="Z26" s="403"/>
    </row>
    <row r="27" spans="1:26" ht="27.75" customHeight="1">
      <c r="A27" s="227"/>
      <c r="B27" s="227"/>
      <c r="C27" s="227"/>
      <c r="D27" s="227"/>
      <c r="E27" s="227"/>
      <c r="F27" s="227"/>
      <c r="G27" s="227"/>
      <c r="H27" s="227"/>
      <c r="I27" s="227"/>
      <c r="J27" s="227"/>
      <c r="K27" s="227"/>
      <c r="L27" s="227"/>
      <c r="M27" s="227"/>
      <c r="N27" s="227"/>
      <c r="O27" s="227"/>
      <c r="P27" s="227"/>
      <c r="Q27" s="227"/>
      <c r="R27" s="227"/>
      <c r="S27" s="227"/>
      <c r="T27" s="227"/>
      <c r="U27" s="227"/>
      <c r="V27" s="227"/>
      <c r="W27" s="227"/>
      <c r="X27" s="227"/>
      <c r="Y27" s="227"/>
      <c r="Z27" s="227"/>
    </row>
    <row r="28" spans="1:26" ht="20.100000000000001" customHeight="1">
      <c r="A28" s="404"/>
      <c r="B28" s="404"/>
      <c r="C28" s="404"/>
      <c r="D28" s="404"/>
      <c r="E28" s="404"/>
      <c r="F28" s="404"/>
      <c r="G28" s="404"/>
      <c r="H28" s="404"/>
      <c r="I28" s="404"/>
      <c r="J28" s="404"/>
      <c r="K28" s="404"/>
      <c r="L28" s="404"/>
      <c r="M28" s="404"/>
      <c r="N28" s="404"/>
      <c r="O28" s="404"/>
      <c r="P28" s="404"/>
      <c r="Q28" s="404"/>
      <c r="R28" s="404"/>
      <c r="S28" s="404"/>
      <c r="T28" s="404"/>
      <c r="U28" s="404"/>
      <c r="V28" s="404"/>
      <c r="W28" s="404"/>
      <c r="X28" s="404"/>
      <c r="Y28" s="404"/>
      <c r="Z28" s="404"/>
    </row>
    <row r="29" spans="1:26" ht="18.75" customHeight="1">
      <c r="A29" s="406" t="s">
        <v>458</v>
      </c>
      <c r="B29" s="406"/>
      <c r="C29" s="406"/>
      <c r="D29" s="406"/>
      <c r="E29" s="406"/>
      <c r="F29" s="406"/>
      <c r="G29" s="406"/>
      <c r="H29" s="406"/>
      <c r="I29" s="406"/>
      <c r="J29" s="406"/>
      <c r="K29" s="406"/>
      <c r="L29" s="406"/>
      <c r="N29" s="407" t="s">
        <v>459</v>
      </c>
      <c r="O29" s="407"/>
      <c r="P29" s="407"/>
      <c r="Q29" s="407"/>
      <c r="R29" s="407"/>
      <c r="S29" s="407"/>
      <c r="T29" s="407"/>
      <c r="U29" s="407"/>
      <c r="V29" s="407"/>
      <c r="W29" s="407"/>
      <c r="X29" s="407"/>
      <c r="Y29" s="407"/>
      <c r="Z29" s="407"/>
    </row>
    <row r="30" spans="1:26" s="225" customFormat="1" ht="40.5" customHeight="1">
      <c r="A30" s="401" t="s">
        <v>460</v>
      </c>
      <c r="B30" s="401"/>
      <c r="C30" s="401"/>
      <c r="D30" s="401"/>
      <c r="E30" s="401"/>
      <c r="F30" s="401"/>
      <c r="G30" s="401"/>
      <c r="H30" s="401"/>
      <c r="I30" s="401"/>
      <c r="J30" s="401"/>
      <c r="K30" s="401"/>
      <c r="L30" s="401"/>
      <c r="N30" s="401" t="s">
        <v>461</v>
      </c>
      <c r="O30" s="401"/>
      <c r="P30" s="401"/>
      <c r="Q30" s="401"/>
      <c r="R30" s="401"/>
      <c r="S30" s="401"/>
      <c r="T30" s="401"/>
      <c r="U30" s="401"/>
      <c r="V30" s="401"/>
      <c r="W30" s="401"/>
      <c r="X30" s="401"/>
      <c r="Y30" s="401"/>
      <c r="Z30" s="164"/>
    </row>
    <row r="31" spans="1:26" ht="21" customHeight="1">
      <c r="A31" s="19"/>
    </row>
    <row r="32" spans="1:26" ht="21" customHeight="1"/>
    <row r="33" ht="17.100000000000001" customHeight="1"/>
    <row r="34" ht="17.100000000000001" customHeight="1"/>
  </sheetData>
  <mergeCells count="17">
    <mergeCell ref="A19:Z19"/>
    <mergeCell ref="A22:Z22"/>
    <mergeCell ref="A23:Z23"/>
    <mergeCell ref="A24:Z24"/>
    <mergeCell ref="A30:L30"/>
    <mergeCell ref="N30:Y30"/>
    <mergeCell ref="A25:Z25"/>
    <mergeCell ref="A26:Z26"/>
    <mergeCell ref="A28:Z28"/>
    <mergeCell ref="A29:L29"/>
    <mergeCell ref="N29:Z29"/>
    <mergeCell ref="A1:Z1"/>
    <mergeCell ref="A2:Z2"/>
    <mergeCell ref="A5:Z5"/>
    <mergeCell ref="A11:Z11"/>
    <mergeCell ref="A12:Z12"/>
    <mergeCell ref="A9:D9"/>
  </mergeCells>
  <hyperlinks>
    <hyperlink ref="AB6" location="DanhMuc!A1" display="DANH MỤC"/>
  </hyperlinks>
  <pageMargins left="0.78" right="0.31" top="0.75" bottom="0.75" header="0.3" footer="0.3"/>
  <pageSetup paperSize="9" scale="92" orientation="portrait" r:id="rId1"/>
  <headerFooter>
    <oddFooter>&amp;LBiểu mẫu BM_TCNT_005 Kèm theo quyết định số......../QĐ-VTQĐ-XD ngày..../..../2013</oddFooter>
  </headerFooter>
</worksheet>
</file>

<file path=xl/worksheets/sheet9.xml><?xml version="1.0" encoding="utf-8"?>
<worksheet xmlns="http://schemas.openxmlformats.org/spreadsheetml/2006/main" xmlns:r="http://schemas.openxmlformats.org/officeDocument/2006/relationships">
  <sheetPr codeName="Sheet11">
    <tabColor rgb="FF7030A0"/>
  </sheetPr>
  <dimension ref="A1:P71"/>
  <sheetViews>
    <sheetView zoomScaleNormal="100" zoomScaleSheetLayoutView="100" workbookViewId="0">
      <pane ySplit="1" topLeftCell="A2" activePane="bottomLeft" state="frozen"/>
      <selection activeCell="V17" sqref="V17"/>
      <selection pane="bottomLeft" activeCell="C6" sqref="C6"/>
    </sheetView>
  </sheetViews>
  <sheetFormatPr defaultRowHeight="15.75"/>
  <cols>
    <col min="1" max="1" width="5.7109375" style="172" customWidth="1"/>
    <col min="2" max="2" width="14.42578125" style="172" customWidth="1"/>
    <col min="3" max="3" width="18.140625" style="172" customWidth="1"/>
    <col min="4" max="4" width="7.85546875" style="172" customWidth="1"/>
    <col min="5" max="5" width="12.7109375" style="172" customWidth="1"/>
    <col min="6" max="6" width="11.28515625" style="172" customWidth="1"/>
    <col min="7" max="7" width="10.7109375" style="172" customWidth="1"/>
    <col min="8" max="8" width="11" style="172" customWidth="1"/>
    <col min="9" max="9" width="13" style="172" customWidth="1"/>
    <col min="10" max="10" width="25.5703125" style="172" bestFit="1" customWidth="1"/>
    <col min="11" max="11" width="5.5703125" style="172" customWidth="1"/>
    <col min="12" max="12" width="7" style="172" customWidth="1"/>
    <col min="13" max="13" width="5.5703125" style="172" customWidth="1"/>
    <col min="14" max="16384" width="9.140625" style="172"/>
  </cols>
  <sheetData>
    <row r="1" spans="1:16" s="170" customFormat="1" ht="16.5" thickBot="1">
      <c r="A1" s="168">
        <v>1</v>
      </c>
      <c r="B1" s="168">
        <v>2</v>
      </c>
      <c r="C1" s="168">
        <v>3</v>
      </c>
      <c r="D1" s="168">
        <v>4</v>
      </c>
      <c r="E1" s="168">
        <v>5</v>
      </c>
      <c r="F1" s="168">
        <v>6</v>
      </c>
      <c r="G1" s="168">
        <v>7</v>
      </c>
      <c r="H1" s="168"/>
      <c r="I1" s="168"/>
      <c r="J1" s="169">
        <v>12</v>
      </c>
    </row>
    <row r="2" spans="1:16" ht="24" customHeight="1" thickBot="1">
      <c r="A2" s="179" t="s">
        <v>686</v>
      </c>
      <c r="B2" s="178"/>
      <c r="C2" s="178"/>
      <c r="D2" s="178"/>
      <c r="E2" s="178"/>
      <c r="F2" s="178"/>
      <c r="G2" s="178"/>
      <c r="H2" s="178"/>
      <c r="I2" s="178"/>
      <c r="J2" s="95" t="s">
        <v>220</v>
      </c>
    </row>
    <row r="3" spans="1:16" ht="19.5" customHeight="1">
      <c r="A3" s="420" t="s">
        <v>687</v>
      </c>
      <c r="B3" s="420"/>
      <c r="C3" s="420"/>
      <c r="D3" s="420"/>
      <c r="E3" s="420"/>
      <c r="F3" s="420"/>
      <c r="G3" s="420"/>
      <c r="H3" s="420"/>
      <c r="I3" s="420"/>
      <c r="J3" s="107"/>
    </row>
    <row r="4" spans="1:16" ht="19.5" customHeight="1">
      <c r="A4" s="207"/>
      <c r="B4" s="207"/>
      <c r="C4" s="207"/>
      <c r="D4" s="207"/>
      <c r="E4" s="207"/>
      <c r="F4" s="207"/>
      <c r="G4" s="420" t="s">
        <v>688</v>
      </c>
      <c r="H4" s="420"/>
      <c r="I4" s="420"/>
      <c r="J4" s="107"/>
    </row>
    <row r="5" spans="1:16" ht="20.100000000000001" customHeight="1">
      <c r="A5" s="180" t="s">
        <v>660</v>
      </c>
      <c r="B5" s="181"/>
      <c r="C5" s="305" t="str">
        <f>Ttin!G6</f>
        <v>TTH031</v>
      </c>
      <c r="D5" s="181"/>
      <c r="E5" s="181"/>
      <c r="F5" s="182"/>
      <c r="J5" s="175" t="e">
        <f>LEN([2]Ttin!G6)</f>
        <v>#REF!</v>
      </c>
    </row>
    <row r="6" spans="1:16" ht="20.100000000000001" customHeight="1">
      <c r="A6" s="180" t="s">
        <v>223</v>
      </c>
      <c r="B6" s="181"/>
      <c r="C6" s="305" t="str">
        <f>Ttin!G7</f>
        <v>Nguyễn Duy Ngưỡng,  Thôn 1_Phường Thủy Phương_TX Hương Thủy</v>
      </c>
      <c r="D6" s="181"/>
      <c r="F6" s="182"/>
      <c r="G6" s="181"/>
      <c r="H6" s="181"/>
      <c r="I6" s="181"/>
      <c r="J6" s="175"/>
    </row>
    <row r="7" spans="1:16" ht="20.100000000000001" customHeight="1">
      <c r="A7" s="180" t="s">
        <v>498</v>
      </c>
      <c r="B7" s="181"/>
      <c r="C7" s="181"/>
      <c r="D7" s="181"/>
      <c r="F7" s="182"/>
      <c r="G7" s="181"/>
      <c r="H7" s="181"/>
      <c r="I7" s="181"/>
      <c r="J7" s="175"/>
    </row>
    <row r="8" spans="1:16" ht="20.100000000000001" customHeight="1">
      <c r="A8" s="180"/>
      <c r="B8" s="181"/>
      <c r="C8" s="181"/>
      <c r="D8" s="181"/>
      <c r="F8" s="182"/>
      <c r="G8" s="181"/>
      <c r="H8" s="181"/>
      <c r="I8" s="181"/>
      <c r="J8" s="175"/>
    </row>
    <row r="9" spans="1:16" ht="20.100000000000001" customHeight="1">
      <c r="A9" s="421" t="s">
        <v>500</v>
      </c>
      <c r="B9" s="421" t="s">
        <v>528</v>
      </c>
      <c r="C9" s="422"/>
      <c r="D9" s="421" t="s">
        <v>240</v>
      </c>
      <c r="E9" s="435" t="s">
        <v>531</v>
      </c>
      <c r="F9" s="422" t="s">
        <v>530</v>
      </c>
      <c r="G9" s="423" t="s">
        <v>529</v>
      </c>
      <c r="H9" s="424"/>
      <c r="I9" s="425" t="s">
        <v>242</v>
      </c>
    </row>
    <row r="10" spans="1:16" ht="36" customHeight="1">
      <c r="A10" s="422"/>
      <c r="B10" s="422"/>
      <c r="C10" s="422"/>
      <c r="D10" s="422"/>
      <c r="E10" s="436"/>
      <c r="F10" s="422"/>
      <c r="G10" s="208" t="s">
        <v>689</v>
      </c>
      <c r="H10" s="209" t="s">
        <v>690</v>
      </c>
      <c r="I10" s="426"/>
    </row>
    <row r="11" spans="1:16" ht="32.25" customHeight="1">
      <c r="A11" s="212">
        <v>1</v>
      </c>
      <c r="B11" s="432" t="s">
        <v>715</v>
      </c>
      <c r="C11" s="433"/>
      <c r="D11" s="214" t="s">
        <v>716</v>
      </c>
      <c r="E11" s="214">
        <v>1</v>
      </c>
      <c r="F11" s="214" t="s">
        <v>717</v>
      </c>
      <c r="G11" s="214" t="s">
        <v>718</v>
      </c>
      <c r="H11" s="214"/>
      <c r="I11" s="214"/>
      <c r="J11" s="177"/>
    </row>
    <row r="12" spans="1:16" ht="20.100000000000001" customHeight="1">
      <c r="A12" s="212"/>
      <c r="B12" s="215"/>
      <c r="C12" s="216"/>
      <c r="D12" s="197"/>
      <c r="E12" s="197"/>
      <c r="F12" s="197"/>
      <c r="G12" s="197"/>
      <c r="H12" s="197"/>
      <c r="I12" s="197"/>
      <c r="J12" s="175"/>
    </row>
    <row r="13" spans="1:16" ht="20.100000000000001" customHeight="1">
      <c r="A13" s="217"/>
      <c r="B13" s="215"/>
      <c r="C13" s="216"/>
      <c r="D13" s="197"/>
      <c r="E13" s="197"/>
      <c r="F13" s="197"/>
      <c r="G13" s="197"/>
      <c r="H13" s="197"/>
      <c r="I13" s="197"/>
      <c r="J13" s="175"/>
    </row>
    <row r="14" spans="1:16" ht="20.100000000000001" customHeight="1">
      <c r="A14" s="218"/>
      <c r="B14" s="219"/>
      <c r="C14" s="216"/>
      <c r="D14" s="197"/>
      <c r="E14" s="197"/>
      <c r="F14" s="197"/>
      <c r="G14" s="197"/>
      <c r="H14" s="197"/>
      <c r="I14" s="197"/>
      <c r="J14" s="175"/>
    </row>
    <row r="15" spans="1:16" ht="20.100000000000001" customHeight="1">
      <c r="A15" s="217"/>
      <c r="B15" s="215"/>
      <c r="C15" s="216"/>
      <c r="D15" s="197"/>
      <c r="E15" s="197"/>
      <c r="F15" s="197"/>
      <c r="G15" s="197"/>
      <c r="H15" s="197"/>
      <c r="I15" s="197"/>
      <c r="J15" s="419"/>
      <c r="K15" s="419"/>
      <c r="L15" s="419"/>
      <c r="M15" s="419"/>
      <c r="N15" s="419"/>
      <c r="O15" s="419"/>
      <c r="P15" s="419"/>
    </row>
    <row r="16" spans="1:16" ht="20.100000000000001" customHeight="1">
      <c r="A16" s="218"/>
      <c r="B16" s="219"/>
      <c r="C16" s="216"/>
      <c r="D16" s="197"/>
      <c r="E16" s="197"/>
      <c r="F16" s="197"/>
      <c r="G16" s="197"/>
      <c r="H16" s="197"/>
      <c r="I16" s="197"/>
      <c r="J16" s="419"/>
      <c r="K16" s="419"/>
      <c r="L16" s="419"/>
      <c r="M16" s="419"/>
      <c r="N16" s="419"/>
      <c r="O16" s="419"/>
      <c r="P16" s="419"/>
    </row>
    <row r="17" spans="1:16" ht="20.100000000000001" customHeight="1">
      <c r="A17" s="212"/>
      <c r="B17" s="183"/>
      <c r="C17" s="216"/>
      <c r="D17" s="197"/>
      <c r="E17" s="197"/>
      <c r="F17" s="197"/>
      <c r="G17" s="197"/>
      <c r="H17" s="197"/>
      <c r="I17" s="197"/>
      <c r="J17" s="419"/>
      <c r="K17" s="419"/>
      <c r="L17" s="419"/>
      <c r="M17" s="419"/>
      <c r="N17" s="419"/>
      <c r="O17" s="419"/>
      <c r="P17" s="419"/>
    </row>
    <row r="18" spans="1:16" ht="20.100000000000001" customHeight="1">
      <c r="A18" s="217"/>
      <c r="B18" s="215"/>
      <c r="C18" s="216"/>
      <c r="D18" s="197"/>
      <c r="E18" s="197"/>
      <c r="F18" s="197"/>
      <c r="G18" s="197"/>
      <c r="H18" s="197"/>
      <c r="I18" s="197"/>
      <c r="J18" s="186"/>
    </row>
    <row r="19" spans="1:16" ht="20.100000000000001" customHeight="1">
      <c r="A19" s="218"/>
      <c r="B19" s="219"/>
      <c r="C19" s="216"/>
      <c r="D19" s="197"/>
      <c r="E19" s="197"/>
      <c r="F19" s="197"/>
      <c r="G19" s="197"/>
      <c r="H19" s="197"/>
      <c r="I19" s="197"/>
      <c r="J19" s="175"/>
    </row>
    <row r="20" spans="1:16" ht="20.100000000000001" customHeight="1">
      <c r="A20" s="212"/>
      <c r="B20" s="432"/>
      <c r="C20" s="433"/>
      <c r="D20" s="197"/>
      <c r="E20" s="197"/>
      <c r="F20" s="197"/>
      <c r="G20" s="197"/>
      <c r="H20" s="197"/>
      <c r="I20" s="197"/>
      <c r="J20" s="419"/>
      <c r="K20" s="419"/>
      <c r="L20" s="419"/>
      <c r="M20" s="419"/>
      <c r="N20" s="419"/>
      <c r="O20" s="419"/>
      <c r="P20" s="419"/>
    </row>
    <row r="21" spans="1:16" ht="20.100000000000001" customHeight="1">
      <c r="A21" s="218"/>
      <c r="B21" s="427"/>
      <c r="C21" s="428"/>
      <c r="D21" s="197"/>
      <c r="E21" s="197"/>
      <c r="F21" s="197"/>
      <c r="G21" s="272"/>
      <c r="H21" s="197"/>
      <c r="I21" s="197"/>
      <c r="J21" s="419"/>
      <c r="K21" s="419"/>
      <c r="L21" s="419"/>
      <c r="M21" s="419"/>
      <c r="N21" s="419"/>
      <c r="O21" s="419"/>
      <c r="P21" s="419"/>
    </row>
    <row r="22" spans="1:16" ht="20.100000000000001" customHeight="1">
      <c r="A22" s="212"/>
      <c r="B22" s="183"/>
      <c r="C22" s="216"/>
      <c r="D22" s="197"/>
      <c r="E22" s="197"/>
      <c r="F22" s="197"/>
      <c r="G22" s="197"/>
      <c r="H22" s="197"/>
      <c r="I22" s="197"/>
      <c r="J22" s="419"/>
      <c r="K22" s="419"/>
      <c r="L22" s="419"/>
      <c r="M22" s="419"/>
      <c r="N22" s="419"/>
      <c r="O22" s="419"/>
      <c r="P22" s="419"/>
    </row>
    <row r="23" spans="1:16" ht="20.100000000000001" customHeight="1">
      <c r="A23" s="217"/>
      <c r="B23" s="215"/>
      <c r="C23" s="216"/>
      <c r="D23" s="197"/>
      <c r="E23" s="197"/>
      <c r="F23" s="197"/>
      <c r="G23" s="197"/>
      <c r="H23" s="197"/>
      <c r="I23" s="197"/>
      <c r="J23" s="186"/>
    </row>
    <row r="24" spans="1:16" ht="20.100000000000001" customHeight="1">
      <c r="A24" s="218"/>
      <c r="B24" s="219"/>
      <c r="C24" s="216"/>
      <c r="D24" s="197"/>
      <c r="E24" s="197"/>
      <c r="F24" s="197"/>
      <c r="G24" s="197"/>
      <c r="H24" s="197"/>
      <c r="I24" s="197"/>
      <c r="J24" s="175"/>
    </row>
    <row r="25" spans="1:16" ht="20.100000000000001" customHeight="1">
      <c r="A25" s="218"/>
      <c r="B25" s="219"/>
      <c r="C25" s="216"/>
      <c r="D25" s="197"/>
      <c r="E25" s="197"/>
      <c r="F25" s="197"/>
      <c r="G25" s="197"/>
      <c r="H25" s="197"/>
      <c r="I25" s="197"/>
      <c r="J25" s="175"/>
    </row>
    <row r="26" spans="1:16" ht="20.100000000000001" customHeight="1">
      <c r="A26" s="218"/>
      <c r="B26" s="219"/>
      <c r="C26" s="216"/>
      <c r="D26" s="197"/>
      <c r="E26" s="197"/>
      <c r="F26" s="197"/>
      <c r="G26" s="197"/>
      <c r="H26" s="197"/>
      <c r="I26" s="197"/>
      <c r="J26" s="175"/>
    </row>
    <row r="27" spans="1:16" ht="20.100000000000001" customHeight="1">
      <c r="A27" s="218"/>
      <c r="B27" s="219"/>
      <c r="C27" s="216"/>
      <c r="D27" s="197"/>
      <c r="E27" s="197"/>
      <c r="F27" s="197"/>
      <c r="G27" s="197"/>
      <c r="H27" s="197"/>
      <c r="I27" s="197"/>
      <c r="J27" s="175"/>
    </row>
    <row r="28" spans="1:16" ht="20.100000000000001" customHeight="1">
      <c r="J28" s="177"/>
    </row>
    <row r="29" spans="1:16" s="183" customFormat="1" ht="20.100000000000001" customHeight="1">
      <c r="A29" s="418" t="s">
        <v>532</v>
      </c>
      <c r="B29" s="418"/>
      <c r="C29" s="418"/>
      <c r="D29" s="418"/>
      <c r="E29" s="418" t="s">
        <v>533</v>
      </c>
      <c r="F29" s="418"/>
      <c r="G29" s="418"/>
      <c r="H29" s="418"/>
      <c r="I29" s="418"/>
      <c r="J29" s="221"/>
    </row>
    <row r="30" spans="1:16" ht="15.75" customHeight="1">
      <c r="A30" s="228"/>
      <c r="B30" s="418" t="s">
        <v>534</v>
      </c>
      <c r="C30" s="418"/>
      <c r="D30" s="229"/>
      <c r="E30" s="228"/>
      <c r="F30" s="437" t="s">
        <v>534</v>
      </c>
      <c r="G30" s="437"/>
      <c r="H30" s="437"/>
      <c r="I30" s="228"/>
      <c r="J30" s="175"/>
    </row>
    <row r="31" spans="1:16" ht="20.100000000000001" customHeight="1">
      <c r="A31" s="183"/>
      <c r="J31" s="175"/>
    </row>
    <row r="32" spans="1:16" ht="20.100000000000001" customHeight="1">
      <c r="A32" s="184"/>
      <c r="J32" s="175"/>
    </row>
    <row r="33" spans="1:10" ht="20.100000000000001" customHeight="1">
      <c r="A33" s="187"/>
      <c r="J33" s="175"/>
    </row>
    <row r="34" spans="1:10" ht="20.100000000000001" customHeight="1">
      <c r="A34" s="222"/>
      <c r="B34" s="188"/>
      <c r="C34" s="188"/>
      <c r="D34" s="188"/>
      <c r="E34" s="188"/>
      <c r="F34" s="188"/>
      <c r="G34" s="188"/>
      <c r="H34" s="188"/>
      <c r="I34" s="188"/>
      <c r="J34" s="175"/>
    </row>
    <row r="35" spans="1:10" ht="20.100000000000001" customHeight="1">
      <c r="A35" s="429"/>
      <c r="B35" s="430"/>
      <c r="C35" s="430"/>
      <c r="D35" s="430"/>
      <c r="E35" s="430"/>
      <c r="F35" s="430"/>
      <c r="G35" s="430"/>
      <c r="H35" s="189"/>
      <c r="I35" s="189"/>
      <c r="J35" s="175"/>
    </row>
    <row r="36" spans="1:10" ht="34.5" customHeight="1">
      <c r="A36" s="431"/>
      <c r="B36" s="431"/>
      <c r="C36" s="431"/>
      <c r="D36" s="431"/>
      <c r="E36" s="431"/>
      <c r="F36" s="431"/>
      <c r="G36" s="431"/>
      <c r="H36" s="190"/>
      <c r="I36" s="190"/>
      <c r="J36" s="175"/>
    </row>
    <row r="37" spans="1:10" ht="20.100000000000001" customHeight="1">
      <c r="A37" s="191"/>
      <c r="J37" s="175"/>
    </row>
    <row r="38" spans="1:10" ht="20.100000000000001" customHeight="1">
      <c r="A38" s="191"/>
      <c r="B38" s="416"/>
      <c r="C38" s="417"/>
      <c r="D38" s="417"/>
      <c r="E38" s="417"/>
      <c r="F38" s="417"/>
      <c r="G38" s="417"/>
      <c r="H38" s="192"/>
      <c r="I38" s="192"/>
      <c r="J38" s="175"/>
    </row>
    <row r="39" spans="1:10" ht="20.100000000000001" customHeight="1">
      <c r="A39" s="191"/>
      <c r="B39" s="416"/>
      <c r="C39" s="417"/>
      <c r="D39" s="417"/>
      <c r="E39" s="417"/>
      <c r="F39" s="417"/>
      <c r="G39" s="417"/>
      <c r="H39" s="192"/>
      <c r="I39" s="192"/>
      <c r="J39" s="175"/>
    </row>
    <row r="40" spans="1:10" ht="20.100000000000001" customHeight="1">
      <c r="A40" s="191"/>
      <c r="B40" s="416"/>
      <c r="C40" s="417"/>
      <c r="D40" s="417"/>
      <c r="E40" s="417"/>
      <c r="F40" s="417"/>
      <c r="G40" s="417"/>
      <c r="H40" s="192"/>
      <c r="I40" s="192"/>
      <c r="J40" s="175"/>
    </row>
    <row r="41" spans="1:10" ht="20.100000000000001" customHeight="1">
      <c r="A41" s="191"/>
      <c r="B41" s="416"/>
      <c r="C41" s="417"/>
      <c r="D41" s="417"/>
      <c r="E41" s="417"/>
      <c r="F41" s="417"/>
      <c r="G41" s="417"/>
      <c r="H41" s="192"/>
      <c r="I41" s="192"/>
      <c r="J41" s="175"/>
    </row>
    <row r="42" spans="1:10" ht="20.100000000000001" customHeight="1">
      <c r="A42" s="191"/>
      <c r="B42" s="416"/>
      <c r="C42" s="417"/>
      <c r="D42" s="417"/>
      <c r="E42" s="417"/>
      <c r="F42" s="417"/>
      <c r="G42" s="417"/>
      <c r="H42" s="192"/>
      <c r="I42" s="192"/>
      <c r="J42" s="175"/>
    </row>
    <row r="43" spans="1:10" ht="20.100000000000001" customHeight="1">
      <c r="A43" s="191"/>
      <c r="B43" s="416"/>
      <c r="C43" s="417"/>
      <c r="D43" s="417"/>
      <c r="E43" s="417"/>
      <c r="F43" s="417"/>
      <c r="G43" s="417"/>
      <c r="H43" s="192"/>
      <c r="I43" s="192"/>
      <c r="J43" s="175"/>
    </row>
    <row r="44" spans="1:10" ht="33.75" customHeight="1">
      <c r="A44" s="191"/>
      <c r="B44" s="416"/>
      <c r="C44" s="417"/>
      <c r="D44" s="417"/>
      <c r="E44" s="417"/>
      <c r="F44" s="417"/>
      <c r="G44" s="417"/>
      <c r="H44" s="192"/>
      <c r="I44" s="192"/>
      <c r="J44" s="175"/>
    </row>
    <row r="45" spans="1:10" ht="20.100000000000001" customHeight="1">
      <c r="A45" s="191"/>
      <c r="B45" s="416"/>
      <c r="C45" s="417"/>
      <c r="D45" s="417"/>
      <c r="E45" s="417"/>
      <c r="F45" s="417"/>
      <c r="G45" s="417"/>
      <c r="H45" s="192"/>
      <c r="I45" s="192"/>
      <c r="J45" s="175"/>
    </row>
    <row r="46" spans="1:10" ht="20.100000000000001" customHeight="1">
      <c r="A46" s="191"/>
      <c r="B46" s="416"/>
      <c r="C46" s="417"/>
      <c r="D46" s="417"/>
      <c r="E46" s="417"/>
      <c r="F46" s="417"/>
      <c r="G46" s="417"/>
      <c r="H46" s="192"/>
      <c r="I46" s="192"/>
      <c r="J46" s="175"/>
    </row>
    <row r="47" spans="1:10" ht="20.100000000000001" customHeight="1">
      <c r="A47" s="191"/>
      <c r="B47" s="416"/>
      <c r="C47" s="417"/>
      <c r="D47" s="417"/>
      <c r="E47" s="417"/>
      <c r="F47" s="417"/>
      <c r="G47" s="417"/>
      <c r="H47" s="192"/>
      <c r="I47" s="192"/>
      <c r="J47" s="175"/>
    </row>
    <row r="48" spans="1:10" ht="20.100000000000001" customHeight="1">
      <c r="A48" s="191"/>
      <c r="B48" s="416"/>
      <c r="C48" s="417"/>
      <c r="D48" s="417"/>
      <c r="E48" s="417"/>
      <c r="F48" s="417"/>
      <c r="G48" s="417"/>
      <c r="H48" s="192"/>
      <c r="I48" s="192"/>
      <c r="J48" s="175"/>
    </row>
    <row r="49" spans="1:10" ht="20.100000000000001" customHeight="1">
      <c r="A49" s="191"/>
      <c r="B49" s="416"/>
      <c r="C49" s="417"/>
      <c r="D49" s="417"/>
      <c r="E49" s="417"/>
      <c r="F49" s="417"/>
      <c r="G49" s="417"/>
      <c r="H49" s="192"/>
      <c r="I49" s="192"/>
      <c r="J49" s="175"/>
    </row>
    <row r="50" spans="1:10" ht="20.100000000000001" customHeight="1">
      <c r="A50" s="438"/>
      <c r="B50" s="439"/>
      <c r="C50" s="439"/>
      <c r="D50" s="439"/>
      <c r="E50" s="439"/>
      <c r="F50" s="439"/>
      <c r="G50" s="439"/>
      <c r="H50" s="193"/>
      <c r="I50" s="193"/>
      <c r="J50" s="175"/>
    </row>
    <row r="51" spans="1:10" ht="30" customHeight="1">
      <c r="A51" s="439"/>
      <c r="B51" s="439"/>
      <c r="C51" s="439"/>
      <c r="D51" s="439"/>
      <c r="E51" s="439"/>
      <c r="F51" s="439"/>
      <c r="G51" s="439"/>
      <c r="H51" s="193"/>
      <c r="I51" s="193"/>
      <c r="J51" s="175"/>
    </row>
    <row r="52" spans="1:10" ht="20.100000000000001" hidden="1" customHeight="1">
      <c r="A52" s="187"/>
      <c r="J52" s="175"/>
    </row>
    <row r="53" spans="1:10" ht="20.100000000000001" customHeight="1">
      <c r="A53" s="184"/>
      <c r="J53" s="175"/>
    </row>
    <row r="54" spans="1:10" ht="20.100000000000001" customHeight="1" thickBot="1">
      <c r="B54" s="194"/>
      <c r="J54" s="175"/>
    </row>
    <row r="55" spans="1:10" ht="20.100000000000001" customHeight="1" thickBot="1">
      <c r="A55" s="184"/>
      <c r="J55" s="95" t="s">
        <v>220</v>
      </c>
    </row>
    <row r="56" spans="1:10" ht="20.100000000000001" customHeight="1" thickBot="1">
      <c r="A56" s="184"/>
      <c r="J56" s="95" t="s">
        <v>220</v>
      </c>
    </row>
    <row r="57" spans="1:10" ht="20.100000000000001" customHeight="1">
      <c r="B57" s="194"/>
      <c r="J57" s="175"/>
    </row>
    <row r="58" spans="1:10" ht="20.100000000000001" customHeight="1">
      <c r="A58" s="183"/>
      <c r="J58" s="175"/>
    </row>
    <row r="59" spans="1:10" ht="20.100000000000001" customHeight="1">
      <c r="A59" s="195"/>
      <c r="B59" s="196"/>
      <c r="J59" s="175"/>
    </row>
    <row r="60" spans="1:10" ht="20.100000000000001" customHeight="1">
      <c r="A60" s="197"/>
      <c r="B60" s="196"/>
      <c r="J60" s="175"/>
    </row>
    <row r="61" spans="1:10" ht="42.75" customHeight="1">
      <c r="A61" s="440"/>
      <c r="B61" s="440"/>
      <c r="C61" s="440"/>
      <c r="D61" s="440"/>
      <c r="E61" s="440"/>
      <c r="F61" s="440"/>
      <c r="G61" s="440"/>
      <c r="H61" s="198"/>
      <c r="I61" s="198"/>
      <c r="J61" s="175"/>
    </row>
    <row r="62" spans="1:10" s="183" customFormat="1" ht="26.25" customHeight="1">
      <c r="A62" s="441"/>
      <c r="B62" s="441"/>
      <c r="C62" s="441"/>
      <c r="D62" s="441"/>
      <c r="E62" s="441"/>
      <c r="F62" s="441"/>
      <c r="G62" s="441"/>
      <c r="H62" s="199"/>
      <c r="I62" s="199"/>
    </row>
    <row r="63" spans="1:10" s="185" customFormat="1" ht="27" customHeight="1">
      <c r="A63" s="418"/>
      <c r="B63" s="418"/>
      <c r="C63" s="418"/>
      <c r="D63" s="418"/>
      <c r="E63" s="418"/>
      <c r="F63" s="418"/>
      <c r="G63" s="200"/>
      <c r="H63" s="200"/>
      <c r="I63" s="200"/>
    </row>
    <row r="64" spans="1:10" ht="20.100000000000001" customHeight="1">
      <c r="A64" s="171"/>
      <c r="B64" s="171"/>
      <c r="C64" s="171"/>
      <c r="D64" s="171"/>
      <c r="E64" s="171"/>
      <c r="F64" s="171"/>
      <c r="G64" s="171"/>
      <c r="H64" s="171"/>
      <c r="I64" s="171"/>
    </row>
    <row r="65" spans="1:9" ht="20.100000000000001" customHeight="1">
      <c r="A65" s="171"/>
      <c r="B65" s="171"/>
      <c r="C65" s="171"/>
      <c r="D65" s="171"/>
      <c r="E65" s="171"/>
      <c r="F65" s="171"/>
      <c r="G65" s="171"/>
      <c r="H65" s="171"/>
      <c r="I65" s="171"/>
    </row>
    <row r="66" spans="1:9" ht="20.100000000000001" customHeight="1">
      <c r="A66" s="171"/>
      <c r="B66" s="171"/>
      <c r="C66" s="171"/>
      <c r="D66" s="171"/>
      <c r="E66" s="171"/>
      <c r="F66" s="171"/>
      <c r="G66" s="171"/>
      <c r="H66" s="171"/>
      <c r="I66" s="171"/>
    </row>
    <row r="67" spans="1:9" ht="20.100000000000001" customHeight="1">
      <c r="A67" s="171"/>
      <c r="B67" s="171"/>
      <c r="C67" s="171"/>
      <c r="D67" s="171"/>
      <c r="E67" s="171"/>
      <c r="F67" s="171"/>
      <c r="G67" s="171"/>
      <c r="H67" s="171"/>
      <c r="I67" s="171"/>
    </row>
    <row r="68" spans="1:9" ht="20.100000000000001" hidden="1" customHeight="1">
      <c r="A68" s="434" t="e">
        <f>MID(B21,FIND(":",B21,1)+1,LEN(B21))</f>
        <v>#VALUE!</v>
      </c>
      <c r="B68" s="434"/>
      <c r="C68" s="434"/>
      <c r="D68" s="434"/>
      <c r="E68" s="434"/>
      <c r="F68" s="434"/>
      <c r="G68" s="201" t="e">
        <f>MID(B22,FIND(":",B22,1)+1,LEN(B22))</f>
        <v>#VALUE!</v>
      </c>
      <c r="H68" s="201"/>
      <c r="I68" s="201"/>
    </row>
    <row r="69" spans="1:9">
      <c r="A69" s="202" t="s">
        <v>250</v>
      </c>
    </row>
    <row r="70" spans="1:9">
      <c r="A70" s="203" t="s">
        <v>251</v>
      </c>
    </row>
    <row r="71" spans="1:9">
      <c r="A71" s="203" t="s">
        <v>252</v>
      </c>
    </row>
  </sheetData>
  <mergeCells count="37">
    <mergeCell ref="J15:P17"/>
    <mergeCell ref="B11:C11"/>
    <mergeCell ref="B20:C20"/>
    <mergeCell ref="A68:F68"/>
    <mergeCell ref="G4:I4"/>
    <mergeCell ref="F9:F10"/>
    <mergeCell ref="E9:E10"/>
    <mergeCell ref="F30:H30"/>
    <mergeCell ref="B30:C30"/>
    <mergeCell ref="B48:G48"/>
    <mergeCell ref="B49:G49"/>
    <mergeCell ref="A50:G51"/>
    <mergeCell ref="A61:G61"/>
    <mergeCell ref="A62:G62"/>
    <mergeCell ref="A63:F63"/>
    <mergeCell ref="B42:G42"/>
    <mergeCell ref="B43:G43"/>
    <mergeCell ref="B44:G44"/>
    <mergeCell ref="B45:G45"/>
    <mergeCell ref="B46:G46"/>
    <mergeCell ref="B47:G47"/>
    <mergeCell ref="B41:G41"/>
    <mergeCell ref="A29:D29"/>
    <mergeCell ref="E29:I29"/>
    <mergeCell ref="J20:P22"/>
    <mergeCell ref="A3:I3"/>
    <mergeCell ref="A9:A10"/>
    <mergeCell ref="B9:C10"/>
    <mergeCell ref="D9:D10"/>
    <mergeCell ref="G9:H9"/>
    <mergeCell ref="I9:I10"/>
    <mergeCell ref="B21:C21"/>
    <mergeCell ref="A35:G35"/>
    <mergeCell ref="A36:G36"/>
    <mergeCell ref="B38:G38"/>
    <mergeCell ref="B39:G39"/>
    <mergeCell ref="B40:G40"/>
  </mergeCells>
  <conditionalFormatting sqref="I11">
    <cfRule type="expression" dxfId="13" priority="2" stopIfTrue="1">
      <formula>R$11&gt;0</formula>
    </cfRule>
  </conditionalFormatting>
  <conditionalFormatting sqref="D11:H11">
    <cfRule type="expression" dxfId="12" priority="1" stopIfTrue="1">
      <formula>N$11&gt;0</formula>
    </cfRule>
  </conditionalFormatting>
  <hyperlinks>
    <hyperlink ref="J2" location="DanhMuc!A1" display="Quay về DanhMuc"/>
    <hyperlink ref="J56" location="DanhMuc!A1" display="Quay về DanhMuc"/>
    <hyperlink ref="J55" location="DanhMuc!A1" display="Quay về DanhMuc"/>
  </hyperlinks>
  <pageMargins left="0.98425196850393704" right="0.15748031496063" top="0.84" bottom="0.59055118110236204" header="0.196850393700787" footer="0.196850393700787"/>
  <pageSetup paperSize="9" scale="83" orientation="portrait" r:id="rId1"/>
  <headerFooter alignWithMargins="0">
    <oddFooter>&amp;LBiểu mẫu BM_TCNT_005 Kèm theo quyết định số......../QĐ-VTQĐ-XD ngày..../..../2013</oddFooter>
  </headerFooter>
  <legacyDrawing r:id="rId2"/>
</worksheet>
</file>

<file path=xl/worksheets/sheet10.xml><?xml version="1.0" encoding="utf-8"?>
<worksheet xmlns="http://schemas.openxmlformats.org/spreadsheetml/2006/main" xmlns:r="http://schemas.openxmlformats.org/officeDocument/2006/relationships">
  <sheetPr codeName="Sheet4"/>
  <dimension ref="A1:AC43"/>
  <sheetViews>
    <sheetView topLeftCell="A15" zoomScaleNormal="100" workbookViewId="0">
      <selection activeCell="B17" sqref="B17"/>
    </sheetView>
  </sheetViews>
  <sheetFormatPr defaultRowHeight="12.75"/>
  <cols>
    <col min="1" max="26" width="3.7109375" customWidth="1"/>
    <col min="29" max="29" width="22.7109375" customWidth="1"/>
  </cols>
  <sheetData>
    <row r="1" spans="1:29" ht="15.75">
      <c r="A1" s="406" t="s">
        <v>3</v>
      </c>
      <c r="B1" s="406"/>
      <c r="C1" s="406"/>
      <c r="D1" s="406"/>
      <c r="E1" s="406"/>
      <c r="F1" s="406"/>
      <c r="G1" s="406"/>
      <c r="H1" s="406"/>
      <c r="I1" s="406"/>
      <c r="J1" s="406"/>
      <c r="K1" s="406"/>
      <c r="L1" s="406"/>
      <c r="M1" s="406"/>
      <c r="N1" s="406"/>
      <c r="O1" s="406"/>
      <c r="P1" s="406"/>
      <c r="Q1" s="406"/>
      <c r="R1" s="406"/>
      <c r="S1" s="406"/>
      <c r="T1" s="406"/>
      <c r="U1" s="406"/>
      <c r="V1" s="406"/>
      <c r="W1" s="406"/>
      <c r="X1" s="406"/>
      <c r="Y1" s="406"/>
      <c r="Z1" s="406"/>
    </row>
    <row r="2" spans="1:29" ht="15.75">
      <c r="A2" s="408" t="s">
        <v>4</v>
      </c>
      <c r="B2" s="408"/>
      <c r="C2" s="408"/>
      <c r="D2" s="408"/>
      <c r="E2" s="408"/>
      <c r="F2" s="408"/>
      <c r="G2" s="408"/>
      <c r="H2" s="408"/>
      <c r="I2" s="408"/>
      <c r="J2" s="408"/>
      <c r="K2" s="408"/>
      <c r="L2" s="408"/>
      <c r="M2" s="408"/>
      <c r="N2" s="408"/>
      <c r="O2" s="408"/>
      <c r="P2" s="408"/>
      <c r="Q2" s="408"/>
      <c r="R2" s="408"/>
      <c r="S2" s="408"/>
      <c r="T2" s="408"/>
      <c r="U2" s="408"/>
      <c r="V2" s="408"/>
      <c r="W2" s="408"/>
      <c r="X2" s="408"/>
      <c r="Y2" s="408"/>
      <c r="Z2" s="408"/>
    </row>
    <row r="3" spans="1:29" ht="15.75">
      <c r="A3" s="21"/>
      <c r="B3" s="21"/>
      <c r="C3" s="21"/>
      <c r="D3" s="21"/>
      <c r="E3" s="21"/>
      <c r="F3" s="21"/>
      <c r="G3" s="21"/>
      <c r="H3" s="21"/>
      <c r="I3" s="21"/>
      <c r="J3" s="21"/>
      <c r="K3" s="21"/>
      <c r="L3" s="21"/>
      <c r="M3" s="21"/>
      <c r="N3" s="21"/>
      <c r="O3" s="21"/>
      <c r="P3" s="21"/>
      <c r="Q3" s="21"/>
      <c r="R3" s="21"/>
      <c r="S3" s="21"/>
      <c r="T3" s="21"/>
      <c r="U3" s="21"/>
      <c r="V3" s="21"/>
      <c r="W3" s="21"/>
      <c r="X3" s="21"/>
      <c r="Y3" s="21"/>
      <c r="Z3" s="21"/>
    </row>
    <row r="4" spans="1:29" ht="17.25" customHeight="1"/>
    <row r="5" spans="1:29" ht="20.100000000000001" customHeight="1">
      <c r="A5" s="406" t="s">
        <v>5</v>
      </c>
      <c r="B5" s="406"/>
      <c r="C5" s="406"/>
      <c r="D5" s="406"/>
      <c r="E5" s="406"/>
      <c r="F5" s="406"/>
      <c r="G5" s="406"/>
      <c r="H5" s="406"/>
      <c r="I5" s="406"/>
      <c r="J5" s="406"/>
      <c r="K5" s="406"/>
      <c r="L5" s="406"/>
      <c r="M5" s="406"/>
      <c r="N5" s="406"/>
      <c r="O5" s="406"/>
      <c r="P5" s="406"/>
      <c r="Q5" s="406"/>
      <c r="R5" s="406"/>
      <c r="S5" s="406"/>
      <c r="T5" s="406"/>
      <c r="U5" s="406"/>
      <c r="V5" s="406"/>
      <c r="W5" s="406"/>
      <c r="X5" s="406"/>
      <c r="Y5" s="406"/>
      <c r="Z5" s="406"/>
    </row>
    <row r="6" spans="1:29" ht="20.100000000000001" customHeight="1">
      <c r="A6" s="406" t="s">
        <v>6</v>
      </c>
      <c r="B6" s="406"/>
      <c r="C6" s="406"/>
      <c r="D6" s="406"/>
      <c r="E6" s="406"/>
      <c r="F6" s="406"/>
      <c r="G6" s="406"/>
      <c r="H6" s="406"/>
      <c r="I6" s="406"/>
      <c r="J6" s="406"/>
      <c r="K6" s="406"/>
      <c r="L6" s="406"/>
      <c r="M6" s="406"/>
      <c r="N6" s="406"/>
      <c r="O6" s="406"/>
      <c r="P6" s="406"/>
      <c r="Q6" s="406"/>
      <c r="R6" s="406"/>
      <c r="S6" s="406"/>
      <c r="T6" s="406"/>
      <c r="U6" s="406"/>
      <c r="V6" s="406"/>
      <c r="W6" s="406"/>
      <c r="X6" s="406"/>
      <c r="Y6" s="406"/>
      <c r="Z6" s="406"/>
    </row>
    <row r="7" spans="1:29" ht="20.100000000000001" customHeight="1">
      <c r="A7" s="15"/>
      <c r="AC7" s="268" t="s">
        <v>602</v>
      </c>
    </row>
    <row r="8" spans="1:29" ht="20.100000000000001" customHeight="1">
      <c r="A8" s="20" t="s">
        <v>21</v>
      </c>
      <c r="B8" s="20"/>
      <c r="C8" s="20"/>
      <c r="D8" s="20"/>
      <c r="E8" s="22" t="str">
        <f>Ttin!G4</f>
        <v>Cải tạo, cũng cố gia cố nhà trạm BTS năm 2013 tại Thừa Thiên Huế.</v>
      </c>
      <c r="F8" s="20"/>
      <c r="G8" s="20"/>
      <c r="H8" s="20"/>
      <c r="I8" s="20"/>
      <c r="J8" s="20"/>
    </row>
    <row r="9" spans="1:29" ht="20.100000000000001" customHeight="1">
      <c r="A9" s="20" t="s">
        <v>20</v>
      </c>
      <c r="B9" s="20"/>
      <c r="C9" s="20"/>
      <c r="E9" s="162" t="str">
        <f>Ttin!G5</f>
        <v>Cải tạo, lợp mái nhà Container cho các trạm thuộc Vùng lương Vùng III tại TT Huế.</v>
      </c>
    </row>
    <row r="10" spans="1:29" ht="20.100000000000001" customHeight="1">
      <c r="A10" s="413" t="s">
        <v>655</v>
      </c>
      <c r="B10" s="413"/>
      <c r="C10" s="413"/>
      <c r="D10" s="413"/>
      <c r="E10" s="304" t="str">
        <f>Ttin!G6</f>
        <v>TTH031</v>
      </c>
      <c r="F10" s="276"/>
      <c r="G10" s="17"/>
    </row>
    <row r="11" spans="1:29" ht="20.100000000000001" customHeight="1">
      <c r="A11" s="16" t="s">
        <v>22</v>
      </c>
      <c r="D11" s="304" t="str">
        <f>Ttin!G7</f>
        <v>Nguyễn Duy Ngưỡng,  Thôn 1_Phường Thủy Phương_TX Hương Thủy</v>
      </c>
    </row>
    <row r="12" spans="1:29" ht="20.100000000000001" customHeight="1">
      <c r="A12" s="16" t="s">
        <v>7</v>
      </c>
    </row>
    <row r="13" spans="1:29" ht="20.100000000000001" customHeight="1">
      <c r="A13" s="409" t="str">
        <f>"- Thi công theo hợp đồng số: "&amp;Ttin!G12</f>
        <v>- Thi công theo hợp đồng số: 100414 - ĐTXD/HUE - COMAS/XL 2014 ký ngày 10/04/2014</v>
      </c>
      <c r="B13" s="409"/>
      <c r="C13" s="409"/>
      <c r="D13" s="409"/>
      <c r="E13" s="409"/>
      <c r="F13" s="409"/>
      <c r="G13" s="409"/>
      <c r="H13" s="409"/>
      <c r="I13" s="409"/>
      <c r="J13" s="409"/>
      <c r="K13" s="409"/>
      <c r="L13" s="409"/>
      <c r="M13" s="409"/>
      <c r="N13" s="409"/>
      <c r="O13" s="409"/>
      <c r="P13" s="409"/>
      <c r="Q13" s="409"/>
      <c r="R13" s="409"/>
      <c r="S13" s="409"/>
      <c r="T13" s="409"/>
      <c r="U13" s="409"/>
      <c r="V13" s="409"/>
      <c r="W13" s="409"/>
      <c r="X13" s="409"/>
      <c r="Y13" s="409"/>
      <c r="Z13" s="409"/>
    </row>
    <row r="14" spans="1:29" ht="20.100000000000001" customHeight="1">
      <c r="A14" s="410" t="s">
        <v>8</v>
      </c>
      <c r="B14" s="410"/>
      <c r="C14" s="410"/>
      <c r="D14" s="410"/>
      <c r="E14" s="410"/>
      <c r="F14" s="410"/>
      <c r="G14" s="410"/>
      <c r="H14" s="410"/>
      <c r="I14" s="410"/>
      <c r="J14" s="410"/>
      <c r="K14" s="410"/>
      <c r="L14" s="410"/>
      <c r="M14" s="410"/>
      <c r="N14" s="410"/>
      <c r="O14" s="410"/>
      <c r="P14" s="410"/>
      <c r="Q14" s="410"/>
      <c r="R14" s="410"/>
      <c r="S14" s="410"/>
      <c r="T14" s="410"/>
      <c r="U14" s="410"/>
      <c r="V14" s="410"/>
      <c r="W14" s="410"/>
      <c r="X14" s="410"/>
      <c r="Y14" s="410"/>
      <c r="Z14" s="410"/>
    </row>
    <row r="15" spans="1:29" ht="20.100000000000001" customHeight="1">
      <c r="A15" s="16" t="str">
        <f>"a. Đại diện chủ đầu tư: "&amp;Ttin!G22&amp;""</f>
        <v>a. Đại diện chủ đầu tư: Chi nhánh Viettel Thừa Thiên Huế</v>
      </c>
    </row>
    <row r="16" spans="1:29" ht="20.100000000000001" customHeight="1">
      <c r="A16" s="22"/>
      <c r="B16" s="15" t="str">
        <f>"Ông (bà): "&amp;Ttin!$L$29</f>
        <v>Ông (bà): ………………………………………</v>
      </c>
      <c r="M16" s="15"/>
      <c r="N16" s="15" t="s">
        <v>482</v>
      </c>
    </row>
    <row r="17" spans="1:27" ht="20.100000000000001" customHeight="1">
      <c r="A17" s="16" t="s">
        <v>692</v>
      </c>
    </row>
    <row r="18" spans="1:27" ht="20.100000000000001" customHeight="1">
      <c r="A18" s="17"/>
      <c r="B18" s="15" t="str">
        <f>"Ông (bà): "&amp;Ttin!G42</f>
        <v>Ông (bà): Lưu Văn Sơn</v>
      </c>
      <c r="N18" s="15" t="str">
        <f>Ttin!L42</f>
        <v>Chức vụ: Phụ trách thi công</v>
      </c>
    </row>
    <row r="19" spans="1:27" ht="20.100000000000001" customHeight="1">
      <c r="A19" s="411" t="s">
        <v>9</v>
      </c>
      <c r="B19" s="411"/>
      <c r="C19" s="411"/>
      <c r="D19" s="411"/>
      <c r="E19" s="411"/>
      <c r="F19" s="411"/>
      <c r="G19" s="411"/>
      <c r="H19" s="411"/>
      <c r="I19" s="411"/>
      <c r="J19" s="411"/>
      <c r="K19" s="411"/>
      <c r="L19" s="411"/>
      <c r="M19" s="411"/>
      <c r="N19" s="411"/>
      <c r="O19" s="411"/>
      <c r="P19" s="411"/>
      <c r="Q19" s="411"/>
      <c r="R19" s="411"/>
      <c r="S19" s="411"/>
      <c r="T19" s="411"/>
      <c r="U19" s="411"/>
      <c r="V19" s="411"/>
      <c r="W19" s="411"/>
      <c r="X19" s="411"/>
      <c r="Y19" s="411"/>
      <c r="Z19" s="411"/>
    </row>
    <row r="20" spans="1:27" ht="20.100000000000001" customHeight="1">
      <c r="A20" s="412" t="s">
        <v>663</v>
      </c>
      <c r="B20" s="412"/>
      <c r="C20" s="412"/>
      <c r="D20" s="412"/>
      <c r="E20" s="412"/>
      <c r="F20" s="412"/>
      <c r="G20" s="412"/>
      <c r="H20" s="412"/>
      <c r="I20" s="412"/>
      <c r="J20" s="412"/>
      <c r="K20" s="412"/>
      <c r="L20" s="412"/>
      <c r="M20" s="412"/>
      <c r="N20" s="412"/>
      <c r="O20" s="412"/>
      <c r="P20" s="412"/>
      <c r="Q20" s="412"/>
      <c r="R20" s="412"/>
      <c r="S20" s="412"/>
      <c r="T20" s="412"/>
      <c r="U20" s="412"/>
      <c r="V20" s="412"/>
      <c r="W20" s="412"/>
      <c r="X20" s="412"/>
      <c r="Y20" s="412"/>
      <c r="Z20" s="412"/>
    </row>
    <row r="21" spans="1:27" ht="20.100000000000001" customHeight="1">
      <c r="A21" s="18" t="s">
        <v>10</v>
      </c>
    </row>
    <row r="22" spans="1:27" ht="20.100000000000001" customHeight="1">
      <c r="A22" s="411" t="s">
        <v>210</v>
      </c>
      <c r="B22" s="411"/>
      <c r="C22" s="411"/>
      <c r="D22" s="411"/>
      <c r="E22" s="411"/>
      <c r="F22" s="411"/>
      <c r="G22" s="411"/>
      <c r="H22" s="411"/>
      <c r="I22" s="411"/>
      <c r="J22" s="411"/>
      <c r="K22" s="411"/>
      <c r="L22" s="411"/>
      <c r="M22" s="411"/>
      <c r="N22" s="411"/>
      <c r="O22" s="411"/>
      <c r="P22" s="411"/>
      <c r="Q22" s="411"/>
      <c r="R22" s="411"/>
      <c r="S22" s="411"/>
      <c r="T22" s="411"/>
      <c r="U22" s="411"/>
      <c r="V22" s="411"/>
      <c r="W22" s="411"/>
      <c r="X22" s="411"/>
      <c r="Y22" s="411"/>
    </row>
    <row r="23" spans="1:27" ht="36" customHeight="1">
      <c r="A23" s="454" t="s">
        <v>211</v>
      </c>
      <c r="B23" s="454"/>
      <c r="C23" s="454"/>
      <c r="D23" s="454"/>
      <c r="E23" s="454"/>
      <c r="F23" s="454"/>
      <c r="G23" s="454"/>
      <c r="H23" s="454"/>
      <c r="I23" s="454"/>
      <c r="J23" s="454"/>
      <c r="K23" s="454"/>
      <c r="L23" s="454"/>
      <c r="M23" s="454"/>
      <c r="N23" s="454"/>
      <c r="O23" s="454"/>
      <c r="P23" s="454"/>
      <c r="Q23" s="454"/>
      <c r="R23" s="454"/>
      <c r="S23" s="454"/>
      <c r="T23" s="454"/>
      <c r="U23" s="454"/>
      <c r="V23" s="454"/>
      <c r="W23" s="454"/>
      <c r="X23" s="454"/>
      <c r="Y23" s="454"/>
      <c r="Z23" s="454"/>
    </row>
    <row r="24" spans="1:27" s="78" customFormat="1" ht="50.25" customHeight="1">
      <c r="A24" s="76" t="s">
        <v>212</v>
      </c>
      <c r="B24" s="455" t="s">
        <v>12</v>
      </c>
      <c r="C24" s="455"/>
      <c r="D24" s="455"/>
      <c r="E24" s="455"/>
      <c r="F24" s="455"/>
      <c r="G24" s="455"/>
      <c r="H24" s="455" t="s">
        <v>13</v>
      </c>
      <c r="I24" s="455"/>
      <c r="J24" s="458" t="s">
        <v>14</v>
      </c>
      <c r="K24" s="458"/>
      <c r="L24" s="458"/>
      <c r="M24" s="458" t="s">
        <v>15</v>
      </c>
      <c r="N24" s="458"/>
      <c r="O24" s="458"/>
      <c r="P24" s="458"/>
      <c r="Q24" s="458"/>
      <c r="R24" s="458"/>
      <c r="S24" s="455" t="s">
        <v>16</v>
      </c>
      <c r="T24" s="455"/>
      <c r="U24" s="455"/>
      <c r="V24" s="455"/>
      <c r="W24" s="455"/>
      <c r="X24" s="455" t="s">
        <v>17</v>
      </c>
      <c r="Y24" s="455"/>
      <c r="Z24" s="455"/>
      <c r="AA24" s="77"/>
    </row>
    <row r="25" spans="1:27" s="78" customFormat="1" ht="20.100000000000001" customHeight="1">
      <c r="A25" s="79">
        <v>1</v>
      </c>
      <c r="B25" s="456" t="s">
        <v>719</v>
      </c>
      <c r="C25" s="456"/>
      <c r="D25" s="456"/>
      <c r="E25" s="456"/>
      <c r="F25" s="456"/>
      <c r="G25" s="456"/>
      <c r="H25" s="452" t="s">
        <v>720</v>
      </c>
      <c r="I25" s="452"/>
      <c r="J25" s="457">
        <v>1.7500000000000002E-2</v>
      </c>
      <c r="K25" s="457"/>
      <c r="L25" s="457"/>
      <c r="M25" s="457"/>
      <c r="N25" s="457"/>
      <c r="O25" s="457"/>
      <c r="P25" s="457"/>
      <c r="Q25" s="457"/>
      <c r="R25" s="457"/>
      <c r="S25" s="452"/>
      <c r="T25" s="452"/>
      <c r="U25" s="452"/>
      <c r="V25" s="452"/>
      <c r="W25" s="452"/>
      <c r="X25" s="452"/>
      <c r="Y25" s="452"/>
      <c r="Z25" s="452"/>
      <c r="AA25" s="77"/>
    </row>
    <row r="26" spans="1:27" s="78" customFormat="1" ht="20.100000000000001" customHeight="1">
      <c r="A26" s="80">
        <v>2</v>
      </c>
      <c r="B26" s="442" t="s">
        <v>721</v>
      </c>
      <c r="C26" s="443"/>
      <c r="D26" s="443"/>
      <c r="E26" s="443"/>
      <c r="F26" s="443"/>
      <c r="G26" s="444"/>
      <c r="H26" s="445" t="s">
        <v>720</v>
      </c>
      <c r="I26" s="445"/>
      <c r="J26" s="446">
        <v>7.3300000000000004E-2</v>
      </c>
      <c r="K26" s="446"/>
      <c r="L26" s="446"/>
      <c r="M26" s="446"/>
      <c r="N26" s="446"/>
      <c r="O26" s="446"/>
      <c r="P26" s="446"/>
      <c r="Q26" s="446"/>
      <c r="R26" s="446"/>
      <c r="S26" s="445"/>
      <c r="T26" s="445"/>
      <c r="U26" s="445"/>
      <c r="V26" s="445"/>
      <c r="W26" s="445"/>
      <c r="X26" s="445"/>
      <c r="Y26" s="445"/>
      <c r="Z26" s="445"/>
      <c r="AA26" s="77"/>
    </row>
    <row r="27" spans="1:27" s="78" customFormat="1" ht="20.100000000000001" customHeight="1">
      <c r="A27" s="80">
        <v>3</v>
      </c>
      <c r="B27" s="442" t="s">
        <v>722</v>
      </c>
      <c r="C27" s="443"/>
      <c r="D27" s="443"/>
      <c r="E27" s="443"/>
      <c r="F27" s="443"/>
      <c r="G27" s="444"/>
      <c r="H27" s="445" t="s">
        <v>723</v>
      </c>
      <c r="I27" s="445"/>
      <c r="J27" s="446">
        <v>0.10009999999999999</v>
      </c>
      <c r="K27" s="446"/>
      <c r="L27" s="446"/>
      <c r="M27" s="446"/>
      <c r="N27" s="446"/>
      <c r="O27" s="446"/>
      <c r="P27" s="446"/>
      <c r="Q27" s="446"/>
      <c r="R27" s="446"/>
      <c r="S27" s="445"/>
      <c r="T27" s="445"/>
      <c r="U27" s="445"/>
      <c r="V27" s="445"/>
      <c r="W27" s="445"/>
      <c r="X27" s="445"/>
      <c r="Y27" s="445"/>
      <c r="Z27" s="445"/>
      <c r="AA27" s="77"/>
    </row>
    <row r="28" spans="1:27" s="78" customFormat="1" ht="20.100000000000001" hidden="1" customHeight="1">
      <c r="A28" s="80"/>
      <c r="B28" s="447"/>
      <c r="C28" s="448"/>
      <c r="D28" s="448"/>
      <c r="E28" s="448"/>
      <c r="F28" s="448"/>
      <c r="G28" s="449"/>
      <c r="H28" s="445"/>
      <c r="I28" s="445"/>
      <c r="J28" s="446"/>
      <c r="K28" s="446"/>
      <c r="L28" s="446"/>
      <c r="M28" s="446"/>
      <c r="N28" s="446"/>
      <c r="O28" s="446"/>
      <c r="P28" s="446"/>
      <c r="Q28" s="446"/>
      <c r="R28" s="446"/>
      <c r="S28" s="445"/>
      <c r="T28" s="445"/>
      <c r="U28" s="445"/>
      <c r="V28" s="445"/>
      <c r="W28" s="445"/>
      <c r="X28" s="445"/>
      <c r="Y28" s="445"/>
      <c r="Z28" s="445"/>
      <c r="AA28" s="77"/>
    </row>
    <row r="29" spans="1:27" s="78" customFormat="1" ht="20.100000000000001" hidden="1" customHeight="1">
      <c r="A29" s="80"/>
      <c r="B29" s="445"/>
      <c r="C29" s="445"/>
      <c r="D29" s="445"/>
      <c r="E29" s="445"/>
      <c r="F29" s="445"/>
      <c r="G29" s="445"/>
      <c r="H29" s="445"/>
      <c r="I29" s="445"/>
      <c r="J29" s="446"/>
      <c r="K29" s="446"/>
      <c r="L29" s="446"/>
      <c r="M29" s="446"/>
      <c r="N29" s="446"/>
      <c r="O29" s="446"/>
      <c r="P29" s="446"/>
      <c r="Q29" s="446"/>
      <c r="R29" s="446"/>
      <c r="S29" s="445"/>
      <c r="T29" s="445"/>
      <c r="U29" s="445"/>
      <c r="V29" s="445"/>
      <c r="W29" s="445"/>
      <c r="X29" s="445"/>
      <c r="Y29" s="445"/>
      <c r="Z29" s="445"/>
      <c r="AA29" s="77"/>
    </row>
    <row r="30" spans="1:27" s="78" customFormat="1" ht="20.100000000000001" customHeight="1">
      <c r="A30" s="80"/>
      <c r="B30" s="445"/>
      <c r="C30" s="445"/>
      <c r="D30" s="445"/>
      <c r="E30" s="445"/>
      <c r="F30" s="445"/>
      <c r="G30" s="445"/>
      <c r="H30" s="445"/>
      <c r="I30" s="445"/>
      <c r="J30" s="446"/>
      <c r="K30" s="446"/>
      <c r="L30" s="446"/>
      <c r="M30" s="446"/>
      <c r="N30" s="446"/>
      <c r="O30" s="446"/>
      <c r="P30" s="446"/>
      <c r="Q30" s="446"/>
      <c r="R30" s="446"/>
      <c r="S30" s="445"/>
      <c r="T30" s="445"/>
      <c r="U30" s="445"/>
      <c r="V30" s="445"/>
      <c r="W30" s="445"/>
      <c r="X30" s="445"/>
      <c r="Y30" s="445"/>
      <c r="Z30" s="445"/>
      <c r="AA30" s="77"/>
    </row>
    <row r="31" spans="1:27" s="78" customFormat="1" ht="20.100000000000001" customHeight="1">
      <c r="A31" s="80"/>
      <c r="B31" s="445"/>
      <c r="C31" s="445"/>
      <c r="D31" s="445"/>
      <c r="E31" s="445"/>
      <c r="F31" s="445"/>
      <c r="G31" s="445"/>
      <c r="H31" s="445"/>
      <c r="I31" s="445"/>
      <c r="J31" s="446"/>
      <c r="K31" s="446"/>
      <c r="L31" s="446"/>
      <c r="M31" s="446"/>
      <c r="N31" s="446"/>
      <c r="O31" s="446"/>
      <c r="P31" s="446"/>
      <c r="Q31" s="446"/>
      <c r="R31" s="446"/>
      <c r="S31" s="445"/>
      <c r="T31" s="445"/>
      <c r="U31" s="445"/>
      <c r="V31" s="445"/>
      <c r="W31" s="445"/>
      <c r="X31" s="445"/>
      <c r="Y31" s="445"/>
      <c r="Z31" s="445"/>
      <c r="AA31" s="77"/>
    </row>
    <row r="32" spans="1:27" s="78" customFormat="1" ht="20.100000000000001" customHeight="1">
      <c r="A32" s="80"/>
      <c r="B32" s="445"/>
      <c r="C32" s="445"/>
      <c r="D32" s="445"/>
      <c r="E32" s="445"/>
      <c r="F32" s="445"/>
      <c r="G32" s="445"/>
      <c r="H32" s="445"/>
      <c r="I32" s="445"/>
      <c r="J32" s="446"/>
      <c r="K32" s="446"/>
      <c r="L32" s="446"/>
      <c r="M32" s="446"/>
      <c r="N32" s="446"/>
      <c r="O32" s="446"/>
      <c r="P32" s="446"/>
      <c r="Q32" s="446"/>
      <c r="R32" s="446"/>
      <c r="S32" s="445"/>
      <c r="T32" s="445"/>
      <c r="U32" s="445"/>
      <c r="V32" s="445"/>
      <c r="W32" s="445"/>
      <c r="X32" s="445"/>
      <c r="Y32" s="445"/>
      <c r="Z32" s="445"/>
      <c r="AA32" s="77"/>
    </row>
    <row r="33" spans="1:27" s="78" customFormat="1" ht="20.100000000000001" customHeight="1">
      <c r="A33" s="80"/>
      <c r="B33" s="445"/>
      <c r="C33" s="445"/>
      <c r="D33" s="445"/>
      <c r="E33" s="445"/>
      <c r="F33" s="445"/>
      <c r="G33" s="445"/>
      <c r="H33" s="445"/>
      <c r="I33" s="445"/>
      <c r="J33" s="446"/>
      <c r="K33" s="446"/>
      <c r="L33" s="446"/>
      <c r="M33" s="446"/>
      <c r="N33" s="446"/>
      <c r="O33" s="446"/>
      <c r="P33" s="446"/>
      <c r="Q33" s="446"/>
      <c r="R33" s="446"/>
      <c r="S33" s="445"/>
      <c r="T33" s="445"/>
      <c r="U33" s="445"/>
      <c r="V33" s="445"/>
      <c r="W33" s="445"/>
      <c r="X33" s="445"/>
      <c r="Y33" s="445"/>
      <c r="Z33" s="445"/>
      <c r="AA33" s="77"/>
    </row>
    <row r="34" spans="1:27" s="78" customFormat="1" ht="20.100000000000001" customHeight="1">
      <c r="A34" s="80"/>
      <c r="B34" s="445"/>
      <c r="C34" s="445"/>
      <c r="D34" s="445"/>
      <c r="E34" s="445"/>
      <c r="F34" s="445"/>
      <c r="G34" s="445"/>
      <c r="H34" s="445"/>
      <c r="I34" s="445"/>
      <c r="J34" s="446"/>
      <c r="K34" s="446"/>
      <c r="L34" s="446"/>
      <c r="M34" s="446"/>
      <c r="N34" s="446"/>
      <c r="O34" s="446"/>
      <c r="P34" s="446"/>
      <c r="Q34" s="446"/>
      <c r="R34" s="446"/>
      <c r="S34" s="445"/>
      <c r="T34" s="445"/>
      <c r="U34" s="445"/>
      <c r="V34" s="445"/>
      <c r="W34" s="445"/>
      <c r="X34" s="445"/>
      <c r="Y34" s="445"/>
      <c r="Z34" s="445"/>
      <c r="AA34" s="77"/>
    </row>
    <row r="35" spans="1:27" s="78" customFormat="1" ht="20.100000000000001" customHeight="1">
      <c r="A35" s="81"/>
      <c r="B35" s="450"/>
      <c r="C35" s="450"/>
      <c r="D35" s="450"/>
      <c r="E35" s="450"/>
      <c r="F35" s="450"/>
      <c r="G35" s="450"/>
      <c r="H35" s="450"/>
      <c r="I35" s="450"/>
      <c r="J35" s="451"/>
      <c r="K35" s="451"/>
      <c r="L35" s="451"/>
      <c r="M35" s="451"/>
      <c r="N35" s="451"/>
      <c r="O35" s="451"/>
      <c r="P35" s="451"/>
      <c r="Q35" s="451"/>
      <c r="R35" s="451"/>
      <c r="S35" s="450"/>
      <c r="T35" s="450"/>
      <c r="U35" s="450"/>
      <c r="V35" s="450"/>
      <c r="W35" s="450"/>
      <c r="X35" s="450"/>
      <c r="Y35" s="450"/>
      <c r="Z35" s="450"/>
      <c r="AA35" s="77"/>
    </row>
    <row r="36" spans="1:27" ht="27.75" customHeight="1">
      <c r="A36" s="403" t="s">
        <v>215</v>
      </c>
      <c r="B36" s="403"/>
      <c r="C36" s="403"/>
      <c r="D36" s="403"/>
      <c r="E36" s="403"/>
      <c r="F36" s="403"/>
      <c r="G36" s="403"/>
      <c r="H36" s="403"/>
      <c r="I36" s="403"/>
      <c r="J36" s="403"/>
      <c r="K36" s="403"/>
      <c r="L36" s="403"/>
      <c r="M36" s="403"/>
      <c r="N36" s="403"/>
      <c r="O36" s="403"/>
      <c r="P36" s="403"/>
      <c r="Q36" s="403"/>
      <c r="R36" s="403"/>
      <c r="S36" s="403"/>
      <c r="T36" s="403"/>
      <c r="U36" s="403"/>
      <c r="V36" s="403"/>
      <c r="W36" s="403"/>
      <c r="X36" s="403"/>
      <c r="Y36" s="403"/>
      <c r="Z36" s="403"/>
    </row>
    <row r="37" spans="1:27" ht="20.100000000000001" customHeight="1">
      <c r="A37" s="404" t="s">
        <v>214</v>
      </c>
      <c r="B37" s="404"/>
      <c r="C37" s="404"/>
      <c r="D37" s="404"/>
      <c r="E37" s="404"/>
      <c r="F37" s="404"/>
      <c r="G37" s="404"/>
      <c r="H37" s="404"/>
      <c r="I37" s="404"/>
      <c r="J37" s="404"/>
      <c r="K37" s="404"/>
      <c r="L37" s="404"/>
      <c r="M37" s="404"/>
      <c r="N37" s="404"/>
      <c r="O37" s="404"/>
      <c r="P37" s="404"/>
      <c r="Q37" s="404"/>
      <c r="R37" s="404"/>
      <c r="S37" s="404"/>
      <c r="T37" s="404"/>
      <c r="U37" s="404"/>
      <c r="V37" s="404"/>
      <c r="W37" s="404"/>
      <c r="X37" s="404"/>
      <c r="Y37" s="404"/>
      <c r="Z37" s="404"/>
    </row>
    <row r="38" spans="1:27" ht="20.100000000000001" customHeight="1">
      <c r="A38" s="407" t="s">
        <v>18</v>
      </c>
      <c r="B38" s="407"/>
      <c r="C38" s="407"/>
      <c r="D38" s="407"/>
      <c r="E38" s="407"/>
      <c r="F38" s="407"/>
      <c r="G38" s="407"/>
      <c r="H38" s="407"/>
      <c r="I38" s="407"/>
      <c r="J38" s="407"/>
      <c r="K38" s="407"/>
      <c r="L38" s="407"/>
      <c r="N38" s="407" t="s">
        <v>213</v>
      </c>
      <c r="O38" s="407"/>
      <c r="P38" s="407"/>
      <c r="Q38" s="407"/>
      <c r="R38" s="407"/>
      <c r="S38" s="407"/>
      <c r="T38" s="407"/>
      <c r="U38" s="407"/>
      <c r="V38" s="407"/>
      <c r="W38" s="407"/>
      <c r="X38" s="407"/>
      <c r="Y38" s="407"/>
      <c r="Z38" s="407"/>
    </row>
    <row r="39" spans="1:27" ht="20.100000000000001" customHeight="1">
      <c r="A39" s="453" t="s">
        <v>19</v>
      </c>
      <c r="B39" s="453"/>
      <c r="C39" s="453"/>
      <c r="D39" s="453"/>
      <c r="E39" s="453"/>
      <c r="F39" s="453"/>
      <c r="G39" s="453"/>
      <c r="H39" s="453"/>
      <c r="I39" s="453"/>
      <c r="J39" s="453"/>
      <c r="K39" s="453"/>
      <c r="L39" s="453"/>
      <c r="N39" s="453" t="s">
        <v>19</v>
      </c>
      <c r="O39" s="453"/>
      <c r="P39" s="453"/>
      <c r="Q39" s="453"/>
      <c r="R39" s="453"/>
      <c r="S39" s="453"/>
      <c r="T39" s="453"/>
      <c r="U39" s="453"/>
      <c r="V39" s="453"/>
      <c r="W39" s="453"/>
      <c r="X39" s="453"/>
      <c r="Y39" s="453"/>
      <c r="Z39" s="82"/>
    </row>
    <row r="40" spans="1:27" ht="21" customHeight="1">
      <c r="A40" s="19"/>
    </row>
    <row r="41" spans="1:27" ht="21" customHeight="1"/>
    <row r="42" spans="1:27" ht="17.100000000000001" customHeight="1"/>
    <row r="43" spans="1:27" ht="17.100000000000001" customHeight="1"/>
  </sheetData>
  <mergeCells count="89">
    <mergeCell ref="J24:L24"/>
    <mergeCell ref="M24:R24"/>
    <mergeCell ref="S24:W24"/>
    <mergeCell ref="X24:Z24"/>
    <mergeCell ref="A13:Z13"/>
    <mergeCell ref="A1:Z1"/>
    <mergeCell ref="A2:Z2"/>
    <mergeCell ref="A5:Z5"/>
    <mergeCell ref="A6:Z6"/>
    <mergeCell ref="A22:Y22"/>
    <mergeCell ref="A14:Z14"/>
    <mergeCell ref="A19:Z19"/>
    <mergeCell ref="A20:Z20"/>
    <mergeCell ref="A39:L39"/>
    <mergeCell ref="N39:Y39"/>
    <mergeCell ref="H26:I26"/>
    <mergeCell ref="J26:L26"/>
    <mergeCell ref="A23:Z23"/>
    <mergeCell ref="A36:Z36"/>
    <mergeCell ref="A38:L38"/>
    <mergeCell ref="N38:Z38"/>
    <mergeCell ref="A37:Z37"/>
    <mergeCell ref="B26:G26"/>
    <mergeCell ref="B24:G24"/>
    <mergeCell ref="H24:I24"/>
    <mergeCell ref="B25:G25"/>
    <mergeCell ref="H25:I25"/>
    <mergeCell ref="J25:L25"/>
    <mergeCell ref="M25:R25"/>
    <mergeCell ref="S25:W25"/>
    <mergeCell ref="X25:Z25"/>
    <mergeCell ref="B32:G32"/>
    <mergeCell ref="H32:I32"/>
    <mergeCell ref="J32:L32"/>
    <mergeCell ref="M32:R32"/>
    <mergeCell ref="S32:W32"/>
    <mergeCell ref="X32:Z32"/>
    <mergeCell ref="M26:R26"/>
    <mergeCell ref="S26:W26"/>
    <mergeCell ref="X26:Z26"/>
    <mergeCell ref="X30:Z30"/>
    <mergeCell ref="B30:G30"/>
    <mergeCell ref="H30:I30"/>
    <mergeCell ref="J30:L30"/>
    <mergeCell ref="M30:R30"/>
    <mergeCell ref="X34:Z34"/>
    <mergeCell ref="B33:G33"/>
    <mergeCell ref="H33:I33"/>
    <mergeCell ref="J33:L33"/>
    <mergeCell ref="M33:R33"/>
    <mergeCell ref="S33:W33"/>
    <mergeCell ref="X33:Z33"/>
    <mergeCell ref="X35:Z35"/>
    <mergeCell ref="B34:G34"/>
    <mergeCell ref="H34:I34"/>
    <mergeCell ref="J34:L34"/>
    <mergeCell ref="B31:G31"/>
    <mergeCell ref="H31:I31"/>
    <mergeCell ref="J31:L31"/>
    <mergeCell ref="M31:R31"/>
    <mergeCell ref="S31:W31"/>
    <mergeCell ref="B35:G35"/>
    <mergeCell ref="H35:I35"/>
    <mergeCell ref="J35:L35"/>
    <mergeCell ref="M35:R35"/>
    <mergeCell ref="S35:W35"/>
    <mergeCell ref="M34:R34"/>
    <mergeCell ref="S34:W34"/>
    <mergeCell ref="S30:W30"/>
    <mergeCell ref="X31:Z31"/>
    <mergeCell ref="M27:R27"/>
    <mergeCell ref="S27:W27"/>
    <mergeCell ref="X27:Z27"/>
    <mergeCell ref="B27:G27"/>
    <mergeCell ref="A10:D10"/>
    <mergeCell ref="X28:Z28"/>
    <mergeCell ref="B29:G29"/>
    <mergeCell ref="H29:I29"/>
    <mergeCell ref="J29:L29"/>
    <mergeCell ref="M29:R29"/>
    <mergeCell ref="S29:W29"/>
    <mergeCell ref="X29:Z29"/>
    <mergeCell ref="H27:I27"/>
    <mergeCell ref="J27:L27"/>
    <mergeCell ref="B28:G28"/>
    <mergeCell ref="H28:I28"/>
    <mergeCell ref="J28:L28"/>
    <mergeCell ref="M28:R28"/>
    <mergeCell ref="S28:W28"/>
  </mergeCells>
  <hyperlinks>
    <hyperlink ref="AC7" location="DanhMuc!A1" display="DANH MỤC"/>
  </hyperlinks>
  <pageMargins left="0.78" right="0.31" top="0.75" bottom="0.75" header="0.3" footer="0.3"/>
  <pageSetup paperSize="9" scale="92" orientation="portrait" r:id="rId1"/>
  <headerFooter>
    <oddFooter>&amp;LBiểu mẫu BM_TCNT_007 Kèm theo quyết định số......../QĐ-VTQĐ-XD ngày..../..../2013</oddFooter>
  </headerFooter>
</worksheet>
</file>

<file path=xl/worksheets/sheet11.xml><?xml version="1.0" encoding="utf-8"?>
<worksheet xmlns="http://schemas.openxmlformats.org/spreadsheetml/2006/main" xmlns:r="http://schemas.openxmlformats.org/officeDocument/2006/relationships">
  <sheetPr codeName="Sheet12">
    <tabColor rgb="FF002060"/>
  </sheetPr>
  <dimension ref="A1:AD41"/>
  <sheetViews>
    <sheetView view="pageBreakPreview" zoomScaleNormal="100" workbookViewId="0">
      <pane ySplit="1" topLeftCell="A19" activePane="bottomLeft" state="frozen"/>
      <selection activeCell="V17" sqref="V17"/>
      <selection pane="bottomLeft" activeCell="B2" sqref="A2:Z37"/>
    </sheetView>
  </sheetViews>
  <sheetFormatPr defaultRowHeight="15.75"/>
  <cols>
    <col min="1" max="14" width="3.7109375" style="87" customWidth="1"/>
    <col min="15" max="15" width="2.7109375" style="87" customWidth="1"/>
    <col min="16" max="26" width="3.7109375" style="87" customWidth="1"/>
    <col min="27" max="27" width="25.5703125" style="87" bestFit="1" customWidth="1"/>
    <col min="28" max="28" width="5.5703125" style="87" customWidth="1"/>
    <col min="29" max="29" width="7" style="87" customWidth="1"/>
    <col min="30" max="30" width="5.5703125" style="87" customWidth="1"/>
    <col min="31" max="16384" width="9.140625" style="87"/>
  </cols>
  <sheetData>
    <row r="1" spans="1:30" s="85" customFormat="1">
      <c r="A1" s="83">
        <v>1</v>
      </c>
      <c r="B1" s="83">
        <v>2</v>
      </c>
      <c r="C1" s="83">
        <v>3</v>
      </c>
      <c r="D1" s="83">
        <v>4</v>
      </c>
      <c r="E1" s="83">
        <v>5</v>
      </c>
      <c r="F1" s="83">
        <v>6</v>
      </c>
      <c r="G1" s="83">
        <v>7</v>
      </c>
      <c r="H1" s="83">
        <v>8</v>
      </c>
      <c r="I1" s="83">
        <v>9</v>
      </c>
      <c r="J1" s="83">
        <v>10</v>
      </c>
      <c r="K1" s="83">
        <v>11</v>
      </c>
      <c r="L1" s="83">
        <v>12</v>
      </c>
      <c r="M1" s="83">
        <v>13</v>
      </c>
      <c r="N1" s="83">
        <v>14</v>
      </c>
      <c r="O1" s="83">
        <v>15</v>
      </c>
      <c r="P1" s="83">
        <v>16</v>
      </c>
      <c r="Q1" s="83">
        <v>17</v>
      </c>
      <c r="R1" s="83">
        <v>18</v>
      </c>
      <c r="S1" s="83">
        <v>19</v>
      </c>
      <c r="T1" s="83">
        <v>20</v>
      </c>
      <c r="U1" s="83">
        <v>21</v>
      </c>
      <c r="V1" s="83">
        <v>22</v>
      </c>
      <c r="W1" s="83">
        <v>23</v>
      </c>
      <c r="X1" s="83">
        <v>24</v>
      </c>
      <c r="Y1" s="83">
        <v>25</v>
      </c>
      <c r="Z1" s="83">
        <v>26</v>
      </c>
      <c r="AA1" s="84">
        <v>8</v>
      </c>
    </row>
    <row r="2" spans="1:30" ht="20.100000000000001" customHeight="1">
      <c r="A2" s="86" t="s">
        <v>216</v>
      </c>
      <c r="B2" s="86"/>
      <c r="C2" s="86"/>
      <c r="D2" s="86"/>
      <c r="E2" s="86"/>
      <c r="F2" s="86"/>
      <c r="G2" s="86"/>
      <c r="H2" s="86"/>
      <c r="I2" s="86"/>
      <c r="J2" s="86"/>
      <c r="K2" s="86"/>
      <c r="L2" s="86"/>
      <c r="M2" s="86"/>
      <c r="N2" s="86"/>
      <c r="O2" s="86"/>
      <c r="P2" s="86"/>
      <c r="Q2" s="86"/>
      <c r="R2" s="86"/>
      <c r="S2" s="86"/>
      <c r="T2" s="86"/>
      <c r="U2" s="86"/>
      <c r="V2" s="86"/>
      <c r="W2" s="86"/>
      <c r="X2" s="86"/>
      <c r="Y2" s="86"/>
      <c r="Z2" s="86"/>
    </row>
    <row r="3" spans="1:30" ht="20.100000000000001" customHeight="1">
      <c r="A3" s="88" t="s">
        <v>4</v>
      </c>
      <c r="B3" s="86"/>
      <c r="C3" s="86"/>
      <c r="D3" s="86"/>
      <c r="E3" s="86"/>
      <c r="F3" s="86"/>
      <c r="G3" s="86"/>
      <c r="H3" s="86"/>
      <c r="I3" s="86"/>
      <c r="J3" s="89"/>
      <c r="K3" s="89"/>
      <c r="L3" s="89"/>
      <c r="M3" s="89"/>
      <c r="N3" s="89"/>
      <c r="O3" s="89"/>
      <c r="P3" s="89"/>
      <c r="Q3" s="89"/>
      <c r="R3" s="86"/>
      <c r="S3" s="86"/>
      <c r="T3" s="86"/>
      <c r="U3" s="86"/>
      <c r="V3" s="86"/>
      <c r="W3" s="86"/>
      <c r="X3" s="86"/>
      <c r="Y3" s="86"/>
      <c r="Z3" s="86"/>
    </row>
    <row r="4" spans="1:30" ht="20.100000000000001" customHeight="1" thickBot="1">
      <c r="Z4" s="230" t="s">
        <v>693</v>
      </c>
      <c r="AA4" s="91">
        <v>10</v>
      </c>
      <c r="AB4" s="87" t="e">
        <f>IF(INDEX(DanhMuc,$AA$1,AA4)&gt;0,TEXT(DAY(INDEX(DanhMuc,$AA$1,AA4)),"00"),"…...")</f>
        <v>#NAME?</v>
      </c>
      <c r="AC4" s="87" t="e">
        <f>IF(INDEX(DanhMuc,$AA$1,AA4)&gt;0,TEXT(MONTH(INDEX(DanhMuc,$AA$1,AA4)),"00"),"…...")</f>
        <v>#NAME?</v>
      </c>
      <c r="AD4" s="87" t="e">
        <f>IF(INDEX(DanhMuc,$AA$1,AA4)&gt;0,TEXT(YEAR(INDEX(DanhMuc,$AA$1,AA4)),"00"),"……...")</f>
        <v>#NAME?</v>
      </c>
    </row>
    <row r="5" spans="1:30" ht="21.75" customHeight="1" thickBot="1">
      <c r="A5" s="231" t="s">
        <v>535</v>
      </c>
      <c r="B5" s="93"/>
      <c r="C5" s="93"/>
      <c r="D5" s="93"/>
      <c r="E5" s="93"/>
      <c r="F5" s="93"/>
      <c r="G5" s="93"/>
      <c r="H5" s="93"/>
      <c r="I5" s="93"/>
      <c r="J5" s="93"/>
      <c r="K5" s="93"/>
      <c r="L5" s="93"/>
      <c r="M5" s="93"/>
      <c r="N5" s="93"/>
      <c r="O5" s="93"/>
      <c r="P5" s="93"/>
      <c r="Q5" s="93"/>
      <c r="R5" s="93"/>
      <c r="S5" s="93"/>
      <c r="T5" s="93"/>
      <c r="U5" s="93"/>
      <c r="V5" s="93"/>
      <c r="W5" s="93"/>
      <c r="X5" s="93"/>
      <c r="Y5" s="93"/>
      <c r="Z5" s="93"/>
      <c r="AA5" s="95" t="s">
        <v>220</v>
      </c>
      <c r="AB5" s="232"/>
    </row>
    <row r="6" spans="1:30" ht="20.100000000000001" customHeight="1">
      <c r="A6" s="96" t="s">
        <v>221</v>
      </c>
      <c r="B6" s="97"/>
      <c r="C6" s="97"/>
      <c r="D6" s="97"/>
      <c r="E6" s="97" t="str">
        <f>Ttin!G4</f>
        <v>Cải tạo, cũng cố gia cố nhà trạm BTS năm 2013 tại Thừa Thiên Huế.</v>
      </c>
      <c r="F6" s="98"/>
      <c r="G6" s="97"/>
      <c r="AA6" s="90"/>
    </row>
    <row r="7" spans="1:30" ht="20.100000000000001" customHeight="1">
      <c r="A7" s="96" t="s">
        <v>222</v>
      </c>
      <c r="B7" s="97"/>
      <c r="C7" s="97"/>
      <c r="D7" s="97"/>
      <c r="E7" s="97" t="str">
        <f>Ttin!G5</f>
        <v>Cải tạo, lợp mái nhà Container cho các trạm thuộc Vùng lương Vùng III tại TT Huế.</v>
      </c>
      <c r="F7" s="98"/>
      <c r="G7" s="97"/>
      <c r="AA7" s="90"/>
    </row>
    <row r="8" spans="1:30" ht="20.100000000000001" customHeight="1">
      <c r="A8" s="96" t="s">
        <v>660</v>
      </c>
      <c r="B8" s="97"/>
      <c r="C8" s="97"/>
      <c r="D8" s="97"/>
      <c r="E8" s="97" t="str">
        <f>Ttin!G6</f>
        <v>TTH031</v>
      </c>
      <c r="F8" s="98"/>
      <c r="G8" s="97"/>
      <c r="AA8" s="90" t="e">
        <f>LEN([2]Ttin!G6)</f>
        <v>#REF!</v>
      </c>
    </row>
    <row r="9" spans="1:30" ht="20.100000000000001" customHeight="1">
      <c r="A9" s="96" t="s">
        <v>223</v>
      </c>
      <c r="B9" s="97"/>
      <c r="C9" s="97"/>
      <c r="D9" s="97"/>
      <c r="E9" s="97" t="str">
        <f>Ttin!G7</f>
        <v>Nguyễn Duy Ngưỡng,  Thôn 1_Phường Thủy Phương_TX Hương Thủy</v>
      </c>
      <c r="F9" s="98"/>
      <c r="G9" s="97"/>
      <c r="AA9" s="90"/>
    </row>
    <row r="10" spans="1:30" ht="33.75" customHeight="1">
      <c r="A10" s="459" t="str">
        <f>" - Thi công theo Hợp đồng số: "&amp;Ttin!G12</f>
        <v xml:space="preserve"> - Thi công theo Hợp đồng số: 100414 - ĐTXD/HUE - COMAS/XL 2014 ký ngày 10/04/2014</v>
      </c>
      <c r="B10" s="459"/>
      <c r="C10" s="459"/>
      <c r="D10" s="459"/>
      <c r="E10" s="459"/>
      <c r="F10" s="459"/>
      <c r="G10" s="459"/>
      <c r="H10" s="459"/>
      <c r="I10" s="459"/>
      <c r="J10" s="459"/>
      <c r="K10" s="459"/>
      <c r="L10" s="459"/>
      <c r="M10" s="459"/>
      <c r="N10" s="459"/>
      <c r="O10" s="459"/>
      <c r="P10" s="459"/>
      <c r="Q10" s="459"/>
      <c r="R10" s="459"/>
      <c r="S10" s="459"/>
      <c r="T10" s="459"/>
      <c r="U10" s="459"/>
      <c r="V10" s="459"/>
      <c r="W10" s="459"/>
      <c r="X10" s="459"/>
      <c r="Y10" s="459"/>
      <c r="Z10" s="459"/>
      <c r="AA10" s="90"/>
    </row>
    <row r="11" spans="1:30" ht="20.100000000000001" customHeight="1">
      <c r="A11" s="99" t="s">
        <v>536</v>
      </c>
      <c r="AA11" s="232"/>
    </row>
    <row r="12" spans="1:30" ht="20.100000000000001" customHeight="1">
      <c r="A12" s="99" t="s">
        <v>537</v>
      </c>
      <c r="I12" s="99" t="str">
        <f>Ttin!G22</f>
        <v>Chi nhánh Viettel Thừa Thiên Huế</v>
      </c>
      <c r="AA12" s="232"/>
    </row>
    <row r="13" spans="1:30" ht="20.100000000000001" customHeight="1">
      <c r="B13" s="15" t="str">
        <f>"Ông (bà): "&amp;Ttin!$G$28</f>
        <v>Ông (bà): Cao Hà Hải Âu</v>
      </c>
      <c r="N13" s="15" t="str">
        <f>"Chức vụ: "&amp;Ttin!$L$28</f>
        <v>Chức vụ: Phó Giám Đốc</v>
      </c>
      <c r="AA13" s="90"/>
    </row>
    <row r="14" spans="1:30" ht="20.100000000000001" customHeight="1">
      <c r="B14" s="101" t="s">
        <v>538</v>
      </c>
      <c r="N14" s="101" t="s">
        <v>539</v>
      </c>
      <c r="AA14" s="90"/>
    </row>
    <row r="15" spans="1:30" ht="20.100000000000001" customHeight="1">
      <c r="A15" s="99" t="s">
        <v>540</v>
      </c>
      <c r="I15" s="99" t="str">
        <f>Ttin!G32</f>
        <v>Công ty CPXD và Lắp đặt Viễn thông</v>
      </c>
      <c r="AA15" s="232"/>
    </row>
    <row r="16" spans="1:30" ht="20.100000000000001" customHeight="1">
      <c r="B16" s="15" t="str">
        <f>"Ông (bà): "&amp;Ttin!G41</f>
        <v>Ông (bà): Đinh Huy Dương</v>
      </c>
      <c r="N16" s="15" t="str">
        <f>Ttin!L41</f>
        <v>Chức vụ: P.T Giám Đốc</v>
      </c>
      <c r="AA16" s="90"/>
    </row>
    <row r="17" spans="1:30" ht="20.100000000000001" customHeight="1">
      <c r="B17" s="101" t="s">
        <v>538</v>
      </c>
      <c r="N17" s="101" t="s">
        <v>539</v>
      </c>
      <c r="AA17" s="90"/>
    </row>
    <row r="18" spans="1:30" ht="20.100000000000001" customHeight="1">
      <c r="A18" s="99" t="s">
        <v>541</v>
      </c>
      <c r="AA18" s="90"/>
    </row>
    <row r="19" spans="1:30" ht="20.100000000000001" customHeight="1">
      <c r="B19" s="87" t="s">
        <v>523</v>
      </c>
      <c r="AA19" s="91">
        <v>8</v>
      </c>
      <c r="AB19" s="87" t="e">
        <f>INDEX(DanhMuc,$AA$1,AA19)</f>
        <v>#NAME?</v>
      </c>
      <c r="AC19" s="87" t="e">
        <f>IF(AB19&gt;0,LEFT(AB19,LEN(AB19)-2),"……")</f>
        <v>#NAME?</v>
      </c>
      <c r="AD19" s="87" t="e">
        <f>IF(AB19&gt;0,RIGHT(AB19,2),"……")</f>
        <v>#NAME?</v>
      </c>
    </row>
    <row r="20" spans="1:30" ht="20.100000000000001" customHeight="1">
      <c r="B20" s="87" t="s">
        <v>694</v>
      </c>
      <c r="AA20" s="91">
        <v>9</v>
      </c>
      <c r="AB20" s="87" t="e">
        <f>INDEX(DanhMuc,$AA$1,AA20)</f>
        <v>#NAME?</v>
      </c>
      <c r="AC20" s="87" t="e">
        <f>IF(AB20&gt;0,LEFT(AB20,LEN(AB20)-2),"…..")</f>
        <v>#NAME?</v>
      </c>
      <c r="AD20" s="87" t="e">
        <f>IF(AB20&gt;0,RIGHT(AB20,2),"..…")</f>
        <v>#NAME?</v>
      </c>
    </row>
    <row r="21" spans="1:30" ht="20.100000000000001" customHeight="1">
      <c r="B21" s="101" t="s">
        <v>542</v>
      </c>
      <c r="AA21" s="90"/>
    </row>
    <row r="22" spans="1:30" ht="20.100000000000001" customHeight="1">
      <c r="A22" s="99" t="s">
        <v>543</v>
      </c>
      <c r="AA22" s="232"/>
    </row>
    <row r="23" spans="1:30" s="235" customFormat="1" ht="48" customHeight="1">
      <c r="A23" s="233" t="s">
        <v>212</v>
      </c>
      <c r="B23" s="460" t="s">
        <v>544</v>
      </c>
      <c r="C23" s="461"/>
      <c r="D23" s="461"/>
      <c r="E23" s="461"/>
      <c r="F23" s="461"/>
      <c r="G23" s="462"/>
      <c r="H23" s="463" t="s">
        <v>13</v>
      </c>
      <c r="I23" s="463"/>
      <c r="J23" s="464" t="s">
        <v>531</v>
      </c>
      <c r="K23" s="464"/>
      <c r="L23" s="464"/>
      <c r="M23" s="464" t="s">
        <v>545</v>
      </c>
      <c r="N23" s="464"/>
      <c r="O23" s="464"/>
      <c r="P23" s="464"/>
      <c r="Q23" s="464"/>
      <c r="R23" s="464"/>
      <c r="S23" s="463" t="s">
        <v>546</v>
      </c>
      <c r="T23" s="463"/>
      <c r="U23" s="463"/>
      <c r="V23" s="463"/>
      <c r="W23" s="463"/>
      <c r="X23" s="463" t="s">
        <v>242</v>
      </c>
      <c r="Y23" s="463"/>
      <c r="Z23" s="463"/>
      <c r="AA23" s="234"/>
    </row>
    <row r="24" spans="1:30" s="235" customFormat="1" ht="20.100000000000001" customHeight="1">
      <c r="A24" s="236"/>
      <c r="B24" s="466"/>
      <c r="C24" s="466"/>
      <c r="D24" s="466"/>
      <c r="E24" s="466"/>
      <c r="F24" s="466"/>
      <c r="G24" s="466"/>
      <c r="H24" s="466"/>
      <c r="I24" s="466"/>
      <c r="J24" s="467"/>
      <c r="K24" s="467"/>
      <c r="L24" s="467"/>
      <c r="M24" s="467"/>
      <c r="N24" s="467"/>
      <c r="O24" s="467"/>
      <c r="P24" s="467"/>
      <c r="Q24" s="467"/>
      <c r="R24" s="467"/>
      <c r="S24" s="466"/>
      <c r="T24" s="466"/>
      <c r="U24" s="466"/>
      <c r="V24" s="466"/>
      <c r="W24" s="466"/>
      <c r="X24" s="466"/>
      <c r="Y24" s="466"/>
      <c r="Z24" s="466"/>
      <c r="AA24" s="234"/>
    </row>
    <row r="25" spans="1:30" s="235" customFormat="1" ht="20.100000000000001" customHeight="1">
      <c r="A25" s="167"/>
      <c r="B25" s="465"/>
      <c r="C25" s="465"/>
      <c r="D25" s="465"/>
      <c r="E25" s="465"/>
      <c r="F25" s="465"/>
      <c r="G25" s="465"/>
      <c r="H25" s="465"/>
      <c r="I25" s="465"/>
      <c r="J25" s="468"/>
      <c r="K25" s="468"/>
      <c r="L25" s="468"/>
      <c r="M25" s="468"/>
      <c r="N25" s="468"/>
      <c r="O25" s="468"/>
      <c r="P25" s="468"/>
      <c r="Q25" s="468"/>
      <c r="R25" s="468"/>
      <c r="S25" s="465"/>
      <c r="T25" s="465"/>
      <c r="U25" s="465"/>
      <c r="V25" s="465"/>
      <c r="W25" s="465"/>
      <c r="X25" s="465"/>
      <c r="Y25" s="465"/>
      <c r="Z25" s="465"/>
      <c r="AA25" s="234"/>
    </row>
    <row r="26" spans="1:30" s="235" customFormat="1" ht="20.100000000000001" customHeight="1">
      <c r="A26" s="167"/>
      <c r="B26" s="465"/>
      <c r="C26" s="465"/>
      <c r="D26" s="465"/>
      <c r="E26" s="465"/>
      <c r="F26" s="465"/>
      <c r="G26" s="465"/>
      <c r="H26" s="465"/>
      <c r="I26" s="465"/>
      <c r="J26" s="468"/>
      <c r="K26" s="468"/>
      <c r="L26" s="468"/>
      <c r="M26" s="468"/>
      <c r="N26" s="468"/>
      <c r="O26" s="468"/>
      <c r="P26" s="468"/>
      <c r="Q26" s="468"/>
      <c r="R26" s="468"/>
      <c r="S26" s="465"/>
      <c r="T26" s="465"/>
      <c r="U26" s="465"/>
      <c r="V26" s="465"/>
      <c r="W26" s="465"/>
      <c r="X26" s="465"/>
      <c r="Y26" s="465"/>
      <c r="Z26" s="465"/>
      <c r="AA26" s="234"/>
    </row>
    <row r="27" spans="1:30" s="235" customFormat="1" ht="20.100000000000001" customHeight="1">
      <c r="A27" s="167"/>
      <c r="B27" s="465"/>
      <c r="C27" s="465"/>
      <c r="D27" s="465"/>
      <c r="E27" s="465"/>
      <c r="F27" s="465"/>
      <c r="G27" s="465"/>
      <c r="H27" s="465"/>
      <c r="I27" s="465"/>
      <c r="J27" s="468"/>
      <c r="K27" s="468"/>
      <c r="L27" s="468"/>
      <c r="M27" s="468"/>
      <c r="N27" s="468"/>
      <c r="O27" s="468"/>
      <c r="P27" s="468"/>
      <c r="Q27" s="468"/>
      <c r="R27" s="468"/>
      <c r="S27" s="465"/>
      <c r="T27" s="465"/>
      <c r="U27" s="465"/>
      <c r="V27" s="465"/>
      <c r="W27" s="465"/>
      <c r="X27" s="465"/>
      <c r="Y27" s="465"/>
      <c r="Z27" s="465"/>
      <c r="AA27" s="234"/>
    </row>
    <row r="28" spans="1:30" s="235" customFormat="1" ht="20.100000000000001" customHeight="1">
      <c r="A28" s="167"/>
      <c r="B28" s="465"/>
      <c r="C28" s="465"/>
      <c r="D28" s="465"/>
      <c r="E28" s="465"/>
      <c r="F28" s="465"/>
      <c r="G28" s="465"/>
      <c r="H28" s="465"/>
      <c r="I28" s="465"/>
      <c r="J28" s="468"/>
      <c r="K28" s="468"/>
      <c r="L28" s="468"/>
      <c r="M28" s="468"/>
      <c r="N28" s="468"/>
      <c r="O28" s="468"/>
      <c r="P28" s="468"/>
      <c r="Q28" s="468"/>
      <c r="R28" s="468"/>
      <c r="S28" s="465"/>
      <c r="T28" s="465"/>
      <c r="U28" s="465"/>
      <c r="V28" s="465"/>
      <c r="W28" s="465"/>
      <c r="X28" s="465"/>
      <c r="Y28" s="465"/>
      <c r="Z28" s="465"/>
      <c r="AA28" s="234"/>
    </row>
    <row r="29" spans="1:30" s="235" customFormat="1" ht="20.100000000000001" customHeight="1">
      <c r="A29" s="237"/>
      <c r="B29" s="469"/>
      <c r="C29" s="469"/>
      <c r="D29" s="469"/>
      <c r="E29" s="469"/>
      <c r="F29" s="469"/>
      <c r="G29" s="469"/>
      <c r="H29" s="469"/>
      <c r="I29" s="469"/>
      <c r="J29" s="470"/>
      <c r="K29" s="470"/>
      <c r="L29" s="470"/>
      <c r="M29" s="470"/>
      <c r="N29" s="470"/>
      <c r="O29" s="470"/>
      <c r="P29" s="470"/>
      <c r="Q29" s="470"/>
      <c r="R29" s="470"/>
      <c r="S29" s="469"/>
      <c r="T29" s="469"/>
      <c r="U29" s="469"/>
      <c r="V29" s="469"/>
      <c r="W29" s="469"/>
      <c r="X29" s="469"/>
      <c r="Y29" s="469"/>
      <c r="Z29" s="469"/>
      <c r="AA29" s="234"/>
    </row>
    <row r="30" spans="1:30" ht="58.5" customHeight="1">
      <c r="A30" s="471" t="s">
        <v>547</v>
      </c>
      <c r="B30" s="471"/>
      <c r="C30" s="471"/>
      <c r="D30" s="471"/>
      <c r="E30" s="471"/>
      <c r="F30" s="471"/>
      <c r="G30" s="471"/>
      <c r="H30" s="471"/>
      <c r="I30" s="471"/>
      <c r="J30" s="471"/>
      <c r="K30" s="471"/>
      <c r="L30" s="471"/>
      <c r="M30" s="471"/>
      <c r="N30" s="471"/>
      <c r="O30" s="471"/>
      <c r="P30" s="471"/>
      <c r="Q30" s="471"/>
      <c r="R30" s="471"/>
      <c r="S30" s="471"/>
      <c r="T30" s="471"/>
      <c r="U30" s="471"/>
      <c r="V30" s="471"/>
      <c r="W30" s="471"/>
      <c r="X30" s="471"/>
      <c r="Y30" s="471"/>
      <c r="Z30" s="471"/>
      <c r="AA30" s="238"/>
    </row>
    <row r="31" spans="1:30" ht="20.100000000000001" customHeight="1">
      <c r="A31" s="239" t="s">
        <v>214</v>
      </c>
      <c r="B31" s="240"/>
      <c r="C31" s="241"/>
      <c r="D31" s="241"/>
      <c r="E31" s="241"/>
      <c r="F31" s="241"/>
      <c r="G31" s="241"/>
      <c r="H31" s="241"/>
      <c r="I31" s="241"/>
      <c r="J31" s="241"/>
      <c r="K31" s="241"/>
      <c r="L31" s="241"/>
      <c r="M31" s="241"/>
      <c r="N31" s="241"/>
      <c r="O31" s="241"/>
      <c r="P31" s="241"/>
      <c r="Q31" s="241"/>
      <c r="R31" s="241"/>
      <c r="S31" s="241"/>
      <c r="T31" s="241"/>
      <c r="U31" s="241"/>
      <c r="V31" s="241"/>
      <c r="W31" s="241"/>
      <c r="X31" s="241"/>
      <c r="Y31" s="241"/>
      <c r="Z31" s="241"/>
      <c r="AA31" s="90"/>
    </row>
    <row r="32" spans="1:30" ht="20.100000000000001" customHeight="1">
      <c r="A32" s="239" t="s">
        <v>548</v>
      </c>
      <c r="B32" s="240"/>
      <c r="C32" s="241"/>
      <c r="D32" s="241"/>
      <c r="E32" s="241"/>
      <c r="F32" s="241"/>
      <c r="G32" s="241"/>
      <c r="H32" s="241"/>
      <c r="I32" s="241"/>
      <c r="J32" s="241"/>
      <c r="K32" s="241"/>
      <c r="L32" s="241"/>
      <c r="M32" s="241"/>
      <c r="N32" s="241"/>
      <c r="O32" s="241"/>
      <c r="P32" s="241"/>
      <c r="Q32" s="241"/>
      <c r="R32" s="241"/>
      <c r="S32" s="241"/>
      <c r="T32" s="241"/>
      <c r="U32" s="241"/>
      <c r="V32" s="241"/>
      <c r="W32" s="241"/>
      <c r="X32" s="241"/>
      <c r="Y32" s="241"/>
      <c r="Z32" s="241"/>
      <c r="AA32" s="90"/>
    </row>
    <row r="33" spans="1:27" ht="20.100000000000001" customHeight="1">
      <c r="A33" s="239" t="s">
        <v>214</v>
      </c>
      <c r="B33" s="240"/>
      <c r="C33" s="241"/>
      <c r="D33" s="241"/>
      <c r="E33" s="241"/>
      <c r="F33" s="241"/>
      <c r="G33" s="241"/>
      <c r="H33" s="241"/>
      <c r="I33" s="241"/>
      <c r="J33" s="241"/>
      <c r="K33" s="241"/>
      <c r="L33" s="241"/>
      <c r="M33" s="241"/>
      <c r="N33" s="241"/>
      <c r="O33" s="241"/>
      <c r="P33" s="241"/>
      <c r="Q33" s="241"/>
      <c r="R33" s="241"/>
      <c r="S33" s="241"/>
      <c r="T33" s="241"/>
      <c r="U33" s="241"/>
      <c r="V33" s="241"/>
      <c r="W33" s="241"/>
      <c r="X33" s="241"/>
      <c r="Y33" s="241"/>
      <c r="Z33" s="241"/>
      <c r="AA33" s="90"/>
    </row>
    <row r="34" spans="1:27" s="99" customFormat="1" ht="15.75" customHeight="1">
      <c r="A34" s="472" t="s">
        <v>549</v>
      </c>
      <c r="B34" s="472"/>
      <c r="C34" s="472"/>
      <c r="D34" s="472"/>
      <c r="E34" s="472"/>
      <c r="F34" s="472"/>
      <c r="G34" s="472"/>
      <c r="H34" s="472"/>
      <c r="I34" s="472"/>
      <c r="J34" s="472"/>
      <c r="K34" s="472"/>
      <c r="L34" s="472"/>
      <c r="M34" s="88"/>
      <c r="N34" s="472" t="s">
        <v>550</v>
      </c>
      <c r="O34" s="472"/>
      <c r="P34" s="472"/>
      <c r="Q34" s="472"/>
      <c r="R34" s="472"/>
      <c r="S34" s="472"/>
      <c r="T34" s="472"/>
      <c r="U34" s="472"/>
      <c r="V34" s="472"/>
      <c r="W34" s="472"/>
      <c r="X34" s="472"/>
      <c r="Y34" s="472"/>
      <c r="Z34" s="472"/>
    </row>
    <row r="35" spans="1:27" ht="20.100000000000001" customHeight="1">
      <c r="A35" s="86"/>
      <c r="B35" s="86"/>
      <c r="C35" s="86"/>
      <c r="D35" s="86"/>
      <c r="E35" s="86"/>
      <c r="F35" s="86"/>
      <c r="G35" s="86"/>
      <c r="H35" s="86"/>
      <c r="I35" s="86"/>
      <c r="J35" s="86"/>
      <c r="K35" s="86"/>
      <c r="L35" s="86"/>
      <c r="M35" s="86"/>
      <c r="N35" s="86"/>
      <c r="O35" s="86"/>
      <c r="P35" s="86"/>
      <c r="Q35" s="86"/>
      <c r="R35" s="86"/>
      <c r="S35" s="86"/>
      <c r="T35" s="86"/>
      <c r="U35" s="86"/>
      <c r="V35" s="86"/>
      <c r="W35" s="86"/>
      <c r="X35" s="86"/>
      <c r="Y35" s="86"/>
      <c r="Z35" s="86"/>
    </row>
    <row r="36" spans="1:27" ht="20.100000000000001" customHeight="1">
      <c r="A36" s="86"/>
      <c r="B36" s="86"/>
      <c r="C36" s="86"/>
      <c r="D36" s="86"/>
      <c r="E36" s="86"/>
      <c r="F36" s="86"/>
      <c r="G36" s="86"/>
      <c r="H36" s="86"/>
      <c r="I36" s="86"/>
      <c r="J36" s="86"/>
      <c r="K36" s="86"/>
      <c r="L36" s="86"/>
      <c r="M36" s="86"/>
      <c r="N36" s="86"/>
      <c r="O36" s="86"/>
      <c r="P36" s="86"/>
      <c r="Q36" s="86"/>
      <c r="R36" s="86"/>
      <c r="S36" s="86"/>
      <c r="T36" s="86"/>
      <c r="U36" s="86"/>
      <c r="V36" s="86"/>
      <c r="W36" s="86"/>
      <c r="X36" s="86"/>
      <c r="Y36" s="86"/>
      <c r="Z36" s="86"/>
    </row>
    <row r="37" spans="1:27" ht="20.100000000000001" customHeight="1">
      <c r="A37" s="86"/>
      <c r="B37" s="86"/>
      <c r="C37" s="86"/>
      <c r="D37" s="86"/>
      <c r="E37" s="86"/>
      <c r="F37" s="86"/>
      <c r="G37" s="86"/>
      <c r="H37" s="86"/>
      <c r="I37" s="86"/>
      <c r="J37" s="86"/>
      <c r="K37" s="86"/>
      <c r="L37" s="86"/>
      <c r="M37" s="86"/>
      <c r="N37" s="86"/>
      <c r="O37" s="86"/>
      <c r="P37" s="86"/>
      <c r="Q37" s="86"/>
      <c r="R37" s="86"/>
      <c r="S37" s="86"/>
      <c r="T37" s="86"/>
      <c r="U37" s="86"/>
      <c r="V37" s="86"/>
      <c r="W37" s="86"/>
      <c r="X37" s="86"/>
      <c r="Y37" s="86"/>
      <c r="Z37" s="86"/>
    </row>
    <row r="38" spans="1:27" ht="20.100000000000001" hidden="1" customHeight="1">
      <c r="A38" s="473" t="str">
        <f>MID(B13,FIND(":",B13,1)+1,LEN(B13))</f>
        <v xml:space="preserve"> Cao Hà Hải Âu</v>
      </c>
      <c r="B38" s="473"/>
      <c r="C38" s="473"/>
      <c r="D38" s="473"/>
      <c r="E38" s="473"/>
      <c r="F38" s="473"/>
      <c r="G38" s="473"/>
      <c r="H38" s="473"/>
      <c r="I38" s="473"/>
      <c r="J38" s="473"/>
      <c r="K38" s="473"/>
      <c r="L38" s="473"/>
      <c r="M38" s="86"/>
      <c r="N38" s="473" t="str">
        <f>MID(B16,FIND(":",B16,1)+1,LEN(B16))</f>
        <v xml:space="preserve"> Đinh Huy Dương</v>
      </c>
      <c r="O38" s="473"/>
      <c r="P38" s="473"/>
      <c r="Q38" s="473"/>
      <c r="R38" s="473"/>
      <c r="S38" s="473"/>
      <c r="T38" s="473"/>
      <c r="U38" s="473"/>
      <c r="V38" s="473"/>
      <c r="W38" s="473"/>
      <c r="X38" s="473"/>
      <c r="Y38" s="473"/>
      <c r="Z38" s="473"/>
    </row>
    <row r="39" spans="1:27" hidden="1">
      <c r="A39" s="112" t="s">
        <v>250</v>
      </c>
    </row>
    <row r="40" spans="1:27" hidden="1">
      <c r="A40" s="113" t="s">
        <v>251</v>
      </c>
    </row>
    <row r="41" spans="1:27" hidden="1">
      <c r="A41" s="113" t="s">
        <v>252</v>
      </c>
    </row>
  </sheetData>
  <mergeCells count="48">
    <mergeCell ref="M26:R26"/>
    <mergeCell ref="S26:W26"/>
    <mergeCell ref="X26:Z26"/>
    <mergeCell ref="B25:G25"/>
    <mergeCell ref="H25:I25"/>
    <mergeCell ref="J25:L25"/>
    <mergeCell ref="M25:R25"/>
    <mergeCell ref="S25:W25"/>
    <mergeCell ref="A30:Z30"/>
    <mergeCell ref="A34:L34"/>
    <mergeCell ref="N34:Z34"/>
    <mergeCell ref="A38:L38"/>
    <mergeCell ref="N38:Z38"/>
    <mergeCell ref="X29:Z29"/>
    <mergeCell ref="B28:G28"/>
    <mergeCell ref="H28:I28"/>
    <mergeCell ref="J28:L28"/>
    <mergeCell ref="M28:R28"/>
    <mergeCell ref="S28:W28"/>
    <mergeCell ref="X28:Z28"/>
    <mergeCell ref="B29:G29"/>
    <mergeCell ref="H29:I29"/>
    <mergeCell ref="J29:L29"/>
    <mergeCell ref="M29:R29"/>
    <mergeCell ref="S29:W29"/>
    <mergeCell ref="X27:Z27"/>
    <mergeCell ref="B24:G24"/>
    <mergeCell ref="H24:I24"/>
    <mergeCell ref="J24:L24"/>
    <mergeCell ref="M24:R24"/>
    <mergeCell ref="S24:W24"/>
    <mergeCell ref="X24:Z24"/>
    <mergeCell ref="B27:G27"/>
    <mergeCell ref="H27:I27"/>
    <mergeCell ref="J27:L27"/>
    <mergeCell ref="M27:R27"/>
    <mergeCell ref="S27:W27"/>
    <mergeCell ref="X25:Z25"/>
    <mergeCell ref="B26:G26"/>
    <mergeCell ref="H26:I26"/>
    <mergeCell ref="J26:L26"/>
    <mergeCell ref="A10:Z10"/>
    <mergeCell ref="B23:G23"/>
    <mergeCell ref="H23:I23"/>
    <mergeCell ref="J23:L23"/>
    <mergeCell ref="M23:R23"/>
    <mergeCell ref="S23:W23"/>
    <mergeCell ref="X23:Z23"/>
  </mergeCells>
  <hyperlinks>
    <hyperlink ref="AA5"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BM_TCNT_008 Kèm theo quyết định số......../QĐ-VTQĐ-XD ngày..../..../2013</oddFooter>
  </headerFooter>
</worksheet>
</file>

<file path=xl/worksheets/sheet12.xml><?xml version="1.0" encoding="utf-8"?>
<worksheet xmlns="http://schemas.openxmlformats.org/spreadsheetml/2006/main" xmlns:r="http://schemas.openxmlformats.org/officeDocument/2006/relationships">
  <sheetPr codeName="Sheet13"/>
  <dimension ref="A1:AB32"/>
  <sheetViews>
    <sheetView topLeftCell="A7" zoomScaleNormal="100" workbookViewId="0">
      <selection activeCell="D10" sqref="D10"/>
    </sheetView>
  </sheetViews>
  <sheetFormatPr defaultRowHeight="12.75"/>
  <cols>
    <col min="1" max="26" width="3.7109375" customWidth="1"/>
    <col min="28" max="28" width="13.7109375" customWidth="1"/>
  </cols>
  <sheetData>
    <row r="1" spans="1:28" ht="15.75">
      <c r="A1" s="406" t="s">
        <v>3</v>
      </c>
      <c r="B1" s="406"/>
      <c r="C1" s="406"/>
      <c r="D1" s="406"/>
      <c r="E1" s="406"/>
      <c r="F1" s="406"/>
      <c r="G1" s="406"/>
      <c r="H1" s="406"/>
      <c r="I1" s="406"/>
      <c r="J1" s="406"/>
      <c r="K1" s="406"/>
      <c r="L1" s="406"/>
      <c r="M1" s="406"/>
      <c r="N1" s="406"/>
      <c r="O1" s="406"/>
      <c r="P1" s="406"/>
      <c r="Q1" s="406"/>
      <c r="R1" s="406"/>
      <c r="S1" s="406"/>
      <c r="T1" s="406"/>
      <c r="U1" s="406"/>
      <c r="V1" s="406"/>
      <c r="W1" s="406"/>
      <c r="X1" s="406"/>
      <c r="Y1" s="406"/>
      <c r="Z1" s="406"/>
    </row>
    <row r="2" spans="1:28" ht="15.75">
      <c r="A2" s="408" t="s">
        <v>4</v>
      </c>
      <c r="B2" s="408"/>
      <c r="C2" s="408"/>
      <c r="D2" s="408"/>
      <c r="E2" s="408"/>
      <c r="F2" s="408"/>
      <c r="G2" s="408"/>
      <c r="H2" s="408"/>
      <c r="I2" s="408"/>
      <c r="J2" s="408"/>
      <c r="K2" s="408"/>
      <c r="L2" s="408"/>
      <c r="M2" s="408"/>
      <c r="N2" s="408"/>
      <c r="O2" s="408"/>
      <c r="P2" s="408"/>
      <c r="Q2" s="408"/>
      <c r="R2" s="408"/>
      <c r="S2" s="408"/>
      <c r="T2" s="408"/>
      <c r="U2" s="408"/>
      <c r="V2" s="408"/>
      <c r="W2" s="408"/>
      <c r="X2" s="408"/>
      <c r="Y2" s="408"/>
      <c r="Z2" s="408"/>
    </row>
    <row r="3" spans="1:28" ht="15.75">
      <c r="A3" s="21"/>
      <c r="B3" s="21"/>
      <c r="C3" s="21"/>
      <c r="D3" s="21"/>
      <c r="E3" s="21"/>
      <c r="F3" s="21"/>
      <c r="G3" s="21"/>
      <c r="H3" s="21"/>
      <c r="I3" s="21"/>
      <c r="J3" s="21"/>
      <c r="K3" s="21"/>
      <c r="L3" s="21"/>
      <c r="M3" s="21"/>
      <c r="N3" s="21"/>
      <c r="O3" s="21"/>
      <c r="P3" s="21"/>
      <c r="Q3" s="21"/>
      <c r="R3" s="21"/>
      <c r="S3" s="21"/>
      <c r="T3" s="21"/>
      <c r="U3" s="21"/>
      <c r="V3" s="21"/>
      <c r="W3" s="21"/>
      <c r="X3" s="21"/>
      <c r="Y3" s="21"/>
      <c r="Z3" s="21"/>
    </row>
    <row r="4" spans="1:28" ht="17.25" customHeight="1">
      <c r="I4" s="476" t="s">
        <v>608</v>
      </c>
      <c r="J4" s="476"/>
      <c r="K4" s="476"/>
      <c r="L4" s="476"/>
      <c r="M4" s="476"/>
      <c r="N4" s="476"/>
      <c r="O4" s="476"/>
      <c r="P4" s="476"/>
      <c r="Q4" s="476"/>
      <c r="R4" s="476"/>
    </row>
    <row r="5" spans="1:28" ht="20.100000000000001" customHeight="1">
      <c r="A5" s="474" t="s">
        <v>219</v>
      </c>
      <c r="B5" s="474"/>
      <c r="C5" s="474"/>
      <c r="D5" s="474"/>
      <c r="E5" s="474"/>
      <c r="F5" s="474"/>
      <c r="G5" s="474"/>
      <c r="H5" s="474"/>
      <c r="I5" s="474"/>
      <c r="J5" s="474"/>
      <c r="K5" s="474"/>
      <c r="L5" s="474"/>
      <c r="M5" s="474"/>
      <c r="N5" s="474"/>
      <c r="O5" s="474"/>
      <c r="P5" s="474"/>
      <c r="Q5" s="474"/>
      <c r="R5" s="474"/>
      <c r="S5" s="474"/>
      <c r="T5" s="474"/>
      <c r="U5" s="474"/>
      <c r="V5" s="474"/>
      <c r="W5" s="474"/>
      <c r="X5" s="474"/>
      <c r="Y5" s="474"/>
      <c r="Z5" s="474"/>
    </row>
    <row r="6" spans="1:28" ht="20.100000000000001" customHeight="1">
      <c r="A6" s="15"/>
    </row>
    <row r="7" spans="1:28" ht="20.100000000000001" customHeight="1">
      <c r="A7" s="20" t="s">
        <v>21</v>
      </c>
      <c r="B7" s="20"/>
      <c r="C7" s="20"/>
      <c r="D7" s="20"/>
      <c r="E7" s="22" t="str">
        <f>Ttin!G4</f>
        <v>Cải tạo, cũng cố gia cố nhà trạm BTS năm 2013 tại Thừa Thiên Huế.</v>
      </c>
      <c r="F7" s="20"/>
      <c r="G7" s="20"/>
      <c r="H7" s="20"/>
      <c r="I7" s="20"/>
      <c r="J7" s="20"/>
      <c r="K7" s="166"/>
      <c r="L7" s="166"/>
      <c r="M7" s="166"/>
      <c r="N7" s="166"/>
      <c r="O7" s="166"/>
      <c r="P7" s="166"/>
      <c r="Q7" s="166"/>
      <c r="R7" s="166"/>
      <c r="S7" s="166"/>
      <c r="T7" s="166"/>
      <c r="U7" s="166"/>
      <c r="V7" s="166"/>
      <c r="W7" s="166"/>
      <c r="X7" s="166"/>
      <c r="Y7" s="166"/>
      <c r="Z7" s="166"/>
      <c r="AB7" s="268" t="s">
        <v>602</v>
      </c>
    </row>
    <row r="8" spans="1:28" ht="20.100000000000001" customHeight="1">
      <c r="A8" s="20" t="s">
        <v>20</v>
      </c>
      <c r="B8" s="20"/>
      <c r="C8" s="20"/>
      <c r="D8" s="166"/>
      <c r="E8" s="162" t="str">
        <f>Ttin!G5</f>
        <v>Cải tạo, lợp mái nhà Container cho các trạm thuộc Vùng lương Vùng III tại TT Huế.</v>
      </c>
      <c r="F8" s="166"/>
      <c r="G8" s="166"/>
      <c r="H8" s="166"/>
      <c r="I8" s="166"/>
      <c r="J8" s="166"/>
      <c r="K8" s="166"/>
      <c r="L8" s="166"/>
      <c r="M8" s="166"/>
      <c r="N8" s="166"/>
      <c r="O8" s="166"/>
      <c r="P8" s="166"/>
      <c r="Q8" s="166"/>
      <c r="R8" s="166"/>
      <c r="S8" s="166"/>
      <c r="T8" s="166"/>
      <c r="U8" s="166"/>
      <c r="V8" s="166"/>
      <c r="W8" s="166"/>
      <c r="X8" s="166"/>
      <c r="Y8" s="166"/>
      <c r="Z8" s="166"/>
    </row>
    <row r="9" spans="1:28" ht="20.100000000000001" customHeight="1">
      <c r="A9" s="413" t="s">
        <v>655</v>
      </c>
      <c r="B9" s="413"/>
      <c r="C9" s="413"/>
      <c r="D9" s="413"/>
      <c r="E9" s="304" t="str">
        <f>Ttin!G6</f>
        <v>TTH031</v>
      </c>
      <c r="F9" s="276"/>
      <c r="G9" s="17"/>
      <c r="H9" s="166"/>
      <c r="I9" s="166"/>
      <c r="J9" s="166"/>
      <c r="K9" s="166"/>
      <c r="L9" s="166"/>
      <c r="M9" s="166"/>
      <c r="N9" s="166"/>
      <c r="O9" s="166"/>
      <c r="P9" s="166"/>
      <c r="Q9" s="166"/>
      <c r="R9" s="166"/>
      <c r="S9" s="166"/>
      <c r="T9" s="166"/>
      <c r="U9" s="166"/>
      <c r="V9" s="166"/>
      <c r="W9" s="166"/>
      <c r="X9" s="166"/>
      <c r="Y9" s="166"/>
      <c r="Z9" s="166"/>
    </row>
    <row r="10" spans="1:28" ht="20.100000000000001" customHeight="1">
      <c r="A10" s="16" t="s">
        <v>22</v>
      </c>
      <c r="B10" s="166"/>
      <c r="C10" s="166"/>
      <c r="D10" s="304" t="str">
        <f>Ttin!G7</f>
        <v>Nguyễn Duy Ngưỡng,  Thôn 1_Phường Thủy Phương_TX Hương Thủy</v>
      </c>
      <c r="E10" s="166"/>
      <c r="F10" s="166"/>
      <c r="G10" s="166"/>
      <c r="H10" s="166"/>
      <c r="I10" s="166"/>
      <c r="J10" s="166"/>
      <c r="K10" s="166"/>
      <c r="L10" s="166"/>
      <c r="M10" s="166"/>
      <c r="N10" s="166"/>
      <c r="O10" s="166"/>
      <c r="P10" s="166"/>
      <c r="Q10" s="166"/>
      <c r="R10" s="166"/>
      <c r="S10" s="166"/>
      <c r="T10" s="166"/>
      <c r="U10" s="166"/>
      <c r="V10" s="166"/>
      <c r="W10" s="166"/>
      <c r="X10" s="166"/>
      <c r="Y10" s="166"/>
      <c r="Z10" s="166"/>
    </row>
    <row r="11" spans="1:28" ht="20.100000000000001" customHeight="1">
      <c r="A11" s="409" t="str">
        <f>"- Căn cứ theo Hợp đồng số : "&amp;Ttin!G12</f>
        <v>- Căn cứ theo Hợp đồng số : 100414 - ĐTXD/HUE - COMAS/XL 2014 ký ngày 10/04/2014</v>
      </c>
      <c r="B11" s="409"/>
      <c r="C11" s="409"/>
      <c r="D11" s="409"/>
      <c r="E11" s="409"/>
      <c r="F11" s="409"/>
      <c r="G11" s="409"/>
      <c r="H11" s="409"/>
      <c r="I11" s="409"/>
      <c r="J11" s="409"/>
      <c r="K11" s="409"/>
      <c r="L11" s="409"/>
      <c r="M11" s="409"/>
      <c r="N11" s="409"/>
      <c r="O11" s="409"/>
      <c r="P11" s="409"/>
      <c r="Q11" s="409"/>
      <c r="R11" s="409"/>
      <c r="S11" s="409"/>
      <c r="T11" s="409"/>
      <c r="U11" s="409"/>
      <c r="V11" s="409"/>
      <c r="W11" s="409"/>
      <c r="X11" s="409"/>
      <c r="Y11" s="409"/>
      <c r="Z11" s="409"/>
    </row>
    <row r="12" spans="1:28" ht="57.75" customHeight="1">
      <c r="A12" s="475" t="s">
        <v>515</v>
      </c>
      <c r="B12" s="475"/>
      <c r="C12" s="475"/>
      <c r="D12" s="475"/>
      <c r="E12" s="475"/>
      <c r="F12" s="475"/>
      <c r="G12" s="475"/>
      <c r="H12" s="475"/>
      <c r="I12" s="475"/>
      <c r="J12" s="475"/>
      <c r="K12" s="475"/>
      <c r="L12" s="475"/>
      <c r="M12" s="475"/>
      <c r="N12" s="475"/>
      <c r="O12" s="475"/>
      <c r="P12" s="475"/>
      <c r="Q12" s="475"/>
      <c r="R12" s="475"/>
      <c r="S12" s="475"/>
      <c r="T12" s="475"/>
      <c r="U12" s="475"/>
      <c r="V12" s="475"/>
      <c r="W12" s="475"/>
      <c r="X12" s="475"/>
      <c r="Y12" s="475"/>
      <c r="Z12" s="475"/>
    </row>
    <row r="13" spans="1:28" ht="66" customHeight="1">
      <c r="A13" s="481" t="s">
        <v>516</v>
      </c>
      <c r="B13" s="481"/>
      <c r="C13" s="481"/>
      <c r="D13" s="481"/>
      <c r="E13" s="481"/>
      <c r="F13" s="481"/>
      <c r="G13" s="481"/>
      <c r="H13" s="481"/>
      <c r="I13" s="481"/>
      <c r="J13" s="481"/>
      <c r="K13" s="481"/>
      <c r="L13" s="481"/>
      <c r="M13" s="481"/>
      <c r="N13" s="481"/>
      <c r="O13" s="481"/>
      <c r="P13" s="481"/>
      <c r="Q13" s="481"/>
      <c r="R13" s="481"/>
      <c r="S13" s="481"/>
      <c r="T13" s="481"/>
      <c r="U13" s="481"/>
      <c r="V13" s="481"/>
      <c r="W13" s="481"/>
      <c r="X13" s="481"/>
      <c r="Y13" s="481"/>
      <c r="Z13" s="481"/>
    </row>
    <row r="14" spans="1:28" ht="20.100000000000001" customHeight="1">
      <c r="A14" s="16" t="s">
        <v>513</v>
      </c>
      <c r="B14" s="166"/>
      <c r="C14" s="166"/>
      <c r="D14" s="166"/>
      <c r="E14" s="166"/>
      <c r="F14" s="166"/>
      <c r="G14" s="166"/>
      <c r="H14" s="166"/>
      <c r="I14" s="166"/>
      <c r="J14" s="17"/>
      <c r="K14" s="17"/>
      <c r="L14" s="166"/>
      <c r="M14" s="166"/>
      <c r="N14" s="166"/>
      <c r="O14" s="166"/>
      <c r="P14" s="166"/>
      <c r="Q14" s="166"/>
      <c r="R14" s="166"/>
      <c r="S14" s="166"/>
      <c r="T14" s="166"/>
      <c r="U14" s="166"/>
      <c r="V14" s="166"/>
      <c r="W14" s="166"/>
      <c r="X14" s="166"/>
      <c r="Y14" s="166"/>
      <c r="Z14" s="166"/>
    </row>
    <row r="15" spans="1:28" ht="20.25" customHeight="1">
      <c r="A15" s="479" t="str">
        <f>DanhMuc!B12</f>
        <v>Lợp mái chống dột</v>
      </c>
      <c r="B15" s="479"/>
      <c r="C15" s="479"/>
      <c r="D15" s="479"/>
      <c r="E15" s="479"/>
      <c r="F15" s="479"/>
      <c r="G15" s="479"/>
      <c r="H15" s="479"/>
      <c r="I15" s="479"/>
      <c r="J15" s="479"/>
      <c r="K15" s="479"/>
      <c r="L15" s="479"/>
      <c r="M15" s="479"/>
      <c r="N15" s="479"/>
      <c r="O15" s="479"/>
      <c r="P15" s="479"/>
      <c r="Q15" s="479"/>
      <c r="R15" s="479"/>
      <c r="S15" s="479"/>
      <c r="T15" s="479"/>
      <c r="U15" s="479"/>
      <c r="V15" s="479"/>
      <c r="W15" s="479"/>
      <c r="X15" s="479"/>
      <c r="Y15" s="479"/>
      <c r="Z15" s="479"/>
    </row>
    <row r="16" spans="1:28" ht="21.75" hidden="1" customHeight="1">
      <c r="A16" s="480" t="s">
        <v>214</v>
      </c>
      <c r="B16" s="480"/>
      <c r="C16" s="480"/>
      <c r="D16" s="480"/>
      <c r="E16" s="480"/>
      <c r="F16" s="480"/>
      <c r="G16" s="480"/>
      <c r="H16" s="480"/>
      <c r="I16" s="480"/>
      <c r="J16" s="480"/>
      <c r="K16" s="480"/>
      <c r="L16" s="480"/>
      <c r="M16" s="480"/>
      <c r="N16" s="480"/>
      <c r="O16" s="480"/>
      <c r="P16" s="480"/>
      <c r="Q16" s="480"/>
      <c r="R16" s="480"/>
      <c r="S16" s="480"/>
      <c r="T16" s="480"/>
      <c r="U16" s="480"/>
      <c r="V16" s="480"/>
      <c r="W16" s="480"/>
      <c r="X16" s="480"/>
      <c r="Y16" s="480"/>
      <c r="Z16" s="480"/>
    </row>
    <row r="17" spans="1:26" ht="19.5" customHeight="1">
      <c r="A17" s="16" t="s">
        <v>514</v>
      </c>
      <c r="B17" s="166"/>
      <c r="C17" s="166"/>
      <c r="D17" s="166"/>
      <c r="E17" s="166"/>
      <c r="F17" s="166"/>
      <c r="G17" s="166"/>
      <c r="H17" s="166"/>
      <c r="I17" s="166"/>
      <c r="J17" s="166"/>
      <c r="K17" s="166"/>
      <c r="L17" s="166"/>
      <c r="M17" s="166"/>
      <c r="N17" s="166"/>
      <c r="O17" s="166"/>
      <c r="P17" s="166"/>
      <c r="Q17" s="166"/>
      <c r="R17" s="166"/>
      <c r="S17" s="166"/>
      <c r="T17" s="166"/>
      <c r="U17" s="166"/>
      <c r="V17" s="166"/>
      <c r="W17" s="166"/>
      <c r="X17" s="166"/>
      <c r="Y17" s="166"/>
      <c r="Z17" s="166"/>
    </row>
    <row r="18" spans="1:26" ht="10.5" customHeight="1">
      <c r="A18" s="16"/>
      <c r="B18" s="166"/>
      <c r="C18" s="166"/>
      <c r="D18" s="166"/>
      <c r="E18" s="166"/>
      <c r="F18" s="166"/>
      <c r="G18" s="166"/>
      <c r="H18" s="166"/>
      <c r="I18" s="166"/>
      <c r="J18" s="166"/>
      <c r="K18" s="166"/>
      <c r="L18" s="166"/>
      <c r="M18" s="166"/>
      <c r="N18" s="166"/>
      <c r="O18" s="166"/>
      <c r="P18" s="166"/>
      <c r="Q18" s="166"/>
      <c r="R18" s="166"/>
      <c r="S18" s="166"/>
      <c r="T18" s="166"/>
      <c r="U18" s="166"/>
      <c r="V18" s="166"/>
      <c r="W18" s="166"/>
      <c r="X18" s="166"/>
      <c r="Y18" s="166"/>
      <c r="Z18" s="166"/>
    </row>
    <row r="19" spans="1:26" ht="19.5" customHeight="1">
      <c r="A19" s="16"/>
      <c r="B19" s="166"/>
      <c r="C19" s="166"/>
      <c r="D19" s="166"/>
      <c r="E19" s="166"/>
      <c r="F19" s="166"/>
      <c r="G19" s="166"/>
      <c r="H19" s="166"/>
      <c r="I19" s="166"/>
      <c r="J19" s="166"/>
      <c r="K19" s="166"/>
      <c r="L19" s="166"/>
      <c r="M19" s="166"/>
      <c r="N19" s="166"/>
      <c r="O19" s="166"/>
      <c r="P19" s="166"/>
      <c r="Q19" s="166"/>
      <c r="R19" s="166"/>
      <c r="S19" s="166"/>
      <c r="T19" s="166"/>
      <c r="U19" s="166"/>
      <c r="V19" s="166"/>
      <c r="W19" s="166"/>
      <c r="X19" s="166"/>
      <c r="Y19" s="166"/>
      <c r="Z19" s="166"/>
    </row>
    <row r="20" spans="1:26" ht="20.100000000000001" customHeight="1">
      <c r="A20" s="17"/>
      <c r="B20" s="15"/>
      <c r="C20" s="166"/>
      <c r="D20" s="15" t="s">
        <v>517</v>
      </c>
      <c r="E20" s="166"/>
      <c r="F20" s="166"/>
      <c r="G20" s="166"/>
      <c r="H20" s="166"/>
      <c r="I20" s="166"/>
      <c r="J20" s="166"/>
      <c r="K20" s="166"/>
      <c r="L20" s="166"/>
      <c r="M20" s="166"/>
      <c r="N20" s="15"/>
      <c r="O20" s="166"/>
      <c r="P20" s="166"/>
      <c r="Q20" s="166"/>
      <c r="R20" s="166"/>
      <c r="S20" s="166"/>
      <c r="T20" s="166"/>
      <c r="U20" s="166"/>
      <c r="V20" s="166"/>
      <c r="W20" s="166"/>
      <c r="X20" s="166"/>
      <c r="Y20" s="166"/>
      <c r="Z20" s="166"/>
    </row>
    <row r="21" spans="1:26" ht="20.100000000000001" customHeight="1">
      <c r="A21" s="17"/>
      <c r="B21" s="15"/>
      <c r="C21" s="166"/>
      <c r="D21" s="15" t="s">
        <v>724</v>
      </c>
      <c r="E21" s="166"/>
      <c r="F21" s="166"/>
      <c r="G21" s="166"/>
      <c r="H21" s="166"/>
      <c r="I21" s="166"/>
      <c r="J21" s="166"/>
      <c r="K21" s="166"/>
      <c r="L21" s="166"/>
      <c r="M21" s="166"/>
      <c r="N21" s="15"/>
      <c r="O21" s="166"/>
      <c r="P21" s="166"/>
      <c r="Q21" s="166"/>
      <c r="R21" s="166"/>
      <c r="S21" s="166"/>
      <c r="T21" s="166"/>
      <c r="U21" s="166"/>
      <c r="V21" s="166"/>
      <c r="W21" s="166"/>
      <c r="X21" s="166"/>
      <c r="Y21" s="166"/>
      <c r="Z21" s="166"/>
    </row>
    <row r="22" spans="1:26" ht="20.100000000000001" customHeight="1">
      <c r="A22" s="402"/>
      <c r="B22" s="402"/>
      <c r="C22" s="402"/>
      <c r="D22" s="402"/>
      <c r="E22" s="402"/>
      <c r="F22" s="402"/>
      <c r="G22" s="402"/>
      <c r="H22" s="402"/>
      <c r="I22" s="402"/>
      <c r="J22" s="402"/>
      <c r="K22" s="402"/>
      <c r="L22" s="402"/>
      <c r="M22" s="402"/>
      <c r="N22" s="402"/>
      <c r="O22" s="402"/>
      <c r="P22" s="402"/>
      <c r="Q22" s="402"/>
      <c r="R22" s="402"/>
      <c r="S22" s="402"/>
      <c r="T22" s="402"/>
      <c r="U22" s="402"/>
      <c r="V22" s="402"/>
      <c r="W22" s="402"/>
      <c r="X22" s="402"/>
      <c r="Y22" s="402"/>
      <c r="Z22" s="402"/>
    </row>
    <row r="23" spans="1:26" ht="20.100000000000001" customHeight="1">
      <c r="A23" s="402"/>
      <c r="B23" s="402"/>
      <c r="C23" s="402"/>
      <c r="D23" s="402"/>
      <c r="E23" s="402"/>
      <c r="F23" s="402"/>
      <c r="G23" s="402"/>
      <c r="H23" s="402"/>
      <c r="I23" s="402"/>
      <c r="J23" s="402"/>
      <c r="K23" s="402"/>
      <c r="L23" s="402"/>
      <c r="M23" s="402"/>
      <c r="N23" s="402"/>
      <c r="O23" s="402"/>
      <c r="P23" s="402"/>
      <c r="Q23" s="402"/>
      <c r="R23" s="402"/>
      <c r="S23" s="402"/>
      <c r="T23" s="402"/>
      <c r="U23" s="402"/>
      <c r="V23" s="402"/>
      <c r="W23" s="402"/>
      <c r="X23" s="402"/>
      <c r="Y23" s="402"/>
      <c r="Z23" s="402"/>
    </row>
    <row r="24" spans="1:26" ht="20.100000000000001" hidden="1" customHeight="1">
      <c r="A24" s="402"/>
      <c r="B24" s="402"/>
      <c r="C24" s="402"/>
      <c r="D24" s="402"/>
      <c r="E24" s="402"/>
      <c r="F24" s="402"/>
      <c r="G24" s="402"/>
      <c r="H24" s="402"/>
      <c r="I24" s="402"/>
      <c r="J24" s="402"/>
      <c r="K24" s="402"/>
      <c r="L24" s="402"/>
      <c r="M24" s="402"/>
      <c r="N24" s="402"/>
      <c r="O24" s="402"/>
      <c r="P24" s="402"/>
      <c r="Q24" s="402"/>
      <c r="R24" s="402"/>
      <c r="S24" s="402"/>
      <c r="T24" s="402"/>
      <c r="U24" s="402"/>
      <c r="V24" s="402"/>
      <c r="W24" s="402"/>
      <c r="X24" s="402"/>
      <c r="Y24" s="402"/>
      <c r="Z24" s="402"/>
    </row>
    <row r="25" spans="1:26" ht="27.75" hidden="1" customHeight="1">
      <c r="A25" s="403"/>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3"/>
      <c r="Z25" s="403"/>
    </row>
    <row r="26" spans="1:26" ht="20.100000000000001" customHeight="1">
      <c r="A26" s="224"/>
      <c r="B26" s="224"/>
      <c r="C26" s="482" t="s">
        <v>518</v>
      </c>
      <c r="D26" s="482"/>
      <c r="E26" s="482"/>
      <c r="F26" s="482"/>
      <c r="G26" s="482"/>
      <c r="H26" s="482"/>
      <c r="I26" s="482"/>
      <c r="J26" s="224"/>
      <c r="K26" s="224"/>
      <c r="L26" s="224"/>
      <c r="M26" s="224"/>
      <c r="N26" s="224"/>
      <c r="O26" s="224"/>
      <c r="P26" s="224"/>
      <c r="Q26" s="482" t="s">
        <v>519</v>
      </c>
      <c r="R26" s="482"/>
      <c r="S26" s="482"/>
      <c r="T26" s="482"/>
      <c r="U26" s="482"/>
      <c r="V26" s="482"/>
      <c r="W26" s="482"/>
      <c r="X26" s="224"/>
      <c r="Y26" s="224"/>
      <c r="Z26" s="224"/>
    </row>
    <row r="27" spans="1:26" ht="18.75" customHeight="1">
      <c r="A27" s="476" t="s">
        <v>249</v>
      </c>
      <c r="B27" s="476"/>
      <c r="C27" s="476"/>
      <c r="D27" s="476"/>
      <c r="E27" s="476"/>
      <c r="F27" s="476"/>
      <c r="G27" s="476"/>
      <c r="H27" s="476"/>
      <c r="I27" s="476"/>
      <c r="J27" s="476"/>
      <c r="K27" s="476"/>
      <c r="L27" s="476"/>
      <c r="N27" s="477" t="s">
        <v>521</v>
      </c>
      <c r="O27" s="477"/>
      <c r="P27" s="477"/>
      <c r="Q27" s="477"/>
      <c r="R27" s="477"/>
      <c r="S27" s="477"/>
      <c r="T27" s="477"/>
      <c r="U27" s="477"/>
      <c r="V27" s="477"/>
      <c r="W27" s="477"/>
      <c r="X27" s="477"/>
      <c r="Y27" s="477"/>
      <c r="Z27" s="477"/>
    </row>
    <row r="28" spans="1:26" s="78" customFormat="1" ht="15" customHeight="1">
      <c r="A28" s="478" t="s">
        <v>520</v>
      </c>
      <c r="B28" s="478"/>
      <c r="C28" s="478"/>
      <c r="D28" s="478"/>
      <c r="E28" s="478"/>
      <c r="F28" s="478"/>
      <c r="G28" s="478"/>
      <c r="H28" s="478"/>
      <c r="I28" s="478"/>
      <c r="J28" s="478"/>
      <c r="K28" s="478"/>
      <c r="L28" s="478"/>
      <c r="N28" s="478" t="s">
        <v>520</v>
      </c>
      <c r="O28" s="478"/>
      <c r="P28" s="478"/>
      <c r="Q28" s="478"/>
      <c r="R28" s="478"/>
      <c r="S28" s="478"/>
      <c r="T28" s="478"/>
      <c r="U28" s="478"/>
      <c r="V28" s="478"/>
      <c r="W28" s="478"/>
      <c r="X28" s="478"/>
      <c r="Y28" s="478"/>
      <c r="Z28" s="164"/>
    </row>
    <row r="29" spans="1:26" ht="21" customHeight="1">
      <c r="A29" s="19"/>
    </row>
    <row r="30" spans="1:26" ht="21" customHeight="1"/>
    <row r="31" spans="1:26" ht="17.100000000000001" customHeight="1"/>
    <row r="32" spans="1:26" ht="17.100000000000001" customHeight="1"/>
  </sheetData>
  <mergeCells count="20">
    <mergeCell ref="A27:L27"/>
    <mergeCell ref="N27:Z27"/>
    <mergeCell ref="I4:R4"/>
    <mergeCell ref="A22:Z22"/>
    <mergeCell ref="A28:L28"/>
    <mergeCell ref="N28:Y28"/>
    <mergeCell ref="A15:Z15"/>
    <mergeCell ref="A16:Z16"/>
    <mergeCell ref="A13:Z13"/>
    <mergeCell ref="C26:I26"/>
    <mergeCell ref="Q26:W26"/>
    <mergeCell ref="A23:Z23"/>
    <mergeCell ref="A24:Z24"/>
    <mergeCell ref="A25:Z25"/>
    <mergeCell ref="A1:Z1"/>
    <mergeCell ref="A2:Z2"/>
    <mergeCell ref="A5:Z5"/>
    <mergeCell ref="A11:Z11"/>
    <mergeCell ref="A12:Z12"/>
    <mergeCell ref="A9:D9"/>
  </mergeCells>
  <hyperlinks>
    <hyperlink ref="AB7" location="DanhMuc!A1" display="DANH MỤC"/>
  </hyperlinks>
  <pageMargins left="0.78" right="0.31" top="0.75" bottom="0.75" header="0.3" footer="0.3"/>
  <pageSetup paperSize="9" scale="92" orientation="portrait" r:id="rId1"/>
  <headerFooter>
    <oddFooter>&amp;LBiểu mẫu BM_TCNT_009 Kèm theo quyết định số......../QĐ-VTQĐ-XD ngày..../..../2013</oddFooter>
  </headerFooter>
</worksheet>
</file>

<file path=xl/worksheets/sheet13.xml><?xml version="1.0" encoding="utf-8"?>
<worksheet xmlns="http://schemas.openxmlformats.org/spreadsheetml/2006/main" xmlns:r="http://schemas.openxmlformats.org/officeDocument/2006/relationships">
  <sheetPr codeName="Sheet6">
    <tabColor rgb="FF7030A0"/>
  </sheetPr>
  <dimension ref="A1:AD70"/>
  <sheetViews>
    <sheetView view="pageBreakPreview" zoomScaleNormal="100" workbookViewId="0">
      <pane ySplit="1" topLeftCell="A2" activePane="bottomLeft" state="frozen"/>
      <selection activeCell="V17" sqref="V17"/>
      <selection pane="bottomLeft" activeCell="C44" sqref="C44:L44"/>
    </sheetView>
  </sheetViews>
  <sheetFormatPr defaultRowHeight="15.75"/>
  <cols>
    <col min="1" max="14" width="3.7109375" style="87" customWidth="1"/>
    <col min="15" max="15" width="2.7109375" style="87" customWidth="1"/>
    <col min="16" max="26" width="3.7109375" style="87" customWidth="1"/>
    <col min="27" max="27" width="25.5703125" style="87" bestFit="1" customWidth="1"/>
    <col min="28" max="28" width="5.5703125" style="87" customWidth="1"/>
    <col min="29" max="29" width="7" style="87" customWidth="1"/>
    <col min="30" max="30" width="5.5703125" style="87" customWidth="1"/>
    <col min="31" max="16384" width="9.140625" style="87"/>
  </cols>
  <sheetData>
    <row r="1" spans="1:30" s="85" customFormat="1" hidden="1">
      <c r="A1" s="83">
        <v>1</v>
      </c>
      <c r="B1" s="83">
        <v>2</v>
      </c>
      <c r="C1" s="83">
        <v>3</v>
      </c>
      <c r="D1" s="83">
        <v>4</v>
      </c>
      <c r="E1" s="83">
        <v>5</v>
      </c>
      <c r="F1" s="83">
        <v>6</v>
      </c>
      <c r="G1" s="83">
        <v>7</v>
      </c>
      <c r="H1" s="83">
        <v>8</v>
      </c>
      <c r="I1" s="83">
        <v>9</v>
      </c>
      <c r="J1" s="83">
        <v>10</v>
      </c>
      <c r="K1" s="83">
        <v>11</v>
      </c>
      <c r="L1" s="83">
        <v>12</v>
      </c>
      <c r="M1" s="83">
        <v>13</v>
      </c>
      <c r="N1" s="83">
        <v>14</v>
      </c>
      <c r="O1" s="83">
        <v>15</v>
      </c>
      <c r="P1" s="83">
        <v>16</v>
      </c>
      <c r="Q1" s="83">
        <v>17</v>
      </c>
      <c r="R1" s="83">
        <v>18</v>
      </c>
      <c r="S1" s="83">
        <v>19</v>
      </c>
      <c r="T1" s="83">
        <v>20</v>
      </c>
      <c r="U1" s="83">
        <v>21</v>
      </c>
      <c r="V1" s="83">
        <v>22</v>
      </c>
      <c r="W1" s="83">
        <v>23</v>
      </c>
      <c r="X1" s="83">
        <v>24</v>
      </c>
      <c r="Y1" s="83">
        <v>25</v>
      </c>
      <c r="Z1" s="83">
        <v>26</v>
      </c>
      <c r="AA1" s="84">
        <v>12</v>
      </c>
    </row>
    <row r="2" spans="1:30" ht="20.100000000000001" customHeight="1">
      <c r="A2" s="86" t="s">
        <v>216</v>
      </c>
      <c r="B2" s="86"/>
      <c r="C2" s="86"/>
      <c r="D2" s="86"/>
      <c r="E2" s="86"/>
      <c r="F2" s="86"/>
      <c r="G2" s="86"/>
      <c r="H2" s="86"/>
      <c r="I2" s="86"/>
      <c r="J2" s="86"/>
      <c r="K2" s="86"/>
      <c r="L2" s="86"/>
      <c r="M2" s="86"/>
      <c r="N2" s="86"/>
      <c r="O2" s="86"/>
      <c r="P2" s="86"/>
      <c r="Q2" s="86"/>
      <c r="R2" s="86"/>
      <c r="S2" s="86"/>
      <c r="T2" s="86"/>
      <c r="U2" s="86"/>
      <c r="V2" s="86"/>
      <c r="W2" s="86"/>
      <c r="X2" s="86"/>
      <c r="Y2" s="86"/>
      <c r="Z2" s="86"/>
    </row>
    <row r="3" spans="1:30" ht="20.100000000000001" customHeight="1">
      <c r="A3" s="88" t="s">
        <v>4</v>
      </c>
      <c r="B3" s="86"/>
      <c r="C3" s="86"/>
      <c r="D3" s="86"/>
      <c r="E3" s="86"/>
      <c r="F3" s="86"/>
      <c r="G3" s="86"/>
      <c r="H3" s="86"/>
      <c r="I3" s="86"/>
      <c r="J3" s="89"/>
      <c r="K3" s="89"/>
      <c r="L3" s="89"/>
      <c r="M3" s="89"/>
      <c r="N3" s="89"/>
      <c r="O3" s="89"/>
      <c r="P3" s="89"/>
      <c r="Q3" s="89"/>
      <c r="R3" s="86"/>
      <c r="S3" s="86"/>
      <c r="T3" s="86"/>
      <c r="U3" s="86"/>
      <c r="V3" s="86"/>
      <c r="W3" s="86"/>
      <c r="X3" s="86"/>
      <c r="Y3" s="86"/>
      <c r="Z3" s="86"/>
      <c r="AA3" s="90"/>
    </row>
    <row r="4" spans="1:30" ht="20.100000000000001" customHeight="1">
      <c r="Z4" s="115" t="s">
        <v>699</v>
      </c>
      <c r="AA4" s="91">
        <v>10</v>
      </c>
      <c r="AB4" s="87" t="s">
        <v>217</v>
      </c>
      <c r="AC4" s="87" t="s">
        <v>217</v>
      </c>
      <c r="AD4" s="87" t="s">
        <v>218</v>
      </c>
    </row>
    <row r="5" spans="1:30" ht="20.100000000000001" customHeight="1" thickBot="1">
      <c r="A5" s="92"/>
      <c r="B5" s="93"/>
      <c r="C5" s="93"/>
      <c r="D5" s="93"/>
      <c r="E5" s="93"/>
      <c r="F5" s="93"/>
      <c r="G5" s="93"/>
      <c r="H5" s="93"/>
      <c r="I5" s="93"/>
      <c r="J5" s="93"/>
      <c r="K5" s="93"/>
      <c r="L5" s="93"/>
      <c r="M5" s="93"/>
      <c r="N5" s="93"/>
      <c r="O5" s="93"/>
      <c r="P5" s="93"/>
      <c r="Q5" s="93"/>
      <c r="R5" s="93"/>
      <c r="S5" s="93"/>
      <c r="T5" s="93"/>
      <c r="U5" s="93"/>
      <c r="V5" s="93"/>
      <c r="W5" s="93"/>
      <c r="X5" s="93"/>
      <c r="Y5" s="93"/>
      <c r="Z5" s="93"/>
      <c r="AA5" s="91"/>
    </row>
    <row r="6" spans="1:30" ht="20.100000000000001" customHeight="1" thickBot="1">
      <c r="A6" s="94" t="s">
        <v>756</v>
      </c>
      <c r="B6" s="93"/>
      <c r="C6" s="93"/>
      <c r="D6" s="93"/>
      <c r="E6" s="93"/>
      <c r="F6" s="93"/>
      <c r="G6" s="93"/>
      <c r="H6" s="93"/>
      <c r="I6" s="93"/>
      <c r="J6" s="93"/>
      <c r="K6" s="93"/>
      <c r="L6" s="93"/>
      <c r="M6" s="93"/>
      <c r="N6" s="93"/>
      <c r="O6" s="93"/>
      <c r="P6" s="93"/>
      <c r="Q6" s="93"/>
      <c r="R6" s="93"/>
      <c r="S6" s="93"/>
      <c r="T6" s="93"/>
      <c r="U6" s="93"/>
      <c r="V6" s="93"/>
      <c r="W6" s="93"/>
      <c r="X6" s="93"/>
      <c r="Y6" s="93"/>
      <c r="Z6" s="93"/>
      <c r="AA6" s="95" t="s">
        <v>220</v>
      </c>
    </row>
    <row r="7" spans="1:30" ht="20.100000000000001" customHeight="1">
      <c r="A7" s="96" t="s">
        <v>221</v>
      </c>
      <c r="B7" s="97"/>
      <c r="C7" s="97"/>
      <c r="D7" s="97"/>
      <c r="E7" s="114" t="str">
        <f>Ttin!G4</f>
        <v>Cải tạo, cũng cố gia cố nhà trạm BTS năm 2013 tại Thừa Thiên Huế.</v>
      </c>
      <c r="F7" s="98"/>
      <c r="G7" s="97"/>
      <c r="AA7" s="90"/>
    </row>
    <row r="8" spans="1:30" ht="20.100000000000001" customHeight="1">
      <c r="A8" s="96" t="s">
        <v>222</v>
      </c>
      <c r="B8" s="97"/>
      <c r="C8" s="97"/>
      <c r="D8" s="97"/>
      <c r="E8" s="97" t="str">
        <f>Ttin!G5</f>
        <v>Cải tạo, lợp mái nhà Container cho các trạm thuộc Vùng lương Vùng III tại TT Huế.</v>
      </c>
      <c r="F8" s="98"/>
      <c r="G8" s="97"/>
      <c r="AA8" s="90"/>
    </row>
    <row r="9" spans="1:30" ht="20.100000000000001" customHeight="1">
      <c r="A9" s="96" t="s">
        <v>223</v>
      </c>
      <c r="B9" s="97"/>
      <c r="C9" s="97"/>
      <c r="D9" s="97"/>
      <c r="E9" s="306" t="str">
        <f>Ttin!G7</f>
        <v>Nguyễn Duy Ngưỡng,  Thôn 1_Phường Thủy Phương_TX Hương Thủy</v>
      </c>
      <c r="F9" s="98"/>
      <c r="G9" s="97"/>
      <c r="AA9" s="90"/>
    </row>
    <row r="10" spans="1:30" ht="20.100000000000001" customHeight="1">
      <c r="A10" s="96" t="s">
        <v>660</v>
      </c>
      <c r="B10" s="97"/>
      <c r="C10" s="97"/>
      <c r="D10" s="97"/>
      <c r="E10" s="304" t="str">
        <f>Ttin!G6</f>
        <v>TTH031</v>
      </c>
      <c r="F10" s="98"/>
      <c r="G10" s="97"/>
      <c r="AA10" s="90" t="e">
        <f>LEN([2]Ttin!G6)</f>
        <v>#REF!</v>
      </c>
    </row>
    <row r="11" spans="1:30" ht="21" customHeight="1">
      <c r="A11" s="409" t="str">
        <f>"- Thi công theo hợp đồng số: "&amp;Ttin!G12</f>
        <v>- Thi công theo hợp đồng số: 100414 - ĐTXD/HUE - COMAS/XL 2014 ký ngày 10/04/2014</v>
      </c>
      <c r="B11" s="409"/>
      <c r="C11" s="409"/>
      <c r="D11" s="409"/>
      <c r="E11" s="409"/>
      <c r="F11" s="409"/>
      <c r="G11" s="409"/>
      <c r="H11" s="409"/>
      <c r="I11" s="409"/>
      <c r="J11" s="409"/>
      <c r="K11" s="409"/>
      <c r="L11" s="409"/>
      <c r="M11" s="409"/>
      <c r="N11" s="409"/>
      <c r="O11" s="409"/>
      <c r="P11" s="409"/>
      <c r="Q11" s="409"/>
      <c r="R11" s="409"/>
      <c r="S11" s="409"/>
      <c r="T11" s="409"/>
      <c r="U11" s="409"/>
      <c r="V11" s="409"/>
      <c r="W11" s="409"/>
      <c r="X11" s="409"/>
      <c r="Y11" s="409"/>
      <c r="Z11" s="409"/>
    </row>
    <row r="12" spans="1:30" ht="19.5" customHeight="1">
      <c r="A12" s="99" t="s">
        <v>224</v>
      </c>
    </row>
    <row r="13" spans="1:30" ht="18" customHeight="1">
      <c r="B13" s="495" t="str">
        <f>DanhMuc!B12</f>
        <v>Lợp mái chống dột</v>
      </c>
      <c r="C13" s="495"/>
      <c r="D13" s="495"/>
      <c r="E13" s="495"/>
      <c r="F13" s="495"/>
      <c r="G13" s="495"/>
      <c r="H13" s="495"/>
      <c r="I13" s="495"/>
      <c r="J13" s="495"/>
      <c r="K13" s="495"/>
      <c r="L13" s="495"/>
      <c r="M13" s="495"/>
      <c r="N13" s="495"/>
      <c r="O13" s="495"/>
      <c r="P13" s="495"/>
      <c r="Q13" s="495"/>
      <c r="R13" s="495"/>
      <c r="S13" s="495"/>
      <c r="T13" s="495"/>
      <c r="U13" s="495"/>
      <c r="V13" s="495"/>
      <c r="W13" s="495"/>
      <c r="X13" s="495"/>
      <c r="Y13" s="495"/>
      <c r="Z13" s="495"/>
      <c r="AA13" s="91">
        <v>2</v>
      </c>
      <c r="AB13" s="87" t="e">
        <f>LEN(INDEX(DanhMuc,$AA$1,AA13))</f>
        <v>#NAME?</v>
      </c>
    </row>
    <row r="14" spans="1:30" ht="20.100000000000001" customHeight="1">
      <c r="A14" s="99" t="s">
        <v>225</v>
      </c>
      <c r="AA14" s="90"/>
    </row>
    <row r="15" spans="1:30" ht="20.100000000000001" customHeight="1">
      <c r="A15" s="483" t="s">
        <v>754</v>
      </c>
      <c r="B15" s="483"/>
      <c r="C15" s="483"/>
      <c r="D15" s="483"/>
      <c r="E15" s="483"/>
      <c r="F15" s="483"/>
      <c r="G15" s="483"/>
      <c r="H15" s="483"/>
      <c r="I15" s="483"/>
      <c r="J15" s="483"/>
      <c r="K15" s="483"/>
      <c r="L15" s="483"/>
      <c r="M15" s="483"/>
      <c r="N15" s="483"/>
      <c r="O15" s="483"/>
      <c r="P15" s="483"/>
      <c r="Q15" s="483"/>
      <c r="R15" s="483"/>
      <c r="S15" s="483"/>
      <c r="T15" s="483"/>
      <c r="U15" s="483"/>
      <c r="V15" s="483"/>
      <c r="W15" s="483"/>
      <c r="X15" s="483"/>
      <c r="Y15" s="483"/>
      <c r="Z15" s="483"/>
      <c r="AA15" s="90"/>
    </row>
    <row r="16" spans="1:30" ht="20.100000000000001" customHeight="1">
      <c r="B16" s="101" t="str">
        <f>"Ông: "&amp;Ttin!G35</f>
        <v>Ông: ………………………..</v>
      </c>
      <c r="N16" s="101" t="s">
        <v>539</v>
      </c>
      <c r="AA16" s="90"/>
    </row>
    <row r="17" spans="1:30" ht="20.100000000000001" customHeight="1">
      <c r="A17" s="483" t="s">
        <v>662</v>
      </c>
      <c r="B17" s="483"/>
      <c r="C17" s="483"/>
      <c r="D17" s="483"/>
      <c r="E17" s="483"/>
      <c r="F17" s="483"/>
      <c r="G17" s="483"/>
      <c r="H17" s="483"/>
      <c r="I17" s="483"/>
      <c r="J17" s="483"/>
      <c r="K17" s="483"/>
      <c r="L17" s="483"/>
      <c r="M17" s="483"/>
      <c r="N17" s="483"/>
      <c r="O17" s="483"/>
      <c r="P17" s="483"/>
      <c r="Q17" s="483"/>
      <c r="R17" s="483"/>
      <c r="S17" s="483"/>
      <c r="T17" s="483"/>
      <c r="U17" s="483"/>
      <c r="V17" s="483"/>
      <c r="W17" s="483"/>
      <c r="X17" s="483"/>
      <c r="Y17" s="483"/>
      <c r="Z17" s="483"/>
      <c r="AA17" s="90"/>
    </row>
    <row r="18" spans="1:30" ht="20.100000000000001" customHeight="1">
      <c r="B18" s="101" t="str">
        <f>"Ông: "&amp;Ttin!G42</f>
        <v>Ông: Lưu Văn Sơn</v>
      </c>
      <c r="N18" s="101" t="str">
        <f>Ttin!L42</f>
        <v>Chức vụ: Phụ trách thi công</v>
      </c>
      <c r="AA18" s="90"/>
    </row>
    <row r="19" spans="1:30" ht="20.100000000000001" customHeight="1">
      <c r="A19" s="99" t="s">
        <v>226</v>
      </c>
      <c r="AA19" s="90"/>
    </row>
    <row r="20" spans="1:30" ht="20.100000000000001" customHeight="1">
      <c r="B20" s="87" t="s">
        <v>695</v>
      </c>
      <c r="AA20" s="91">
        <v>8</v>
      </c>
      <c r="AB20" s="87" t="s">
        <v>227</v>
      </c>
      <c r="AC20" s="87" t="str">
        <f>IF(AB20&gt;0,LEFT(AB20,LEN(AB20)-2),"……")</f>
        <v>……</v>
      </c>
      <c r="AD20" s="87" t="str">
        <f>IF(AB20&gt;0,RIGHT(AB20,2),"……")</f>
        <v>..</v>
      </c>
    </row>
    <row r="21" spans="1:30" ht="20.100000000000001" customHeight="1">
      <c r="B21" s="87" t="s">
        <v>696</v>
      </c>
      <c r="AA21" s="91">
        <v>9</v>
      </c>
      <c r="AB21" s="87" t="s">
        <v>227</v>
      </c>
      <c r="AC21" s="87" t="str">
        <f>IF(AB21&gt;0,LEFT(AB21,LEN(AB21)-2),"…..")</f>
        <v>……</v>
      </c>
      <c r="AD21" s="87" t="str">
        <f>IF(AB21&gt;0,RIGHT(AB21,2),"..…")</f>
        <v>..</v>
      </c>
    </row>
    <row r="22" spans="1:30" ht="20.100000000000001" customHeight="1">
      <c r="B22" s="101" t="str">
        <f>"Tại trạm   "    &amp;Ttin!G6&amp;""</f>
        <v>Tại trạm   TTH031</v>
      </c>
      <c r="AA22" s="90"/>
    </row>
    <row r="23" spans="1:30" ht="20.100000000000001" customHeight="1">
      <c r="A23" s="99" t="s">
        <v>228</v>
      </c>
      <c r="AA23" s="90"/>
    </row>
    <row r="24" spans="1:30" ht="20.100000000000001" customHeight="1">
      <c r="A24" s="100" t="s">
        <v>229</v>
      </c>
      <c r="AA24" s="90"/>
    </row>
    <row r="25" spans="1:30" ht="20.100000000000001" customHeight="1">
      <c r="A25" s="102" t="s">
        <v>230</v>
      </c>
      <c r="B25" s="103"/>
      <c r="C25" s="103"/>
      <c r="D25" s="103"/>
      <c r="E25" s="103"/>
      <c r="F25" s="103"/>
      <c r="G25" s="103"/>
      <c r="H25" s="103"/>
      <c r="I25" s="103"/>
      <c r="J25" s="103"/>
      <c r="K25" s="103"/>
      <c r="L25" s="103"/>
      <c r="M25" s="103"/>
      <c r="N25" s="103"/>
      <c r="O25" s="103"/>
      <c r="P25" s="103"/>
      <c r="Q25" s="103"/>
      <c r="R25" s="103"/>
      <c r="S25" s="103"/>
      <c r="T25" s="103"/>
      <c r="U25" s="103"/>
      <c r="V25" s="103"/>
      <c r="W25" s="103"/>
      <c r="X25" s="103"/>
      <c r="Y25" s="103"/>
      <c r="Z25" s="103"/>
      <c r="AA25" s="90"/>
    </row>
    <row r="26" spans="1:30" ht="20.100000000000001" customHeight="1">
      <c r="A26" s="496" t="s">
        <v>231</v>
      </c>
      <c r="B26" s="497"/>
      <c r="C26" s="497"/>
      <c r="D26" s="497"/>
      <c r="E26" s="497"/>
      <c r="F26" s="497"/>
      <c r="G26" s="497"/>
      <c r="H26" s="497"/>
      <c r="I26" s="497"/>
      <c r="J26" s="497"/>
      <c r="K26" s="497"/>
      <c r="L26" s="497"/>
      <c r="M26" s="497"/>
      <c r="N26" s="497"/>
      <c r="O26" s="497"/>
      <c r="P26" s="497"/>
      <c r="Q26" s="497"/>
      <c r="R26" s="497"/>
      <c r="S26" s="497"/>
      <c r="T26" s="497"/>
      <c r="U26" s="497"/>
      <c r="V26" s="497"/>
      <c r="W26" s="497"/>
      <c r="X26" s="497"/>
      <c r="Y26" s="497"/>
      <c r="Z26" s="497"/>
      <c r="AA26" s="90"/>
    </row>
    <row r="27" spans="1:30" ht="19.5" customHeight="1">
      <c r="A27" s="104" t="s">
        <v>451</v>
      </c>
      <c r="AA27" s="90"/>
    </row>
    <row r="28" spans="1:30" ht="19.5" customHeight="1">
      <c r="A28" s="493" t="s">
        <v>452</v>
      </c>
      <c r="B28" s="494"/>
      <c r="C28" s="494"/>
      <c r="D28" s="494"/>
      <c r="E28" s="494"/>
      <c r="F28" s="494"/>
      <c r="G28" s="494"/>
      <c r="H28" s="494"/>
      <c r="I28" s="494"/>
      <c r="J28" s="494"/>
      <c r="K28" s="494"/>
      <c r="L28" s="494"/>
      <c r="M28" s="494"/>
      <c r="N28" s="494"/>
      <c r="O28" s="494"/>
      <c r="P28" s="494"/>
      <c r="Q28" s="494"/>
      <c r="R28" s="494"/>
      <c r="S28" s="494"/>
      <c r="T28" s="494"/>
      <c r="U28" s="494"/>
      <c r="V28" s="494"/>
      <c r="W28" s="494"/>
      <c r="X28" s="494"/>
      <c r="Y28" s="494"/>
      <c r="Z28" s="494"/>
      <c r="AA28" s="90"/>
    </row>
    <row r="29" spans="1:30" ht="30.75" customHeight="1">
      <c r="A29" s="498" t="str">
        <f>"   - Tài liệu chỉ dẫn kỹ thuật kèm theo hợp đồng xây dựng số: "&amp;Ttin!G12</f>
        <v xml:space="preserve">   - Tài liệu chỉ dẫn kỹ thuật kèm theo hợp đồng xây dựng số: 100414 - ĐTXD/HUE - COMAS/XL 2014 ký ngày 10/04/2014</v>
      </c>
      <c r="B29" s="499"/>
      <c r="C29" s="499"/>
      <c r="D29" s="499"/>
      <c r="E29" s="499"/>
      <c r="F29" s="499"/>
      <c r="G29" s="499"/>
      <c r="H29" s="499"/>
      <c r="I29" s="499"/>
      <c r="J29" s="499"/>
      <c r="K29" s="499"/>
      <c r="L29" s="499"/>
      <c r="M29" s="499"/>
      <c r="N29" s="499"/>
      <c r="O29" s="499"/>
      <c r="P29" s="499"/>
      <c r="Q29" s="499"/>
      <c r="R29" s="499"/>
      <c r="S29" s="499"/>
      <c r="T29" s="499"/>
      <c r="U29" s="499"/>
      <c r="V29" s="499"/>
      <c r="W29" s="499"/>
      <c r="X29" s="499"/>
      <c r="Y29" s="499"/>
      <c r="Z29" s="499"/>
      <c r="AA29" s="90"/>
    </row>
    <row r="30" spans="1:30" ht="3" hidden="1" customHeight="1">
      <c r="A30" s="499"/>
      <c r="B30" s="499"/>
      <c r="C30" s="499"/>
      <c r="D30" s="499"/>
      <c r="E30" s="499"/>
      <c r="F30" s="499"/>
      <c r="G30" s="499"/>
      <c r="H30" s="499"/>
      <c r="I30" s="499"/>
      <c r="J30" s="499"/>
      <c r="K30" s="499"/>
      <c r="L30" s="499"/>
      <c r="M30" s="499"/>
      <c r="N30" s="499"/>
      <c r="O30" s="499"/>
      <c r="P30" s="499"/>
      <c r="Q30" s="499"/>
      <c r="R30" s="499"/>
      <c r="S30" s="499"/>
      <c r="T30" s="499"/>
      <c r="U30" s="499"/>
      <c r="V30" s="499"/>
      <c r="W30" s="499"/>
      <c r="X30" s="499"/>
      <c r="Y30" s="499"/>
      <c r="Z30" s="499"/>
      <c r="AA30" s="90"/>
    </row>
    <row r="31" spans="1:30" ht="20.100000000000001" hidden="1" customHeight="1">
      <c r="A31" s="105" t="s">
        <v>232</v>
      </c>
      <c r="AA31" s="90"/>
    </row>
    <row r="32" spans="1:30" ht="20.100000000000001" hidden="1" customHeight="1">
      <c r="A32" s="105" t="s">
        <v>233</v>
      </c>
      <c r="AA32" s="90"/>
    </row>
    <row r="33" spans="1:27" ht="20.100000000000001" hidden="1" customHeight="1">
      <c r="A33" s="105" t="s">
        <v>234</v>
      </c>
      <c r="AA33" s="90"/>
    </row>
    <row r="34" spans="1:27" ht="20.100000000000001" customHeight="1">
      <c r="A34" s="100" t="s">
        <v>235</v>
      </c>
      <c r="AA34" s="90"/>
    </row>
    <row r="35" spans="1:27" ht="20.100000000000001" customHeight="1" thickBot="1">
      <c r="B35" s="106" t="s">
        <v>236</v>
      </c>
      <c r="AA35" s="90"/>
    </row>
    <row r="36" spans="1:27" ht="20.100000000000001" customHeight="1" thickBot="1">
      <c r="A36" s="100" t="s">
        <v>237</v>
      </c>
      <c r="AA36" s="95" t="s">
        <v>220</v>
      </c>
    </row>
    <row r="37" spans="1:27" ht="20.100000000000001" customHeight="1" thickBot="1">
      <c r="A37" s="100" t="s">
        <v>238</v>
      </c>
      <c r="AA37" s="95"/>
    </row>
    <row r="38" spans="1:27" ht="19.5" customHeight="1" thickBot="1">
      <c r="A38" s="500" t="s">
        <v>11</v>
      </c>
      <c r="B38" s="500"/>
      <c r="C38" s="464" t="s">
        <v>239</v>
      </c>
      <c r="D38" s="464"/>
      <c r="E38" s="464"/>
      <c r="F38" s="464"/>
      <c r="G38" s="464"/>
      <c r="H38" s="464"/>
      <c r="I38" s="464"/>
      <c r="J38" s="464"/>
      <c r="K38" s="464"/>
      <c r="L38" s="464"/>
      <c r="M38" s="464" t="s">
        <v>240</v>
      </c>
      <c r="N38" s="464"/>
      <c r="O38" s="464" t="s">
        <v>241</v>
      </c>
      <c r="P38" s="464"/>
      <c r="Q38" s="464"/>
      <c r="R38" s="492" t="s">
        <v>17</v>
      </c>
      <c r="S38" s="492"/>
      <c r="T38" s="492"/>
      <c r="U38" s="492"/>
      <c r="V38" s="507" t="s">
        <v>242</v>
      </c>
      <c r="W38" s="508"/>
      <c r="X38" s="508"/>
      <c r="Y38" s="508"/>
      <c r="Z38" s="509"/>
      <c r="AA38" s="107"/>
    </row>
    <row r="39" spans="1:27" ht="35.25" customHeight="1" thickBot="1">
      <c r="A39" s="500"/>
      <c r="B39" s="500"/>
      <c r="C39" s="464"/>
      <c r="D39" s="464"/>
      <c r="E39" s="464"/>
      <c r="F39" s="464"/>
      <c r="G39" s="464"/>
      <c r="H39" s="464"/>
      <c r="I39" s="464"/>
      <c r="J39" s="464"/>
      <c r="K39" s="464"/>
      <c r="L39" s="464"/>
      <c r="M39" s="464"/>
      <c r="N39" s="464"/>
      <c r="O39" s="464"/>
      <c r="P39" s="464"/>
      <c r="Q39" s="464"/>
      <c r="R39" s="463" t="s">
        <v>243</v>
      </c>
      <c r="S39" s="463"/>
      <c r="T39" s="492" t="s">
        <v>244</v>
      </c>
      <c r="U39" s="492"/>
      <c r="V39" s="510"/>
      <c r="W39" s="511"/>
      <c r="X39" s="511"/>
      <c r="Y39" s="511"/>
      <c r="Z39" s="512"/>
      <c r="AA39" s="95"/>
    </row>
    <row r="40" spans="1:27" ht="21" customHeight="1">
      <c r="A40" s="501">
        <v>1</v>
      </c>
      <c r="B40" s="502"/>
      <c r="C40" s="503" t="s">
        <v>725</v>
      </c>
      <c r="D40" s="504"/>
      <c r="E40" s="504"/>
      <c r="F40" s="504"/>
      <c r="G40" s="504"/>
      <c r="H40" s="504"/>
      <c r="I40" s="504"/>
      <c r="J40" s="504"/>
      <c r="K40" s="504"/>
      <c r="L40" s="505"/>
      <c r="M40" s="466" t="s">
        <v>720</v>
      </c>
      <c r="N40" s="506"/>
      <c r="O40" s="506">
        <v>1.7500000000000002E-2</v>
      </c>
      <c r="P40" s="506"/>
      <c r="Q40" s="506"/>
      <c r="R40" s="506"/>
      <c r="S40" s="506"/>
      <c r="T40" s="506"/>
      <c r="U40" s="506"/>
      <c r="V40" s="506"/>
      <c r="W40" s="506"/>
      <c r="X40" s="506"/>
      <c r="Y40" s="506"/>
      <c r="Z40" s="506"/>
      <c r="AA40" s="107"/>
    </row>
    <row r="41" spans="1:27" ht="20.100000000000001" customHeight="1">
      <c r="A41" s="489"/>
      <c r="B41" s="489"/>
      <c r="C41" s="513" t="s">
        <v>744</v>
      </c>
      <c r="D41" s="514"/>
      <c r="E41" s="514"/>
      <c r="F41" s="514"/>
      <c r="G41" s="514"/>
      <c r="H41" s="514"/>
      <c r="I41" s="514"/>
      <c r="J41" s="514"/>
      <c r="K41" s="514"/>
      <c r="L41" s="515"/>
      <c r="M41" s="484"/>
      <c r="N41" s="484"/>
      <c r="O41" s="484"/>
      <c r="P41" s="484"/>
      <c r="Q41" s="484"/>
      <c r="R41" s="484"/>
      <c r="S41" s="484"/>
      <c r="T41" s="484"/>
      <c r="U41" s="484"/>
      <c r="V41" s="484"/>
      <c r="W41" s="484"/>
      <c r="X41" s="484"/>
      <c r="Y41" s="484"/>
      <c r="Z41" s="484"/>
      <c r="AA41" s="107"/>
    </row>
    <row r="42" spans="1:27" ht="20.100000000000001" customHeight="1">
      <c r="A42" s="489"/>
      <c r="B42" s="489"/>
      <c r="C42" s="513" t="s">
        <v>759</v>
      </c>
      <c r="D42" s="514"/>
      <c r="E42" s="514"/>
      <c r="F42" s="514"/>
      <c r="G42" s="514"/>
      <c r="H42" s="514"/>
      <c r="I42" s="514"/>
      <c r="J42" s="514"/>
      <c r="K42" s="514"/>
      <c r="L42" s="515"/>
      <c r="M42" s="484"/>
      <c r="N42" s="484"/>
      <c r="O42" s="484"/>
      <c r="P42" s="484"/>
      <c r="Q42" s="484"/>
      <c r="R42" s="484"/>
      <c r="S42" s="484"/>
      <c r="T42" s="484"/>
      <c r="U42" s="484"/>
      <c r="V42" s="484"/>
      <c r="W42" s="484"/>
      <c r="X42" s="484"/>
      <c r="Y42" s="484"/>
      <c r="Z42" s="484"/>
      <c r="AA42" s="107"/>
    </row>
    <row r="43" spans="1:27" ht="20.100000000000001" customHeight="1">
      <c r="A43" s="489"/>
      <c r="B43" s="489"/>
      <c r="C43" s="513" t="s">
        <v>760</v>
      </c>
      <c r="D43" s="514"/>
      <c r="E43" s="514"/>
      <c r="F43" s="514"/>
      <c r="G43" s="514"/>
      <c r="H43" s="514"/>
      <c r="I43" s="514"/>
      <c r="J43" s="514"/>
      <c r="K43" s="514"/>
      <c r="L43" s="515"/>
      <c r="M43" s="484"/>
      <c r="N43" s="484"/>
      <c r="O43" s="484"/>
      <c r="P43" s="484"/>
      <c r="Q43" s="484"/>
      <c r="R43" s="484"/>
      <c r="S43" s="484"/>
      <c r="T43" s="484"/>
      <c r="U43" s="484"/>
      <c r="V43" s="484"/>
      <c r="W43" s="484"/>
      <c r="X43" s="484"/>
      <c r="Y43" s="484"/>
      <c r="Z43" s="484"/>
      <c r="AA43" s="107"/>
    </row>
    <row r="44" spans="1:27" ht="20.100000000000001" customHeight="1">
      <c r="A44" s="489">
        <v>2</v>
      </c>
      <c r="B44" s="489"/>
      <c r="C44" s="490" t="s">
        <v>726</v>
      </c>
      <c r="D44" s="491"/>
      <c r="E44" s="491"/>
      <c r="F44" s="491"/>
      <c r="G44" s="491"/>
      <c r="H44" s="491"/>
      <c r="I44" s="491"/>
      <c r="J44" s="491"/>
      <c r="K44" s="491"/>
      <c r="L44" s="491"/>
      <c r="M44" s="484" t="s">
        <v>720</v>
      </c>
      <c r="N44" s="484"/>
      <c r="O44" s="484">
        <v>7.3300000000000004E-2</v>
      </c>
      <c r="P44" s="484"/>
      <c r="Q44" s="484"/>
      <c r="R44" s="484"/>
      <c r="S44" s="484"/>
      <c r="T44" s="484"/>
      <c r="U44" s="484"/>
      <c r="V44" s="484"/>
      <c r="W44" s="484"/>
      <c r="X44" s="484"/>
      <c r="Y44" s="484"/>
      <c r="Z44" s="484"/>
      <c r="AA44" s="107"/>
    </row>
    <row r="45" spans="1:27" ht="20.100000000000001" customHeight="1">
      <c r="A45" s="489"/>
      <c r="B45" s="489"/>
      <c r="C45" s="490" t="s">
        <v>745</v>
      </c>
      <c r="D45" s="491"/>
      <c r="E45" s="491"/>
      <c r="F45" s="491"/>
      <c r="G45" s="491"/>
      <c r="H45" s="491"/>
      <c r="I45" s="491"/>
      <c r="J45" s="491"/>
      <c r="K45" s="491"/>
      <c r="L45" s="491"/>
      <c r="M45" s="484"/>
      <c r="N45" s="484"/>
      <c r="O45" s="484"/>
      <c r="P45" s="484"/>
      <c r="Q45" s="484"/>
      <c r="R45" s="484"/>
      <c r="S45" s="484"/>
      <c r="T45" s="484"/>
      <c r="U45" s="484"/>
      <c r="V45" s="484"/>
      <c r="W45" s="484"/>
      <c r="X45" s="484"/>
      <c r="Y45" s="484"/>
      <c r="Z45" s="484"/>
      <c r="AA45" s="107"/>
    </row>
    <row r="46" spans="1:27" ht="20.100000000000001" customHeight="1">
      <c r="A46" s="489"/>
      <c r="B46" s="489"/>
      <c r="C46" s="490" t="s">
        <v>746</v>
      </c>
      <c r="D46" s="491"/>
      <c r="E46" s="491"/>
      <c r="F46" s="491"/>
      <c r="G46" s="491"/>
      <c r="H46" s="491"/>
      <c r="I46" s="491"/>
      <c r="J46" s="491"/>
      <c r="K46" s="491"/>
      <c r="L46" s="491"/>
      <c r="M46" s="484"/>
      <c r="N46" s="484"/>
      <c r="O46" s="484"/>
      <c r="P46" s="484"/>
      <c r="Q46" s="484"/>
      <c r="R46" s="484"/>
      <c r="S46" s="484"/>
      <c r="T46" s="484"/>
      <c r="U46" s="484"/>
      <c r="V46" s="484"/>
      <c r="W46" s="484"/>
      <c r="X46" s="484"/>
      <c r="Y46" s="484"/>
      <c r="Z46" s="484"/>
      <c r="AA46" s="107"/>
    </row>
    <row r="47" spans="1:27" ht="20.100000000000001" customHeight="1">
      <c r="A47" s="489"/>
      <c r="B47" s="489"/>
      <c r="C47" s="490" t="s">
        <v>747</v>
      </c>
      <c r="D47" s="491"/>
      <c r="E47" s="491"/>
      <c r="F47" s="491"/>
      <c r="G47" s="491"/>
      <c r="H47" s="491"/>
      <c r="I47" s="491"/>
      <c r="J47" s="491"/>
      <c r="K47" s="491"/>
      <c r="L47" s="491"/>
      <c r="M47" s="484"/>
      <c r="N47" s="484"/>
      <c r="O47" s="484"/>
      <c r="P47" s="484"/>
      <c r="Q47" s="484"/>
      <c r="R47" s="484"/>
      <c r="S47" s="484"/>
      <c r="T47" s="484"/>
      <c r="U47" s="484"/>
      <c r="V47" s="484"/>
      <c r="W47" s="484"/>
      <c r="X47" s="484"/>
      <c r="Y47" s="484"/>
      <c r="Z47" s="484"/>
      <c r="AA47" s="107"/>
    </row>
    <row r="48" spans="1:27" ht="20.100000000000001" customHeight="1">
      <c r="A48" s="489"/>
      <c r="B48" s="489"/>
      <c r="C48" s="490" t="s">
        <v>748</v>
      </c>
      <c r="D48" s="491"/>
      <c r="E48" s="491"/>
      <c r="F48" s="491"/>
      <c r="G48" s="491"/>
      <c r="H48" s="491"/>
      <c r="I48" s="491"/>
      <c r="J48" s="491"/>
      <c r="K48" s="491"/>
      <c r="L48" s="491"/>
      <c r="M48" s="484"/>
      <c r="N48" s="484"/>
      <c r="O48" s="484"/>
      <c r="P48" s="484"/>
      <c r="Q48" s="484"/>
      <c r="R48" s="484"/>
      <c r="S48" s="484"/>
      <c r="T48" s="484"/>
      <c r="U48" s="484"/>
      <c r="V48" s="484"/>
      <c r="W48" s="484"/>
      <c r="X48" s="484"/>
      <c r="Y48" s="484"/>
      <c r="Z48" s="484"/>
      <c r="AA48" s="107"/>
    </row>
    <row r="49" spans="1:27" ht="20.100000000000001" customHeight="1">
      <c r="A49" s="489"/>
      <c r="B49" s="489"/>
      <c r="C49" s="490" t="s">
        <v>749</v>
      </c>
      <c r="D49" s="491"/>
      <c r="E49" s="491"/>
      <c r="F49" s="491"/>
      <c r="G49" s="491"/>
      <c r="H49" s="491"/>
      <c r="I49" s="491"/>
      <c r="J49" s="491"/>
      <c r="K49" s="491"/>
      <c r="L49" s="491"/>
      <c r="M49" s="484"/>
      <c r="N49" s="484"/>
      <c r="O49" s="484"/>
      <c r="P49" s="484"/>
      <c r="Q49" s="484"/>
      <c r="R49" s="484"/>
      <c r="S49" s="484"/>
      <c r="T49" s="484"/>
      <c r="U49" s="484"/>
      <c r="V49" s="484"/>
      <c r="W49" s="484"/>
      <c r="X49" s="484"/>
      <c r="Y49" s="484"/>
      <c r="Z49" s="484"/>
      <c r="AA49" s="107"/>
    </row>
    <row r="50" spans="1:27" ht="20.100000000000001" customHeight="1">
      <c r="A50" s="489"/>
      <c r="B50" s="489"/>
      <c r="C50" s="490" t="s">
        <v>750</v>
      </c>
      <c r="D50" s="491"/>
      <c r="E50" s="491"/>
      <c r="F50" s="491"/>
      <c r="G50" s="491"/>
      <c r="H50" s="491"/>
      <c r="I50" s="491"/>
      <c r="J50" s="491"/>
      <c r="K50" s="491"/>
      <c r="L50" s="491"/>
      <c r="M50" s="484"/>
      <c r="N50" s="484"/>
      <c r="O50" s="484"/>
      <c r="P50" s="484"/>
      <c r="Q50" s="484"/>
      <c r="R50" s="484"/>
      <c r="S50" s="484"/>
      <c r="T50" s="484"/>
      <c r="U50" s="484"/>
      <c r="V50" s="484"/>
      <c r="W50" s="484"/>
      <c r="X50" s="484"/>
      <c r="Y50" s="484"/>
      <c r="Z50" s="484"/>
      <c r="AA50" s="107"/>
    </row>
    <row r="51" spans="1:27" ht="20.100000000000001" customHeight="1">
      <c r="A51" s="489">
        <v>3</v>
      </c>
      <c r="B51" s="489"/>
      <c r="C51" s="490" t="s">
        <v>727</v>
      </c>
      <c r="D51" s="491"/>
      <c r="E51" s="491"/>
      <c r="F51" s="491"/>
      <c r="G51" s="491"/>
      <c r="H51" s="491"/>
      <c r="I51" s="491"/>
      <c r="J51" s="491"/>
      <c r="K51" s="491"/>
      <c r="L51" s="491"/>
      <c r="M51" s="484" t="s">
        <v>723</v>
      </c>
      <c r="N51" s="484"/>
      <c r="O51" s="484">
        <v>0.10009999999999999</v>
      </c>
      <c r="P51" s="484"/>
      <c r="Q51" s="484"/>
      <c r="R51" s="484"/>
      <c r="S51" s="484"/>
      <c r="T51" s="484"/>
      <c r="U51" s="484"/>
      <c r="V51" s="484"/>
      <c r="W51" s="484"/>
      <c r="X51" s="484"/>
      <c r="Y51" s="484"/>
      <c r="Z51" s="484"/>
      <c r="AA51" s="107"/>
    </row>
    <row r="52" spans="1:27" ht="20.100000000000001" customHeight="1">
      <c r="A52" s="489"/>
      <c r="B52" s="489"/>
      <c r="C52" s="490" t="s">
        <v>728</v>
      </c>
      <c r="D52" s="491"/>
      <c r="E52" s="491"/>
      <c r="F52" s="491"/>
      <c r="G52" s="491"/>
      <c r="H52" s="491"/>
      <c r="I52" s="491"/>
      <c r="J52" s="491"/>
      <c r="K52" s="491"/>
      <c r="L52" s="491"/>
      <c r="M52" s="484"/>
      <c r="N52" s="484"/>
      <c r="O52" s="484"/>
      <c r="P52" s="484"/>
      <c r="Q52" s="484"/>
      <c r="R52" s="484"/>
      <c r="S52" s="484"/>
      <c r="T52" s="484"/>
      <c r="U52" s="484"/>
      <c r="V52" s="484"/>
      <c r="W52" s="484"/>
      <c r="X52" s="484"/>
      <c r="Y52" s="484"/>
      <c r="Z52" s="484"/>
      <c r="AA52" s="107"/>
    </row>
    <row r="53" spans="1:27" ht="20.100000000000001" customHeight="1">
      <c r="A53" s="489"/>
      <c r="B53" s="489"/>
      <c r="C53" s="490"/>
      <c r="D53" s="491"/>
      <c r="E53" s="491"/>
      <c r="F53" s="491"/>
      <c r="G53" s="491"/>
      <c r="H53" s="491"/>
      <c r="I53" s="491"/>
      <c r="J53" s="491"/>
      <c r="K53" s="491"/>
      <c r="L53" s="491"/>
      <c r="M53" s="484"/>
      <c r="N53" s="484"/>
      <c r="O53" s="484"/>
      <c r="P53" s="484"/>
      <c r="Q53" s="484"/>
      <c r="R53" s="484"/>
      <c r="S53" s="484"/>
      <c r="T53" s="484"/>
      <c r="U53" s="484"/>
      <c r="V53" s="484"/>
      <c r="W53" s="484"/>
      <c r="X53" s="484"/>
      <c r="Y53" s="484"/>
      <c r="Z53" s="484"/>
      <c r="AA53" s="107"/>
    </row>
    <row r="54" spans="1:27" ht="20.100000000000001" customHeight="1">
      <c r="A54" s="489"/>
      <c r="B54" s="489"/>
      <c r="C54" s="490"/>
      <c r="D54" s="491"/>
      <c r="E54" s="491"/>
      <c r="F54" s="491"/>
      <c r="G54" s="491"/>
      <c r="H54" s="491"/>
      <c r="I54" s="491"/>
      <c r="J54" s="491"/>
      <c r="K54" s="491"/>
      <c r="L54" s="491"/>
      <c r="M54" s="484"/>
      <c r="N54" s="484"/>
      <c r="O54" s="484"/>
      <c r="P54" s="484"/>
      <c r="Q54" s="484"/>
      <c r="R54" s="484"/>
      <c r="S54" s="484"/>
      <c r="T54" s="484"/>
      <c r="U54" s="484"/>
      <c r="V54" s="484"/>
      <c r="W54" s="484"/>
      <c r="X54" s="484"/>
      <c r="Y54" s="484"/>
      <c r="Z54" s="484"/>
      <c r="AA54" s="107"/>
    </row>
    <row r="55" spans="1:27" ht="20.100000000000001" customHeight="1">
      <c r="A55" s="489"/>
      <c r="B55" s="489"/>
      <c r="C55" s="490"/>
      <c r="D55" s="491"/>
      <c r="E55" s="491"/>
      <c r="F55" s="491"/>
      <c r="G55" s="491"/>
      <c r="H55" s="491"/>
      <c r="I55" s="491"/>
      <c r="J55" s="491"/>
      <c r="K55" s="491"/>
      <c r="L55" s="491"/>
      <c r="M55" s="484"/>
      <c r="N55" s="484"/>
      <c r="O55" s="484"/>
      <c r="P55" s="484"/>
      <c r="Q55" s="484"/>
      <c r="R55" s="484"/>
      <c r="S55" s="484"/>
      <c r="T55" s="484"/>
      <c r="U55" s="484"/>
      <c r="V55" s="484"/>
      <c r="W55" s="484"/>
      <c r="X55" s="484"/>
      <c r="Y55" s="484"/>
      <c r="Z55" s="484"/>
      <c r="AA55" s="107"/>
    </row>
    <row r="56" spans="1:27" ht="20.100000000000001" customHeight="1">
      <c r="A56" s="485"/>
      <c r="B56" s="485"/>
      <c r="C56" s="486"/>
      <c r="D56" s="486"/>
      <c r="E56" s="486"/>
      <c r="F56" s="486"/>
      <c r="G56" s="486"/>
      <c r="H56" s="486"/>
      <c r="I56" s="486"/>
      <c r="J56" s="486"/>
      <c r="K56" s="486"/>
      <c r="L56" s="486"/>
      <c r="M56" s="486"/>
      <c r="N56" s="486"/>
      <c r="O56" s="486"/>
      <c r="P56" s="486"/>
      <c r="Q56" s="486"/>
      <c r="R56" s="486"/>
      <c r="S56" s="486"/>
      <c r="T56" s="486"/>
      <c r="U56" s="486"/>
      <c r="V56" s="486"/>
      <c r="W56" s="486"/>
      <c r="X56" s="486"/>
      <c r="Y56" s="486"/>
      <c r="Z56" s="486"/>
      <c r="AA56" s="107"/>
    </row>
    <row r="57" spans="1:27" ht="20.100000000000001" customHeight="1">
      <c r="A57" s="99" t="s">
        <v>245</v>
      </c>
      <c r="AA57" s="90"/>
    </row>
    <row r="58" spans="1:27" ht="20.100000000000001" customHeight="1">
      <c r="A58" s="108"/>
      <c r="B58" s="109" t="s">
        <v>246</v>
      </c>
      <c r="AA58" s="90"/>
    </row>
    <row r="59" spans="1:27" ht="20.100000000000001" customHeight="1">
      <c r="A59" s="110"/>
      <c r="B59" s="109" t="s">
        <v>247</v>
      </c>
      <c r="AA59" s="90"/>
    </row>
    <row r="60" spans="1:27" ht="42.75" customHeight="1">
      <c r="A60" s="487" t="s">
        <v>248</v>
      </c>
      <c r="B60" s="487"/>
      <c r="C60" s="487"/>
      <c r="D60" s="487"/>
      <c r="E60" s="487"/>
      <c r="F60" s="487"/>
      <c r="G60" s="487"/>
      <c r="H60" s="487"/>
      <c r="I60" s="487"/>
      <c r="J60" s="487"/>
      <c r="K60" s="487"/>
      <c r="L60" s="487"/>
      <c r="M60" s="487"/>
      <c r="N60" s="487"/>
      <c r="O60" s="487"/>
      <c r="P60" s="487"/>
      <c r="Q60" s="487"/>
      <c r="R60" s="487"/>
      <c r="S60" s="487"/>
      <c r="T60" s="487"/>
      <c r="U60" s="487"/>
      <c r="V60" s="487"/>
      <c r="W60" s="487"/>
      <c r="X60" s="487"/>
      <c r="Y60" s="487"/>
      <c r="Z60" s="487"/>
      <c r="AA60" s="90"/>
    </row>
    <row r="61" spans="1:27" ht="20.100000000000001" customHeight="1">
      <c r="A61" s="488" t="s">
        <v>249</v>
      </c>
      <c r="B61" s="488"/>
      <c r="C61" s="488"/>
      <c r="D61" s="488"/>
      <c r="E61" s="488"/>
      <c r="F61" s="488"/>
      <c r="G61" s="488"/>
      <c r="H61" s="488"/>
      <c r="I61" s="488"/>
      <c r="J61" s="488"/>
      <c r="K61" s="488"/>
      <c r="L61" s="488"/>
      <c r="M61" s="86"/>
      <c r="N61" s="488" t="s">
        <v>213</v>
      </c>
      <c r="O61" s="488"/>
      <c r="P61" s="488"/>
      <c r="Q61" s="488"/>
      <c r="R61" s="488"/>
      <c r="S61" s="488"/>
      <c r="T61" s="488"/>
      <c r="U61" s="488"/>
      <c r="V61" s="488"/>
      <c r="W61" s="488"/>
      <c r="X61" s="488"/>
      <c r="Y61" s="488"/>
      <c r="Z61" s="488"/>
    </row>
    <row r="62" spans="1:27" ht="20.100000000000001" customHeight="1">
      <c r="A62" s="111"/>
      <c r="B62" s="111"/>
      <c r="C62" s="111"/>
      <c r="D62" s="111"/>
      <c r="E62" s="111"/>
      <c r="F62" s="111"/>
      <c r="G62" s="111"/>
      <c r="H62" s="111"/>
      <c r="I62" s="111"/>
      <c r="J62" s="111"/>
      <c r="K62" s="86"/>
      <c r="L62" s="86"/>
      <c r="M62" s="86"/>
      <c r="N62" s="86"/>
      <c r="O62" s="86"/>
      <c r="P62" s="86"/>
      <c r="Q62" s="86"/>
      <c r="R62" s="86"/>
      <c r="S62" s="86"/>
      <c r="T62" s="86"/>
      <c r="U62" s="86"/>
      <c r="V62" s="86"/>
      <c r="W62" s="86"/>
      <c r="X62" s="86"/>
      <c r="Y62" s="86"/>
      <c r="Z62" s="86"/>
    </row>
    <row r="63" spans="1:27" ht="20.100000000000001" customHeight="1">
      <c r="A63" s="86"/>
      <c r="B63" s="86"/>
      <c r="C63" s="86"/>
      <c r="D63" s="86"/>
      <c r="E63" s="86"/>
      <c r="F63" s="86"/>
      <c r="G63" s="86"/>
      <c r="H63" s="86"/>
      <c r="I63" s="86"/>
      <c r="J63" s="86"/>
      <c r="K63" s="86"/>
      <c r="L63" s="86"/>
      <c r="M63" s="86"/>
      <c r="N63" s="86"/>
      <c r="O63" s="86"/>
      <c r="P63" s="86"/>
      <c r="Q63" s="86"/>
      <c r="R63" s="86"/>
      <c r="S63" s="86"/>
      <c r="T63" s="86"/>
      <c r="U63" s="86"/>
      <c r="V63" s="86"/>
      <c r="W63" s="86"/>
      <c r="X63" s="86"/>
      <c r="Y63" s="86"/>
      <c r="Z63" s="86"/>
    </row>
    <row r="64" spans="1:27" ht="20.100000000000001" customHeight="1">
      <c r="A64" s="86"/>
      <c r="B64" s="86"/>
      <c r="C64" s="86"/>
      <c r="D64" s="86"/>
      <c r="E64" s="86"/>
      <c r="F64" s="86"/>
      <c r="G64" s="86"/>
      <c r="H64" s="86"/>
      <c r="I64" s="86"/>
      <c r="J64" s="86"/>
      <c r="K64" s="86"/>
      <c r="L64" s="86"/>
      <c r="M64" s="86"/>
      <c r="N64" s="86"/>
      <c r="O64" s="86"/>
      <c r="P64" s="86"/>
      <c r="Q64" s="86"/>
      <c r="R64" s="86"/>
      <c r="S64" s="86"/>
      <c r="T64" s="86"/>
      <c r="U64" s="86"/>
      <c r="V64" s="86"/>
      <c r="W64" s="86"/>
      <c r="X64" s="86"/>
      <c r="Y64" s="86"/>
      <c r="Z64" s="86"/>
    </row>
    <row r="65" spans="1:26" ht="20.100000000000001" customHeight="1">
      <c r="A65" s="86"/>
      <c r="B65" s="86"/>
      <c r="C65" s="86"/>
      <c r="D65" s="86"/>
      <c r="E65" s="86"/>
      <c r="F65" s="86"/>
      <c r="G65" s="86"/>
      <c r="H65" s="86"/>
      <c r="I65" s="86"/>
      <c r="J65" s="86"/>
      <c r="K65" s="86"/>
      <c r="L65" s="86"/>
      <c r="M65" s="86"/>
      <c r="N65" s="86"/>
      <c r="O65" s="86"/>
      <c r="P65" s="86"/>
      <c r="Q65" s="86"/>
      <c r="R65" s="86"/>
      <c r="S65" s="86"/>
      <c r="T65" s="86"/>
      <c r="U65" s="86"/>
      <c r="V65" s="86"/>
      <c r="W65" s="86"/>
      <c r="X65" s="86"/>
      <c r="Y65" s="86"/>
      <c r="Z65" s="86"/>
    </row>
    <row r="66" spans="1:26" ht="20.100000000000001" customHeight="1">
      <c r="A66" s="86"/>
      <c r="B66" s="86"/>
      <c r="C66" s="86"/>
      <c r="D66" s="86"/>
      <c r="E66" s="86"/>
      <c r="F66" s="86"/>
      <c r="G66" s="86"/>
      <c r="H66" s="86"/>
      <c r="I66" s="86"/>
      <c r="J66" s="86"/>
      <c r="K66" s="86"/>
      <c r="L66" s="86"/>
      <c r="M66" s="86"/>
      <c r="N66" s="86"/>
      <c r="O66" s="86"/>
      <c r="P66" s="86"/>
      <c r="Q66" s="86"/>
      <c r="R66" s="86"/>
      <c r="S66" s="86"/>
      <c r="T66" s="86"/>
      <c r="U66" s="86"/>
      <c r="V66" s="86"/>
      <c r="W66" s="86"/>
      <c r="X66" s="86"/>
      <c r="Y66" s="86"/>
      <c r="Z66" s="86"/>
    </row>
    <row r="67" spans="1:26" ht="20.100000000000001" customHeight="1">
      <c r="A67" s="473" t="str">
        <f>MID(B16,FIND(":",B16,1)+1,LEN(B16))</f>
        <v xml:space="preserve"> ………………………..</v>
      </c>
      <c r="B67" s="473"/>
      <c r="C67" s="473"/>
      <c r="D67" s="473"/>
      <c r="E67" s="473"/>
      <c r="F67" s="473"/>
      <c r="G67" s="473"/>
      <c r="H67" s="473"/>
      <c r="I67" s="473"/>
      <c r="J67" s="473"/>
      <c r="K67" s="473"/>
      <c r="L67" s="473"/>
      <c r="M67" s="473"/>
      <c r="N67" s="473" t="str">
        <f>MID(B18,FIND(":",B18,1)+1,LEN(B18))</f>
        <v xml:space="preserve"> Lưu Văn Sơn</v>
      </c>
      <c r="O67" s="473"/>
      <c r="P67" s="473"/>
      <c r="Q67" s="473"/>
      <c r="R67" s="473"/>
      <c r="S67" s="473"/>
      <c r="T67" s="473"/>
      <c r="U67" s="473"/>
      <c r="V67" s="473"/>
      <c r="W67" s="473"/>
      <c r="X67" s="473"/>
      <c r="Y67" s="473"/>
      <c r="Z67" s="473"/>
    </row>
    <row r="68" spans="1:26" hidden="1">
      <c r="A68" s="112" t="s">
        <v>250</v>
      </c>
    </row>
    <row r="69" spans="1:26" hidden="1">
      <c r="A69" s="113" t="s">
        <v>251</v>
      </c>
    </row>
    <row r="70" spans="1:26" hidden="1">
      <c r="A70" s="113" t="s">
        <v>252</v>
      </c>
    </row>
  </sheetData>
  <mergeCells count="139">
    <mergeCell ref="A50:B50"/>
    <mergeCell ref="C50:L50"/>
    <mergeCell ref="M50:N50"/>
    <mergeCell ref="O50:Q50"/>
    <mergeCell ref="R50:S50"/>
    <mergeCell ref="T50:U50"/>
    <mergeCell ref="M49:N49"/>
    <mergeCell ref="O49:Q49"/>
    <mergeCell ref="R49:S49"/>
    <mergeCell ref="T49:U49"/>
    <mergeCell ref="A45:B45"/>
    <mergeCell ref="C45:L45"/>
    <mergeCell ref="M45:N45"/>
    <mergeCell ref="O45:Q45"/>
    <mergeCell ref="R45:S45"/>
    <mergeCell ref="T45:U45"/>
    <mergeCell ref="V53:Z53"/>
    <mergeCell ref="A53:B53"/>
    <mergeCell ref="C53:L53"/>
    <mergeCell ref="M53:N53"/>
    <mergeCell ref="O53:Q53"/>
    <mergeCell ref="R53:S53"/>
    <mergeCell ref="T53:U53"/>
    <mergeCell ref="M46:N46"/>
    <mergeCell ref="O46:Q46"/>
    <mergeCell ref="R46:S46"/>
    <mergeCell ref="T46:U46"/>
    <mergeCell ref="A49:B49"/>
    <mergeCell ref="C49:L49"/>
    <mergeCell ref="V51:Z51"/>
    <mergeCell ref="A51:B51"/>
    <mergeCell ref="C51:L51"/>
    <mergeCell ref="M51:N51"/>
    <mergeCell ref="O51:Q51"/>
    <mergeCell ref="A52:B52"/>
    <mergeCell ref="C52:L52"/>
    <mergeCell ref="M52:N52"/>
    <mergeCell ref="O52:Q52"/>
    <mergeCell ref="R52:S52"/>
    <mergeCell ref="T52:U52"/>
    <mergeCell ref="V52:Z52"/>
    <mergeCell ref="A46:B46"/>
    <mergeCell ref="C46:L46"/>
    <mergeCell ref="V46:Z46"/>
    <mergeCell ref="A47:B47"/>
    <mergeCell ref="C47:L47"/>
    <mergeCell ref="M47:N47"/>
    <mergeCell ref="O47:Q47"/>
    <mergeCell ref="R47:S47"/>
    <mergeCell ref="T47:U47"/>
    <mergeCell ref="V47:Z47"/>
    <mergeCell ref="V48:Z48"/>
    <mergeCell ref="V49:Z49"/>
    <mergeCell ref="A48:B48"/>
    <mergeCell ref="C48:L48"/>
    <mergeCell ref="M48:N48"/>
    <mergeCell ref="O48:Q48"/>
    <mergeCell ref="R48:S48"/>
    <mergeCell ref="A44:B44"/>
    <mergeCell ref="C44:L44"/>
    <mergeCell ref="M44:N44"/>
    <mergeCell ref="O44:Q44"/>
    <mergeCell ref="R44:S44"/>
    <mergeCell ref="T44:U44"/>
    <mergeCell ref="V44:Z44"/>
    <mergeCell ref="A43:B43"/>
    <mergeCell ref="C43:L43"/>
    <mergeCell ref="M43:N43"/>
    <mergeCell ref="O43:Q43"/>
    <mergeCell ref="R43:S43"/>
    <mergeCell ref="T43:U43"/>
    <mergeCell ref="A42:B42"/>
    <mergeCell ref="C42:L42"/>
    <mergeCell ref="M42:N42"/>
    <mergeCell ref="O42:Q42"/>
    <mergeCell ref="R42:S42"/>
    <mergeCell ref="T42:U42"/>
    <mergeCell ref="V42:Z42"/>
    <mergeCell ref="A41:B41"/>
    <mergeCell ref="C41:L41"/>
    <mergeCell ref="M41:N41"/>
    <mergeCell ref="O41:Q41"/>
    <mergeCell ref="R41:S41"/>
    <mergeCell ref="T41:U41"/>
    <mergeCell ref="A28:Z28"/>
    <mergeCell ref="A11:Z11"/>
    <mergeCell ref="B13:Z13"/>
    <mergeCell ref="A26:Z26"/>
    <mergeCell ref="A29:Z30"/>
    <mergeCell ref="A38:B39"/>
    <mergeCell ref="A40:B40"/>
    <mergeCell ref="C40:L40"/>
    <mergeCell ref="M40:N40"/>
    <mergeCell ref="O40:Q40"/>
    <mergeCell ref="R40:S40"/>
    <mergeCell ref="T40:U40"/>
    <mergeCell ref="V38:Z39"/>
    <mergeCell ref="R39:S39"/>
    <mergeCell ref="T39:U39"/>
    <mergeCell ref="V40:Z40"/>
    <mergeCell ref="A17:Z17"/>
    <mergeCell ref="R54:S54"/>
    <mergeCell ref="T54:U54"/>
    <mergeCell ref="V54:Z54"/>
    <mergeCell ref="C38:L39"/>
    <mergeCell ref="M38:N39"/>
    <mergeCell ref="O38:Q39"/>
    <mergeCell ref="R38:U38"/>
    <mergeCell ref="V43:Z43"/>
    <mergeCell ref="V45:Z45"/>
    <mergeCell ref="T48:U48"/>
    <mergeCell ref="V50:Z50"/>
    <mergeCell ref="V41:Z41"/>
    <mergeCell ref="R51:S51"/>
    <mergeCell ref="T51:U51"/>
    <mergeCell ref="A67:M67"/>
    <mergeCell ref="N67:Z67"/>
    <mergeCell ref="A15:Z15"/>
    <mergeCell ref="V55:Z55"/>
    <mergeCell ref="A56:B56"/>
    <mergeCell ref="C56:L56"/>
    <mergeCell ref="M56:N56"/>
    <mergeCell ref="O56:Q56"/>
    <mergeCell ref="R56:S56"/>
    <mergeCell ref="T56:U56"/>
    <mergeCell ref="A60:Z60"/>
    <mergeCell ref="A61:L61"/>
    <mergeCell ref="N61:Z61"/>
    <mergeCell ref="V56:Z56"/>
    <mergeCell ref="A55:B55"/>
    <mergeCell ref="C55:L55"/>
    <mergeCell ref="M55:N55"/>
    <mergeCell ref="O55:Q55"/>
    <mergeCell ref="R55:S55"/>
    <mergeCell ref="T55:U55"/>
    <mergeCell ref="A54:B54"/>
    <mergeCell ref="C54:L54"/>
    <mergeCell ref="M54:N54"/>
    <mergeCell ref="O54:Q54"/>
  </mergeCells>
  <conditionalFormatting sqref="C13:Z13">
    <cfRule type="expression" dxfId="11" priority="4" stopIfTrue="1">
      <formula>AD$13&gt;0</formula>
    </cfRule>
  </conditionalFormatting>
  <conditionalFormatting sqref="B13">
    <cfRule type="expression" dxfId="10" priority="3" stopIfTrue="1">
      <formula>AB$13&gt;0</formula>
    </cfRule>
  </conditionalFormatting>
  <conditionalFormatting sqref="C13:Z13">
    <cfRule type="expression" dxfId="9" priority="2" stopIfTrue="1">
      <formula>AD$13&gt;0</formula>
    </cfRule>
  </conditionalFormatting>
  <conditionalFormatting sqref="B13">
    <cfRule type="expression" dxfId="8" priority="1" stopIfTrue="1">
      <formula>AB$13&gt;0</formula>
    </cfRule>
  </conditionalFormatting>
  <hyperlinks>
    <hyperlink ref="AA6" location="DanhMuc!A1" display="Quay về DanhMuc"/>
    <hyperlink ref="AA36"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BM_TCNT_010 Kèm theo quyết định số......../QĐ-VTQĐ-XD ngày..../..../2013</oddFooter>
  </headerFooter>
  <legacyDrawing r:id="rId2"/>
</worksheet>
</file>

<file path=xl/worksheets/sheet14.xml><?xml version="1.0" encoding="utf-8"?>
<worksheet xmlns="http://schemas.openxmlformats.org/spreadsheetml/2006/main" xmlns:r="http://schemas.openxmlformats.org/officeDocument/2006/relationships">
  <sheetPr codeName="Sheet14">
    <tabColor theme="9" tint="-0.249977111117893"/>
  </sheetPr>
  <dimension ref="A1:AJ86"/>
  <sheetViews>
    <sheetView view="pageBreakPreview" zoomScaleNormal="100" workbookViewId="0">
      <pane ySplit="1" topLeftCell="A20" activePane="bottomLeft" state="frozen"/>
      <selection activeCell="W18" sqref="W18"/>
      <selection pane="bottomLeft" activeCell="E9" sqref="E9"/>
    </sheetView>
  </sheetViews>
  <sheetFormatPr defaultRowHeight="15.75"/>
  <cols>
    <col min="1" max="14" width="3.7109375" style="172" customWidth="1"/>
    <col min="15" max="15" width="2.7109375" style="172" customWidth="1"/>
    <col min="16" max="26" width="3.7109375" style="172" customWidth="1"/>
    <col min="27" max="27" width="25.5703125" style="172" bestFit="1" customWidth="1"/>
    <col min="28" max="28" width="5.5703125" style="172" customWidth="1"/>
    <col min="29" max="29" width="7" style="172" customWidth="1"/>
    <col min="30" max="30" width="5.5703125" style="172" customWidth="1"/>
    <col min="31" max="16384" width="9.140625" style="172"/>
  </cols>
  <sheetData>
    <row r="1" spans="1:36" s="170" customFormat="1">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9">
        <v>9</v>
      </c>
    </row>
    <row r="2" spans="1:36" ht="20.100000000000001" customHeight="1">
      <c r="A2" s="171" t="s">
        <v>216</v>
      </c>
      <c r="B2" s="171"/>
      <c r="C2" s="171"/>
      <c r="D2" s="171"/>
      <c r="E2" s="171"/>
      <c r="F2" s="171"/>
      <c r="G2" s="171"/>
      <c r="H2" s="171"/>
      <c r="I2" s="171"/>
      <c r="J2" s="171"/>
      <c r="K2" s="171"/>
      <c r="L2" s="171"/>
      <c r="M2" s="171"/>
      <c r="N2" s="171"/>
      <c r="O2" s="171"/>
      <c r="P2" s="171"/>
      <c r="Q2" s="171"/>
      <c r="R2" s="171"/>
      <c r="S2" s="171"/>
      <c r="T2" s="171"/>
      <c r="U2" s="171"/>
      <c r="V2" s="171"/>
      <c r="W2" s="171"/>
      <c r="X2" s="171"/>
      <c r="Y2" s="171"/>
      <c r="Z2" s="171"/>
    </row>
    <row r="3" spans="1:36" ht="20.100000000000001" customHeight="1">
      <c r="A3" s="173" t="s">
        <v>4</v>
      </c>
      <c r="B3" s="171"/>
      <c r="C3" s="171"/>
      <c r="D3" s="171"/>
      <c r="E3" s="171"/>
      <c r="F3" s="171"/>
      <c r="G3" s="171"/>
      <c r="H3" s="171"/>
      <c r="I3" s="171"/>
      <c r="J3" s="174"/>
      <c r="K3" s="174"/>
      <c r="L3" s="174"/>
      <c r="M3" s="174"/>
      <c r="N3" s="174"/>
      <c r="O3" s="174"/>
      <c r="P3" s="174"/>
      <c r="Q3" s="174"/>
      <c r="R3" s="171"/>
      <c r="S3" s="171"/>
      <c r="T3" s="171"/>
      <c r="U3" s="171"/>
      <c r="V3" s="171"/>
      <c r="W3" s="171"/>
      <c r="X3" s="171"/>
      <c r="Y3" s="171"/>
      <c r="Z3" s="171"/>
    </row>
    <row r="4" spans="1:36" ht="20.100000000000001" customHeight="1" thickBot="1">
      <c r="Z4" s="176" t="s">
        <v>702</v>
      </c>
      <c r="AA4" s="177">
        <v>10</v>
      </c>
      <c r="AB4" s="172" t="e">
        <f>IF(INDEX(DanhMuc,$AA$1,AA4)&gt;0,TEXT(DAY(INDEX(DanhMuc,$AA$1,AA4)),"00"),"…...")</f>
        <v>#NAME?</v>
      </c>
      <c r="AC4" s="172" t="e">
        <f>IF(INDEX(DanhMuc,$AA$1,AA4)&gt;0,TEXT(MONTH(INDEX(DanhMuc,$AA$1,AA4)),"00"),"…...")</f>
        <v>#NAME?</v>
      </c>
      <c r="AD4" s="172" t="e">
        <f>IF(INDEX(DanhMuc,$AA$1,AA4)&gt;0,TEXT(YEAR(INDEX(DanhMuc,$AA$1,AA4)),"00"),"……...")</f>
        <v>#NAME?</v>
      </c>
    </row>
    <row r="5" spans="1:36" ht="21.75" customHeight="1" thickBot="1">
      <c r="A5" s="179" t="s">
        <v>551</v>
      </c>
      <c r="B5" s="178"/>
      <c r="C5" s="178"/>
      <c r="D5" s="178"/>
      <c r="E5" s="178"/>
      <c r="F5" s="178"/>
      <c r="G5" s="178"/>
      <c r="H5" s="178"/>
      <c r="I5" s="178"/>
      <c r="J5" s="178"/>
      <c r="K5" s="178"/>
      <c r="L5" s="178"/>
      <c r="M5" s="178"/>
      <c r="N5" s="178"/>
      <c r="O5" s="178"/>
      <c r="P5" s="178"/>
      <c r="Q5" s="178"/>
      <c r="R5" s="178"/>
      <c r="S5" s="178"/>
      <c r="T5" s="178"/>
      <c r="U5" s="178"/>
      <c r="V5" s="178"/>
      <c r="W5" s="178"/>
      <c r="X5" s="178"/>
      <c r="Y5" s="178"/>
      <c r="Z5" s="178"/>
      <c r="AA5" s="95" t="s">
        <v>220</v>
      </c>
      <c r="AB5" s="243"/>
      <c r="AC5" s="516" t="s">
        <v>552</v>
      </c>
      <c r="AD5" s="516"/>
      <c r="AE5" s="516"/>
      <c r="AF5" s="516"/>
    </row>
    <row r="6" spans="1:36" ht="20.100000000000001" customHeight="1">
      <c r="A6" s="180" t="s">
        <v>221</v>
      </c>
      <c r="B6" s="181"/>
      <c r="C6" s="181"/>
      <c r="D6" s="181"/>
      <c r="E6" s="181" t="str">
        <f>Ttin!G4</f>
        <v>Cải tạo, cũng cố gia cố nhà trạm BTS năm 2013 tại Thừa Thiên Huế.</v>
      </c>
      <c r="F6" s="182"/>
      <c r="G6" s="181"/>
      <c r="AA6" s="175"/>
      <c r="AC6" s="516"/>
      <c r="AD6" s="516"/>
      <c r="AE6" s="516"/>
      <c r="AF6" s="516"/>
    </row>
    <row r="7" spans="1:36" ht="20.100000000000001" customHeight="1">
      <c r="A7" s="180" t="s">
        <v>222</v>
      </c>
      <c r="B7" s="181"/>
      <c r="C7" s="181"/>
      <c r="D7" s="181"/>
      <c r="E7" s="181" t="str">
        <f>Ttin!G5</f>
        <v>Cải tạo, lợp mái nhà Container cho các trạm thuộc Vùng lương Vùng III tại TT Huế.</v>
      </c>
      <c r="F7" s="182"/>
      <c r="G7" s="181"/>
      <c r="AA7" s="175"/>
      <c r="AC7" s="516"/>
      <c r="AD7" s="516"/>
      <c r="AE7" s="516"/>
      <c r="AF7" s="516"/>
    </row>
    <row r="8" spans="1:36" ht="20.100000000000001" customHeight="1">
      <c r="A8" s="180" t="s">
        <v>660</v>
      </c>
      <c r="B8" s="181"/>
      <c r="C8" s="181"/>
      <c r="D8" s="181"/>
      <c r="E8" s="307" t="str">
        <f>Ttin!G6</f>
        <v>TTH031</v>
      </c>
      <c r="F8" s="182"/>
      <c r="G8" s="181"/>
      <c r="AA8" s="175" t="e">
        <f>LEN([2]Ttin!G6)</f>
        <v>#REF!</v>
      </c>
      <c r="AC8" s="516"/>
      <c r="AD8" s="516"/>
      <c r="AE8" s="516"/>
      <c r="AF8" s="516"/>
    </row>
    <row r="9" spans="1:36" ht="20.100000000000001" customHeight="1">
      <c r="A9" s="180" t="s">
        <v>223</v>
      </c>
      <c r="B9" s="181"/>
      <c r="C9" s="181"/>
      <c r="D9" s="181"/>
      <c r="E9" s="307" t="str">
        <f>Ttin!G7</f>
        <v>Nguyễn Duy Ngưỡng,  Thôn 1_Phường Thủy Phương_TX Hương Thủy</v>
      </c>
      <c r="F9" s="182"/>
      <c r="G9" s="181"/>
      <c r="AA9" s="175"/>
      <c r="AC9" s="516"/>
      <c r="AD9" s="516"/>
      <c r="AE9" s="516"/>
      <c r="AF9" s="516"/>
    </row>
    <row r="10" spans="1:36" ht="20.100000000000001" customHeight="1">
      <c r="A10" s="185" t="s">
        <v>553</v>
      </c>
      <c r="I10" s="244" t="str">
        <f>Ttin!G12</f>
        <v>100414 - ĐTXD/HUE - COMAS/XL 2014 ký ngày 10/04/2014</v>
      </c>
    </row>
    <row r="11" spans="1:36" ht="20.100000000000001" customHeight="1">
      <c r="A11" s="410" t="s">
        <v>8</v>
      </c>
      <c r="B11" s="410"/>
      <c r="C11" s="410"/>
      <c r="D11" s="410"/>
      <c r="E11" s="410"/>
      <c r="F11" s="410"/>
      <c r="G11" s="410"/>
      <c r="H11" s="410"/>
      <c r="I11" s="410"/>
      <c r="J11" s="410"/>
      <c r="K11" s="410"/>
      <c r="L11" s="410"/>
      <c r="M11" s="410"/>
      <c r="N11" s="410"/>
      <c r="O11" s="410"/>
      <c r="P11" s="410"/>
      <c r="Q11" s="410"/>
      <c r="R11" s="410"/>
      <c r="S11" s="410"/>
      <c r="T11" s="410"/>
      <c r="U11" s="410"/>
      <c r="V11" s="410"/>
      <c r="W11" s="410"/>
      <c r="X11" s="410"/>
      <c r="Y11" s="410"/>
      <c r="Z11" s="410"/>
      <c r="AA11" s="177">
        <v>10</v>
      </c>
      <c r="AB11" s="172" t="e">
        <f>IF(INDEX(DanhMuc,$AA$1,AA11)&gt;0,TEXT(DAY(INDEX(DanhMuc,$AA$1,AA11)),"00"),"…...")</f>
        <v>#NAME?</v>
      </c>
      <c r="AC11" s="172" t="e">
        <f>IF(INDEX(DanhMuc,$AA$1,AA11)&gt;0,TEXT(MONTH(INDEX(DanhMuc,$AA$1,AA11)),"00"),"…...")</f>
        <v>#NAME?</v>
      </c>
      <c r="AD11" s="172" t="e">
        <f>IF(INDEX(DanhMuc,$AA$1,AA11)&gt;0,TEXT(YEAR(INDEX(DanhMuc,$AA$1,AA11)),"00"),"……...")</f>
        <v>#NAME?</v>
      </c>
      <c r="AF11" s="246" t="s">
        <v>554</v>
      </c>
      <c r="AG11" s="246"/>
    </row>
    <row r="12" spans="1:36" ht="20.100000000000001" customHeight="1">
      <c r="A12" s="183" t="s">
        <v>555</v>
      </c>
      <c r="AA12" s="243"/>
      <c r="AF12" s="246"/>
      <c r="AG12" s="246"/>
    </row>
    <row r="13" spans="1:36" ht="20.100000000000001" customHeight="1">
      <c r="A13" s="183" t="str">
        <f>"a. Đại diện chủ đầu tư: "&amp;Ttin!G22&amp;""</f>
        <v>a. Đại diện chủ đầu tư: Chi nhánh Viettel Thừa Thiên Huế</v>
      </c>
      <c r="AA13" s="517" t="s">
        <v>556</v>
      </c>
      <c r="AB13" s="517"/>
      <c r="AC13" s="517"/>
      <c r="AD13" s="517"/>
      <c r="AE13" s="517"/>
      <c r="AF13" s="517"/>
      <c r="AG13" s="517"/>
      <c r="AH13" s="517"/>
    </row>
    <row r="14" spans="1:36" ht="20.100000000000001" customHeight="1">
      <c r="B14" s="15" t="str">
        <f>"Ông (bà): "&amp;Ttin!$G$28</f>
        <v>Ông (bà): Cao Hà Hải Âu</v>
      </c>
      <c r="N14" s="15" t="str">
        <f>"Chức vụ: "&amp;Ttin!$L$28</f>
        <v>Chức vụ: Phó Giám Đốc</v>
      </c>
      <c r="AA14" s="517"/>
      <c r="AB14" s="517"/>
      <c r="AC14" s="517"/>
      <c r="AD14" s="517"/>
      <c r="AE14" s="517"/>
      <c r="AF14" s="517"/>
      <c r="AG14" s="517"/>
      <c r="AH14" s="517"/>
    </row>
    <row r="15" spans="1:36" ht="20.100000000000001" customHeight="1">
      <c r="B15" s="185" t="s">
        <v>538</v>
      </c>
      <c r="N15" s="185" t="s">
        <v>539</v>
      </c>
      <c r="AA15" s="175"/>
      <c r="AF15" s="246"/>
      <c r="AG15" s="246"/>
    </row>
    <row r="16" spans="1:36" ht="20.100000000000001" customHeight="1">
      <c r="A16" s="183" t="s">
        <v>737</v>
      </c>
      <c r="AA16" s="518" t="s">
        <v>557</v>
      </c>
      <c r="AB16" s="518"/>
      <c r="AC16" s="518"/>
      <c r="AD16" s="518"/>
      <c r="AE16" s="518"/>
      <c r="AF16" s="518"/>
      <c r="AG16" s="518"/>
      <c r="AH16" s="518"/>
      <c r="AI16" s="518"/>
      <c r="AJ16" s="518"/>
    </row>
    <row r="17" spans="1:36" ht="20.100000000000001" customHeight="1">
      <c r="B17" s="185" t="s">
        <v>538</v>
      </c>
      <c r="N17" s="185" t="s">
        <v>539</v>
      </c>
      <c r="AA17" s="518"/>
      <c r="AB17" s="518"/>
      <c r="AC17" s="518"/>
      <c r="AD17" s="518"/>
      <c r="AE17" s="518"/>
      <c r="AF17" s="518"/>
      <c r="AG17" s="518"/>
      <c r="AH17" s="518"/>
      <c r="AI17" s="518"/>
      <c r="AJ17" s="518"/>
    </row>
    <row r="18" spans="1:36" ht="20.100000000000001" customHeight="1">
      <c r="B18" s="185" t="s">
        <v>538</v>
      </c>
      <c r="N18" s="185" t="s">
        <v>539</v>
      </c>
      <c r="AA18" s="518"/>
      <c r="AB18" s="518"/>
      <c r="AC18" s="518"/>
      <c r="AD18" s="518"/>
      <c r="AE18" s="518"/>
      <c r="AF18" s="518"/>
      <c r="AG18" s="518"/>
      <c r="AH18" s="518"/>
      <c r="AI18" s="518"/>
      <c r="AJ18" s="518"/>
    </row>
    <row r="19" spans="1:36" ht="20.100000000000001" customHeight="1">
      <c r="A19" s="183" t="s">
        <v>558</v>
      </c>
      <c r="AA19" s="247" t="s">
        <v>466</v>
      </c>
      <c r="AB19" s="248"/>
      <c r="AC19" s="248"/>
      <c r="AD19" s="248"/>
      <c r="AE19" s="248"/>
      <c r="AF19" s="248"/>
      <c r="AG19" s="248"/>
      <c r="AH19" s="248"/>
      <c r="AI19" s="248"/>
      <c r="AJ19" s="248"/>
    </row>
    <row r="20" spans="1:36" ht="20.100000000000001" customHeight="1">
      <c r="B20" s="15" t="str">
        <f>"Ông (bà): "&amp;Ttin!G41</f>
        <v>Ông (bà): Đinh Huy Dương</v>
      </c>
      <c r="N20" s="15" t="str">
        <f>Ttin!L41</f>
        <v>Chức vụ: P.T Giám Đốc</v>
      </c>
      <c r="AA20" s="248"/>
      <c r="AB20" s="248"/>
      <c r="AC20" s="248"/>
      <c r="AD20" s="248"/>
      <c r="AE20" s="248"/>
      <c r="AF20" s="248"/>
      <c r="AG20" s="248"/>
      <c r="AH20" s="248"/>
      <c r="AI20" s="248"/>
      <c r="AJ20" s="248"/>
    </row>
    <row r="21" spans="1:36" ht="20.100000000000001" customHeight="1">
      <c r="B21" s="185" t="s">
        <v>538</v>
      </c>
      <c r="N21" s="185" t="s">
        <v>539</v>
      </c>
      <c r="AA21" s="248"/>
      <c r="AB21" s="248"/>
      <c r="AC21" s="248"/>
      <c r="AD21" s="248"/>
      <c r="AE21" s="248"/>
      <c r="AF21" s="248"/>
      <c r="AG21" s="248"/>
      <c r="AH21" s="248"/>
      <c r="AI21" s="248"/>
      <c r="AJ21" s="248"/>
    </row>
    <row r="22" spans="1:36" ht="20.100000000000001" customHeight="1">
      <c r="A22" s="183" t="s">
        <v>581</v>
      </c>
      <c r="AA22" s="247" t="s">
        <v>559</v>
      </c>
      <c r="AB22" s="248"/>
      <c r="AC22" s="248"/>
      <c r="AD22" s="248"/>
      <c r="AE22" s="248"/>
      <c r="AF22" s="248"/>
      <c r="AG22" s="248"/>
      <c r="AH22" s="248"/>
      <c r="AI22" s="248"/>
      <c r="AJ22" s="248"/>
    </row>
    <row r="23" spans="1:36" ht="20.100000000000001" customHeight="1">
      <c r="B23" s="185" t="s">
        <v>538</v>
      </c>
      <c r="N23" s="185" t="s">
        <v>539</v>
      </c>
      <c r="AA23" s="248"/>
      <c r="AB23" s="248"/>
      <c r="AC23" s="248"/>
      <c r="AD23" s="248"/>
      <c r="AE23" s="248"/>
      <c r="AF23" s="248"/>
      <c r="AG23" s="248"/>
      <c r="AH23" s="248"/>
      <c r="AI23" s="248"/>
      <c r="AJ23" s="248"/>
    </row>
    <row r="24" spans="1:36" ht="20.100000000000001" customHeight="1">
      <c r="B24" s="185" t="s">
        <v>538</v>
      </c>
      <c r="N24" s="185" t="s">
        <v>539</v>
      </c>
      <c r="AA24" s="248"/>
      <c r="AB24" s="248"/>
      <c r="AC24" s="248"/>
      <c r="AD24" s="248"/>
      <c r="AE24" s="248"/>
      <c r="AF24" s="248"/>
      <c r="AG24" s="248"/>
      <c r="AH24" s="248"/>
      <c r="AI24" s="248"/>
      <c r="AJ24" s="248"/>
    </row>
    <row r="25" spans="1:36" ht="20.100000000000001" customHeight="1">
      <c r="A25" s="186" t="s">
        <v>560</v>
      </c>
      <c r="B25" s="205"/>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175"/>
    </row>
    <row r="26" spans="1:36" ht="20.100000000000001" customHeight="1">
      <c r="A26" s="249" t="s">
        <v>561</v>
      </c>
      <c r="B26" s="205"/>
      <c r="C26" s="206"/>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175"/>
    </row>
    <row r="27" spans="1:36" ht="20.100000000000001" customHeight="1">
      <c r="A27" s="186" t="s">
        <v>214</v>
      </c>
      <c r="B27" s="205"/>
      <c r="C27" s="206"/>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175"/>
    </row>
    <row r="28" spans="1:36" ht="20.100000000000001" customHeight="1">
      <c r="A28" s="186" t="s">
        <v>214</v>
      </c>
      <c r="B28" s="205"/>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175"/>
    </row>
    <row r="29" spans="1:36" ht="20.100000000000001" customHeight="1">
      <c r="A29" s="249" t="s">
        <v>562</v>
      </c>
      <c r="B29" s="205"/>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175"/>
    </row>
    <row r="30" spans="1:36" ht="20.100000000000001" customHeight="1">
      <c r="A30" s="186" t="s">
        <v>214</v>
      </c>
      <c r="B30" s="205"/>
      <c r="C30" s="206"/>
      <c r="D30" s="206"/>
      <c r="E30" s="206"/>
      <c r="F30" s="206"/>
      <c r="G30" s="206"/>
      <c r="H30" s="206"/>
      <c r="I30" s="206"/>
      <c r="J30" s="206"/>
      <c r="K30" s="206"/>
      <c r="L30" s="206"/>
      <c r="M30" s="206"/>
      <c r="N30" s="206"/>
      <c r="O30" s="206"/>
      <c r="P30" s="206"/>
      <c r="Q30" s="206"/>
      <c r="R30" s="206"/>
      <c r="S30" s="206"/>
      <c r="T30" s="206"/>
      <c r="U30" s="206"/>
      <c r="V30" s="206"/>
      <c r="W30" s="206"/>
      <c r="X30" s="206"/>
      <c r="Y30" s="206"/>
      <c r="Z30" s="206"/>
      <c r="AA30" s="175"/>
    </row>
    <row r="31" spans="1:36" ht="20.100000000000001" customHeight="1">
      <c r="A31" s="186" t="s">
        <v>214</v>
      </c>
      <c r="B31" s="205"/>
      <c r="C31" s="206"/>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175"/>
    </row>
    <row r="32" spans="1:36" ht="20.100000000000001" customHeight="1">
      <c r="A32" s="249" t="s">
        <v>563</v>
      </c>
      <c r="B32" s="205"/>
      <c r="C32" s="206"/>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175"/>
    </row>
    <row r="33" spans="1:27" ht="20.100000000000001" customHeight="1">
      <c r="A33" s="186" t="s">
        <v>214</v>
      </c>
      <c r="B33" s="205"/>
      <c r="C33" s="206"/>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175"/>
    </row>
    <row r="34" spans="1:27" ht="20.100000000000001" customHeight="1">
      <c r="A34" s="249" t="s">
        <v>564</v>
      </c>
      <c r="B34" s="205"/>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175"/>
    </row>
    <row r="35" spans="1:27" ht="20.100000000000001" customHeight="1">
      <c r="A35" s="186" t="s">
        <v>214</v>
      </c>
      <c r="B35" s="205"/>
      <c r="C35" s="206"/>
      <c r="D35" s="206"/>
      <c r="E35" s="206"/>
      <c r="F35" s="206"/>
      <c r="G35" s="206"/>
      <c r="H35" s="206"/>
      <c r="I35" s="206"/>
      <c r="J35" s="206"/>
      <c r="K35" s="206"/>
      <c r="L35" s="206"/>
      <c r="M35" s="206"/>
      <c r="N35" s="206"/>
      <c r="O35" s="206"/>
      <c r="P35" s="206"/>
      <c r="Q35" s="206"/>
      <c r="R35" s="206"/>
      <c r="S35" s="206"/>
      <c r="T35" s="206"/>
      <c r="U35" s="206"/>
      <c r="V35" s="206"/>
      <c r="W35" s="206"/>
      <c r="X35" s="206"/>
      <c r="Y35" s="206"/>
      <c r="Z35" s="206"/>
      <c r="AA35" s="175"/>
    </row>
    <row r="36" spans="1:27" ht="20.100000000000001" customHeight="1">
      <c r="A36" s="183" t="s">
        <v>565</v>
      </c>
      <c r="R36" s="220"/>
      <c r="AA36" s="243"/>
    </row>
    <row r="37" spans="1:27" ht="20.100000000000001" customHeight="1">
      <c r="A37" s="422" t="s">
        <v>212</v>
      </c>
      <c r="B37" s="422" t="s">
        <v>566</v>
      </c>
      <c r="C37" s="422"/>
      <c r="D37" s="422"/>
      <c r="E37" s="422"/>
      <c r="F37" s="422"/>
      <c r="G37" s="422"/>
      <c r="H37" s="422"/>
      <c r="I37" s="422"/>
      <c r="J37" s="422"/>
      <c r="K37" s="422" t="s">
        <v>13</v>
      </c>
      <c r="L37" s="422"/>
      <c r="M37" s="422" t="s">
        <v>241</v>
      </c>
      <c r="N37" s="422"/>
      <c r="O37" s="422"/>
      <c r="P37" s="422"/>
      <c r="Q37" s="422"/>
      <c r="R37" s="422"/>
      <c r="S37" s="422"/>
      <c r="T37" s="422" t="s">
        <v>508</v>
      </c>
      <c r="U37" s="422"/>
      <c r="V37" s="422"/>
      <c r="W37" s="422"/>
      <c r="X37" s="422" t="s">
        <v>242</v>
      </c>
      <c r="Y37" s="422"/>
      <c r="Z37" s="422"/>
      <c r="AA37" s="243"/>
    </row>
    <row r="38" spans="1:27" s="251" customFormat="1" ht="27" customHeight="1">
      <c r="A38" s="422"/>
      <c r="B38" s="422"/>
      <c r="C38" s="422"/>
      <c r="D38" s="422"/>
      <c r="E38" s="422"/>
      <c r="F38" s="422"/>
      <c r="G38" s="422"/>
      <c r="H38" s="422"/>
      <c r="I38" s="422"/>
      <c r="J38" s="422"/>
      <c r="K38" s="422"/>
      <c r="L38" s="422"/>
      <c r="M38" s="422" t="s">
        <v>567</v>
      </c>
      <c r="N38" s="422"/>
      <c r="O38" s="422"/>
      <c r="P38" s="422"/>
      <c r="Q38" s="422" t="s">
        <v>503</v>
      </c>
      <c r="R38" s="422"/>
      <c r="S38" s="422"/>
      <c r="T38" s="422" t="s">
        <v>509</v>
      </c>
      <c r="U38" s="422"/>
      <c r="V38" s="422" t="s">
        <v>510</v>
      </c>
      <c r="W38" s="422"/>
      <c r="X38" s="422"/>
      <c r="Y38" s="422"/>
      <c r="Z38" s="422"/>
      <c r="AA38" s="250"/>
    </row>
    <row r="39" spans="1:27" s="251" customFormat="1" ht="20.100000000000001" customHeight="1">
      <c r="A39" s="252" t="s">
        <v>29</v>
      </c>
      <c r="B39" s="525" t="s">
        <v>568</v>
      </c>
      <c r="C39" s="526"/>
      <c r="D39" s="526"/>
      <c r="E39" s="526"/>
      <c r="F39" s="526"/>
      <c r="G39" s="526"/>
      <c r="H39" s="526"/>
      <c r="I39" s="526"/>
      <c r="J39" s="527"/>
      <c r="K39" s="528"/>
      <c r="L39" s="528"/>
      <c r="M39" s="528"/>
      <c r="N39" s="528"/>
      <c r="O39" s="528"/>
      <c r="P39" s="528"/>
      <c r="Q39" s="528"/>
      <c r="R39" s="528"/>
      <c r="S39" s="528"/>
      <c r="T39" s="519"/>
      <c r="U39" s="519"/>
      <c r="V39" s="519"/>
      <c r="W39" s="519"/>
      <c r="X39" s="519"/>
      <c r="Y39" s="519"/>
      <c r="Z39" s="519"/>
      <c r="AA39" s="250"/>
    </row>
    <row r="40" spans="1:27" s="251" customFormat="1" ht="20.100000000000001" customHeight="1">
      <c r="A40" s="253">
        <v>1</v>
      </c>
      <c r="B40" s="520" t="s">
        <v>569</v>
      </c>
      <c r="C40" s="521"/>
      <c r="D40" s="521"/>
      <c r="E40" s="521"/>
      <c r="F40" s="521"/>
      <c r="G40" s="521"/>
      <c r="H40" s="521"/>
      <c r="I40" s="521"/>
      <c r="J40" s="522"/>
      <c r="K40" s="523"/>
      <c r="L40" s="523"/>
      <c r="M40" s="523"/>
      <c r="N40" s="523"/>
      <c r="O40" s="523"/>
      <c r="P40" s="523"/>
      <c r="Q40" s="523"/>
      <c r="R40" s="523"/>
      <c r="S40" s="523"/>
      <c r="T40" s="524"/>
      <c r="U40" s="524"/>
      <c r="V40" s="524"/>
      <c r="W40" s="524"/>
      <c r="X40" s="524"/>
      <c r="Y40" s="524"/>
      <c r="Z40" s="524"/>
      <c r="AA40" s="250"/>
    </row>
    <row r="41" spans="1:27" s="251" customFormat="1" ht="20.100000000000001" customHeight="1">
      <c r="A41" s="253"/>
      <c r="B41" s="524" t="s">
        <v>570</v>
      </c>
      <c r="C41" s="524"/>
      <c r="D41" s="524"/>
      <c r="E41" s="524"/>
      <c r="F41" s="524"/>
      <c r="G41" s="524"/>
      <c r="H41" s="524"/>
      <c r="I41" s="524"/>
      <c r="J41" s="524"/>
      <c r="K41" s="523"/>
      <c r="L41" s="523"/>
      <c r="M41" s="523"/>
      <c r="N41" s="523"/>
      <c r="O41" s="523"/>
      <c r="P41" s="523"/>
      <c r="Q41" s="523"/>
      <c r="R41" s="523"/>
      <c r="S41" s="523"/>
      <c r="T41" s="524"/>
      <c r="U41" s="524"/>
      <c r="V41" s="524"/>
      <c r="W41" s="524"/>
      <c r="X41" s="524"/>
      <c r="Y41" s="524"/>
      <c r="Z41" s="524"/>
      <c r="AA41" s="250"/>
    </row>
    <row r="42" spans="1:27" s="251" customFormat="1" ht="20.100000000000001" customHeight="1">
      <c r="A42" s="253">
        <v>2</v>
      </c>
      <c r="B42" s="520" t="s">
        <v>571</v>
      </c>
      <c r="C42" s="521"/>
      <c r="D42" s="521"/>
      <c r="E42" s="521"/>
      <c r="F42" s="521"/>
      <c r="G42" s="521"/>
      <c r="H42" s="521"/>
      <c r="I42" s="521"/>
      <c r="J42" s="522"/>
      <c r="K42" s="523"/>
      <c r="L42" s="523"/>
      <c r="M42" s="523"/>
      <c r="N42" s="523"/>
      <c r="O42" s="523"/>
      <c r="P42" s="523"/>
      <c r="Q42" s="523"/>
      <c r="R42" s="523"/>
      <c r="S42" s="523"/>
      <c r="T42" s="524"/>
      <c r="U42" s="524"/>
      <c r="V42" s="524"/>
      <c r="W42" s="524"/>
      <c r="X42" s="524"/>
      <c r="Y42" s="524"/>
      <c r="Z42" s="524"/>
      <c r="AA42" s="250"/>
    </row>
    <row r="43" spans="1:27" s="251" customFormat="1" ht="20.100000000000001" customHeight="1">
      <c r="A43" s="253"/>
      <c r="B43" s="524" t="s">
        <v>570</v>
      </c>
      <c r="C43" s="524"/>
      <c r="D43" s="524"/>
      <c r="E43" s="524"/>
      <c r="F43" s="524"/>
      <c r="G43" s="524"/>
      <c r="H43" s="524"/>
      <c r="I43" s="524"/>
      <c r="J43" s="524"/>
      <c r="K43" s="523"/>
      <c r="L43" s="523"/>
      <c r="M43" s="523"/>
      <c r="N43" s="523"/>
      <c r="O43" s="523"/>
      <c r="P43" s="523"/>
      <c r="Q43" s="523"/>
      <c r="R43" s="523"/>
      <c r="S43" s="523"/>
      <c r="T43" s="524"/>
      <c r="U43" s="524"/>
      <c r="V43" s="524"/>
      <c r="W43" s="524"/>
      <c r="X43" s="524"/>
      <c r="Y43" s="524"/>
      <c r="Z43" s="524"/>
      <c r="AA43" s="250"/>
    </row>
    <row r="44" spans="1:27" s="251" customFormat="1" ht="34.5" customHeight="1">
      <c r="A44" s="252" t="s">
        <v>45</v>
      </c>
      <c r="B44" s="529" t="s">
        <v>572</v>
      </c>
      <c r="C44" s="530"/>
      <c r="D44" s="530"/>
      <c r="E44" s="530"/>
      <c r="F44" s="530"/>
      <c r="G44" s="530"/>
      <c r="H44" s="530"/>
      <c r="I44" s="530"/>
      <c r="J44" s="531"/>
      <c r="K44" s="528"/>
      <c r="L44" s="528"/>
      <c r="M44" s="528"/>
      <c r="N44" s="528"/>
      <c r="O44" s="528"/>
      <c r="P44" s="528"/>
      <c r="Q44" s="528"/>
      <c r="R44" s="528"/>
      <c r="S44" s="528"/>
      <c r="T44" s="519"/>
      <c r="U44" s="519"/>
      <c r="V44" s="519"/>
      <c r="W44" s="519"/>
      <c r="X44" s="519"/>
      <c r="Y44" s="519"/>
      <c r="Z44" s="519"/>
      <c r="AA44" s="250"/>
    </row>
    <row r="45" spans="1:27" s="251" customFormat="1" ht="20.100000000000001" customHeight="1">
      <c r="A45" s="253">
        <v>1</v>
      </c>
      <c r="B45" s="524"/>
      <c r="C45" s="524"/>
      <c r="D45" s="524"/>
      <c r="E45" s="524"/>
      <c r="F45" s="524"/>
      <c r="G45" s="524"/>
      <c r="H45" s="524"/>
      <c r="I45" s="524"/>
      <c r="J45" s="524"/>
      <c r="K45" s="523"/>
      <c r="L45" s="523"/>
      <c r="M45" s="523"/>
      <c r="N45" s="523"/>
      <c r="O45" s="523"/>
      <c r="P45" s="523"/>
      <c r="Q45" s="523"/>
      <c r="R45" s="523"/>
      <c r="S45" s="523"/>
      <c r="T45" s="524"/>
      <c r="U45" s="524"/>
      <c r="V45" s="524"/>
      <c r="W45" s="524"/>
      <c r="X45" s="524"/>
      <c r="Y45" s="524"/>
      <c r="Z45" s="524"/>
      <c r="AA45" s="250"/>
    </row>
    <row r="46" spans="1:27" s="251" customFormat="1" ht="20.100000000000001" customHeight="1">
      <c r="A46" s="253">
        <v>2</v>
      </c>
      <c r="B46" s="524"/>
      <c r="C46" s="524"/>
      <c r="D46" s="524"/>
      <c r="E46" s="524"/>
      <c r="F46" s="524"/>
      <c r="G46" s="524"/>
      <c r="H46" s="524"/>
      <c r="I46" s="524"/>
      <c r="J46" s="524"/>
      <c r="K46" s="523"/>
      <c r="L46" s="523"/>
      <c r="M46" s="523"/>
      <c r="N46" s="523"/>
      <c r="O46" s="523"/>
      <c r="P46" s="523"/>
      <c r="Q46" s="523"/>
      <c r="R46" s="523"/>
      <c r="S46" s="523"/>
      <c r="T46" s="524"/>
      <c r="U46" s="524"/>
      <c r="V46" s="524"/>
      <c r="W46" s="524"/>
      <c r="X46" s="524"/>
      <c r="Y46" s="524"/>
      <c r="Z46" s="524"/>
      <c r="AA46" s="250"/>
    </row>
    <row r="47" spans="1:27" s="251" customFormat="1" ht="20.100000000000001" customHeight="1">
      <c r="A47" s="253"/>
      <c r="B47" s="524"/>
      <c r="C47" s="524"/>
      <c r="D47" s="524"/>
      <c r="E47" s="524"/>
      <c r="F47" s="524"/>
      <c r="G47" s="524"/>
      <c r="H47" s="524"/>
      <c r="I47" s="524"/>
      <c r="J47" s="524"/>
      <c r="K47" s="523"/>
      <c r="L47" s="523"/>
      <c r="M47" s="523"/>
      <c r="N47" s="523"/>
      <c r="O47" s="523"/>
      <c r="P47" s="523"/>
      <c r="Q47" s="523"/>
      <c r="R47" s="523"/>
      <c r="S47" s="523"/>
      <c r="T47" s="524"/>
      <c r="U47" s="524"/>
      <c r="V47" s="524"/>
      <c r="W47" s="524"/>
      <c r="X47" s="524"/>
      <c r="Y47" s="524"/>
      <c r="Z47" s="524"/>
      <c r="AA47" s="250"/>
    </row>
    <row r="48" spans="1:27" s="251" customFormat="1" ht="20.100000000000001" customHeight="1">
      <c r="A48" s="253"/>
      <c r="B48" s="524"/>
      <c r="C48" s="524"/>
      <c r="D48" s="524"/>
      <c r="E48" s="524"/>
      <c r="F48" s="524"/>
      <c r="G48" s="524"/>
      <c r="H48" s="524"/>
      <c r="I48" s="524"/>
      <c r="J48" s="524"/>
      <c r="K48" s="523"/>
      <c r="L48" s="523"/>
      <c r="M48" s="523"/>
      <c r="N48" s="523"/>
      <c r="O48" s="523"/>
      <c r="P48" s="523"/>
      <c r="Q48" s="523"/>
      <c r="R48" s="523"/>
      <c r="S48" s="523"/>
      <c r="T48" s="524"/>
      <c r="U48" s="524"/>
      <c r="V48" s="524"/>
      <c r="W48" s="524"/>
      <c r="X48" s="524"/>
      <c r="Y48" s="524"/>
      <c r="Z48" s="524"/>
      <c r="AA48" s="250"/>
    </row>
    <row r="49" spans="1:27" s="251" customFormat="1" ht="20.100000000000001" customHeight="1">
      <c r="A49" s="254"/>
      <c r="B49" s="532"/>
      <c r="C49" s="532"/>
      <c r="D49" s="532"/>
      <c r="E49" s="532"/>
      <c r="F49" s="532"/>
      <c r="G49" s="532"/>
      <c r="H49" s="532"/>
      <c r="I49" s="532"/>
      <c r="J49" s="532"/>
      <c r="K49" s="533"/>
      <c r="L49" s="533"/>
      <c r="M49" s="533"/>
      <c r="N49" s="533"/>
      <c r="O49" s="533"/>
      <c r="P49" s="533"/>
      <c r="Q49" s="533"/>
      <c r="R49" s="533"/>
      <c r="S49" s="533"/>
      <c r="T49" s="532"/>
      <c r="U49" s="532"/>
      <c r="V49" s="532"/>
      <c r="W49" s="532"/>
      <c r="X49" s="532"/>
      <c r="Y49" s="532"/>
      <c r="Z49" s="532"/>
      <c r="AA49" s="250"/>
    </row>
    <row r="50" spans="1:27" ht="39" customHeight="1">
      <c r="A50" s="536" t="s">
        <v>573</v>
      </c>
      <c r="B50" s="537"/>
      <c r="C50" s="537"/>
      <c r="D50" s="537"/>
      <c r="E50" s="537"/>
      <c r="F50" s="537"/>
      <c r="G50" s="537"/>
      <c r="H50" s="537"/>
      <c r="I50" s="537"/>
      <c r="J50" s="537"/>
      <c r="K50" s="537"/>
      <c r="L50" s="537"/>
      <c r="M50" s="537"/>
      <c r="N50" s="537"/>
      <c r="O50" s="537"/>
      <c r="P50" s="537"/>
      <c r="Q50" s="537"/>
      <c r="R50" s="537"/>
      <c r="S50" s="537"/>
      <c r="T50" s="537"/>
      <c r="U50" s="537"/>
      <c r="V50" s="537"/>
      <c r="W50" s="537"/>
      <c r="X50" s="537"/>
      <c r="Y50" s="537"/>
      <c r="Z50" s="537"/>
      <c r="AA50" s="255"/>
    </row>
    <row r="51" spans="1:27" s="183" customFormat="1" ht="15.75" customHeight="1">
      <c r="A51" s="256" t="s">
        <v>1</v>
      </c>
      <c r="B51" s="257"/>
      <c r="C51" s="257"/>
      <c r="D51" s="257"/>
      <c r="E51" s="257"/>
      <c r="F51" s="257"/>
      <c r="G51" s="257"/>
      <c r="H51" s="257"/>
      <c r="I51" s="257"/>
      <c r="J51" s="257"/>
      <c r="K51" s="257"/>
      <c r="L51" s="257"/>
      <c r="M51" s="173"/>
      <c r="N51" s="257"/>
      <c r="O51" s="257"/>
      <c r="P51" s="257"/>
      <c r="Q51" s="257"/>
      <c r="R51" s="257"/>
      <c r="S51" s="257"/>
      <c r="T51" s="257"/>
      <c r="U51" s="257"/>
      <c r="V51" s="257"/>
      <c r="W51" s="257"/>
      <c r="X51" s="257"/>
      <c r="Y51" s="257"/>
      <c r="Z51" s="257"/>
    </row>
    <row r="52" spans="1:27" s="183" customFormat="1" ht="15.75" customHeight="1">
      <c r="A52" s="258"/>
      <c r="B52" s="258"/>
      <c r="C52" s="258"/>
      <c r="D52" s="258"/>
      <c r="E52" s="258"/>
      <c r="F52" s="258"/>
      <c r="G52" s="258"/>
      <c r="H52" s="258"/>
      <c r="I52" s="258"/>
      <c r="J52" s="258"/>
      <c r="K52" s="258"/>
      <c r="L52" s="258"/>
      <c r="M52" s="173"/>
      <c r="N52" s="258"/>
      <c r="O52" s="258"/>
      <c r="P52" s="258"/>
      <c r="Q52" s="258"/>
      <c r="R52" s="258"/>
      <c r="S52" s="258"/>
      <c r="T52" s="258"/>
      <c r="U52" s="258"/>
      <c r="V52" s="258"/>
      <c r="W52" s="258"/>
      <c r="X52" s="258"/>
      <c r="Y52" s="258"/>
      <c r="Z52" s="258"/>
    </row>
    <row r="53" spans="1:27" s="183" customFormat="1" ht="15.75" customHeight="1">
      <c r="A53" s="258"/>
      <c r="B53" s="258"/>
      <c r="C53" s="258"/>
      <c r="D53" s="258"/>
      <c r="E53" s="258"/>
      <c r="F53" s="258"/>
      <c r="G53" s="258"/>
      <c r="H53" s="258"/>
      <c r="I53" s="258"/>
      <c r="J53" s="258"/>
      <c r="K53" s="258"/>
      <c r="L53" s="258"/>
      <c r="M53" s="173"/>
      <c r="N53" s="258"/>
      <c r="O53" s="258"/>
      <c r="P53" s="258"/>
      <c r="Q53" s="258"/>
      <c r="R53" s="258"/>
      <c r="S53" s="258"/>
      <c r="T53" s="258"/>
      <c r="U53" s="258"/>
      <c r="V53" s="258"/>
      <c r="W53" s="258"/>
      <c r="X53" s="258"/>
      <c r="Y53" s="258"/>
      <c r="Z53" s="258"/>
    </row>
    <row r="54" spans="1:27" s="183" customFormat="1" ht="15.75" customHeight="1">
      <c r="A54" s="258"/>
      <c r="B54" s="258"/>
      <c r="C54" s="258"/>
      <c r="D54" s="258"/>
      <c r="E54" s="258"/>
      <c r="F54" s="258"/>
      <c r="G54" s="258"/>
      <c r="H54" s="258"/>
      <c r="I54" s="258"/>
      <c r="J54" s="258"/>
      <c r="K54" s="258"/>
      <c r="L54" s="258"/>
      <c r="M54" s="173"/>
      <c r="N54" s="258"/>
      <c r="O54" s="258"/>
      <c r="P54" s="258"/>
      <c r="Q54" s="258"/>
      <c r="R54" s="258"/>
      <c r="S54" s="258"/>
      <c r="T54" s="258"/>
      <c r="U54" s="258"/>
      <c r="V54" s="258"/>
      <c r="W54" s="258"/>
      <c r="X54" s="258"/>
      <c r="Y54" s="258"/>
      <c r="Z54" s="258"/>
    </row>
    <row r="55" spans="1:27" s="183" customFormat="1" ht="15.75" customHeight="1">
      <c r="A55" s="258"/>
      <c r="B55" s="258"/>
      <c r="C55" s="258"/>
      <c r="D55" s="258"/>
      <c r="E55" s="258"/>
      <c r="F55" s="258"/>
      <c r="G55" s="258"/>
      <c r="H55" s="258"/>
      <c r="I55" s="258"/>
      <c r="J55" s="258"/>
      <c r="K55" s="258"/>
      <c r="L55" s="258"/>
      <c r="M55" s="173"/>
      <c r="N55" s="258"/>
      <c r="O55" s="258"/>
      <c r="P55" s="258"/>
      <c r="Q55" s="258"/>
      <c r="R55" s="258"/>
      <c r="S55" s="258"/>
      <c r="T55" s="258"/>
      <c r="U55" s="258"/>
      <c r="V55" s="258"/>
      <c r="W55" s="258"/>
      <c r="X55" s="258"/>
      <c r="Y55" s="258"/>
      <c r="Z55" s="258"/>
    </row>
    <row r="56" spans="1:27" s="183" customFormat="1" ht="15.75" customHeight="1">
      <c r="A56" s="258"/>
      <c r="B56" s="258"/>
      <c r="C56" s="258"/>
      <c r="D56" s="258"/>
      <c r="E56" s="258"/>
      <c r="F56" s="258"/>
      <c r="G56" s="258"/>
      <c r="H56" s="258"/>
      <c r="I56" s="258"/>
      <c r="J56" s="258"/>
      <c r="K56" s="258"/>
      <c r="L56" s="258"/>
      <c r="M56" s="173"/>
      <c r="N56" s="258"/>
      <c r="O56" s="258"/>
      <c r="P56" s="258"/>
      <c r="Q56" s="258"/>
      <c r="R56" s="258"/>
      <c r="S56" s="258"/>
      <c r="T56" s="258"/>
      <c r="U56" s="258"/>
      <c r="V56" s="258"/>
      <c r="W56" s="258"/>
      <c r="X56" s="258"/>
      <c r="Y56" s="258"/>
      <c r="Z56" s="258"/>
    </row>
    <row r="57" spans="1:27" s="183" customFormat="1" ht="15.75" customHeight="1">
      <c r="A57" s="258"/>
      <c r="B57" s="258"/>
      <c r="C57" s="258"/>
      <c r="D57" s="258"/>
      <c r="E57" s="258"/>
      <c r="F57" s="258"/>
      <c r="G57" s="258"/>
      <c r="H57" s="258"/>
      <c r="I57" s="258"/>
      <c r="J57" s="258"/>
      <c r="K57" s="258"/>
      <c r="L57" s="258"/>
      <c r="M57" s="173"/>
      <c r="N57" s="258"/>
      <c r="O57" s="258"/>
      <c r="P57" s="258"/>
      <c r="Q57" s="258"/>
      <c r="R57" s="258"/>
      <c r="S57" s="258"/>
      <c r="T57" s="258"/>
      <c r="U57" s="258"/>
      <c r="V57" s="258"/>
      <c r="W57" s="258"/>
      <c r="X57" s="258"/>
      <c r="Y57" s="258"/>
      <c r="Z57" s="258"/>
    </row>
    <row r="58" spans="1:27" s="183" customFormat="1" ht="15.75" customHeight="1">
      <c r="A58" s="256" t="s">
        <v>574</v>
      </c>
      <c r="B58" s="257"/>
      <c r="C58" s="257"/>
      <c r="D58" s="257"/>
      <c r="E58" s="257"/>
      <c r="F58" s="257"/>
      <c r="G58" s="257"/>
      <c r="H58" s="257"/>
      <c r="I58" s="257"/>
      <c r="J58" s="257"/>
      <c r="K58" s="257"/>
      <c r="L58" s="257"/>
      <c r="M58" s="173"/>
      <c r="N58" s="257"/>
      <c r="O58" s="257"/>
      <c r="P58" s="257"/>
      <c r="Q58" s="257"/>
      <c r="R58" s="257"/>
      <c r="S58" s="257"/>
      <c r="T58" s="257"/>
      <c r="U58" s="257"/>
      <c r="V58" s="257"/>
      <c r="W58" s="257"/>
      <c r="X58" s="257"/>
      <c r="Y58" s="257"/>
      <c r="Z58" s="257"/>
    </row>
    <row r="59" spans="1:27" s="183" customFormat="1" ht="20.25" customHeight="1">
      <c r="A59" s="534" t="s">
        <v>575</v>
      </c>
      <c r="B59" s="535"/>
      <c r="C59" s="535"/>
      <c r="D59" s="535"/>
      <c r="E59" s="535"/>
      <c r="F59" s="535"/>
      <c r="G59" s="535"/>
      <c r="H59" s="535"/>
      <c r="I59" s="535"/>
      <c r="J59" s="535"/>
      <c r="K59" s="535"/>
      <c r="L59" s="535"/>
      <c r="M59" s="418" t="s">
        <v>576</v>
      </c>
      <c r="N59" s="418"/>
      <c r="O59" s="418"/>
      <c r="P59" s="418"/>
      <c r="Q59" s="418"/>
      <c r="R59" s="418"/>
      <c r="S59" s="418"/>
      <c r="T59" s="418"/>
      <c r="U59" s="418"/>
      <c r="V59" s="418"/>
      <c r="W59" s="418"/>
      <c r="X59" s="418"/>
      <c r="Y59" s="418"/>
      <c r="Z59" s="418"/>
    </row>
    <row r="60" spans="1:27" s="183" customFormat="1" ht="15.75" customHeight="1">
      <c r="A60" s="258"/>
      <c r="B60" s="258"/>
      <c r="C60" s="258"/>
      <c r="D60" s="258"/>
      <c r="E60" s="258"/>
      <c r="F60" s="258"/>
      <c r="G60" s="258"/>
      <c r="H60" s="258"/>
      <c r="I60" s="258"/>
      <c r="J60" s="258"/>
      <c r="K60" s="258"/>
      <c r="L60" s="258"/>
      <c r="M60" s="173"/>
      <c r="N60" s="258"/>
      <c r="O60" s="258"/>
      <c r="P60" s="258"/>
      <c r="Q60" s="258"/>
      <c r="R60" s="258"/>
      <c r="S60" s="258"/>
      <c r="T60" s="258"/>
      <c r="U60" s="258"/>
      <c r="V60" s="258"/>
      <c r="W60" s="258"/>
      <c r="X60" s="258"/>
      <c r="Y60" s="258"/>
      <c r="Z60" s="258"/>
    </row>
    <row r="61" spans="1:27" s="183" customFormat="1" ht="15.75" customHeight="1">
      <c r="A61" s="258"/>
      <c r="B61" s="258"/>
      <c r="C61" s="258"/>
      <c r="D61" s="258"/>
      <c r="E61" s="258"/>
      <c r="F61" s="258"/>
      <c r="G61" s="258"/>
      <c r="H61" s="258"/>
      <c r="I61" s="258"/>
      <c r="J61" s="258"/>
      <c r="K61" s="258"/>
      <c r="L61" s="258"/>
      <c r="M61" s="173"/>
      <c r="N61" s="258"/>
      <c r="O61" s="258"/>
      <c r="P61" s="258"/>
      <c r="Q61" s="258"/>
      <c r="R61" s="258"/>
      <c r="S61" s="258"/>
      <c r="T61" s="258"/>
      <c r="U61" s="258"/>
      <c r="V61" s="258"/>
      <c r="W61" s="258"/>
      <c r="X61" s="258"/>
      <c r="Y61" s="258"/>
      <c r="Z61" s="258"/>
    </row>
    <row r="62" spans="1:27" s="183" customFormat="1" ht="15.75" customHeight="1">
      <c r="A62" s="258"/>
      <c r="B62" s="258"/>
      <c r="C62" s="258"/>
      <c r="D62" s="258"/>
      <c r="E62" s="258"/>
      <c r="F62" s="258"/>
      <c r="G62" s="258"/>
      <c r="H62" s="258"/>
      <c r="I62" s="258"/>
      <c r="J62" s="258"/>
      <c r="K62" s="258"/>
      <c r="L62" s="258"/>
      <c r="M62" s="173"/>
      <c r="N62" s="258"/>
      <c r="O62" s="258"/>
      <c r="P62" s="258"/>
      <c r="Q62" s="258"/>
      <c r="R62" s="258"/>
      <c r="S62" s="258"/>
      <c r="T62" s="258"/>
      <c r="U62" s="258"/>
      <c r="V62" s="258"/>
      <c r="W62" s="258"/>
      <c r="X62" s="258"/>
      <c r="Y62" s="258"/>
      <c r="Z62" s="258"/>
    </row>
    <row r="63" spans="1:27" s="183" customFormat="1" ht="15.75" customHeight="1">
      <c r="A63" s="258"/>
      <c r="B63" s="258"/>
      <c r="C63" s="258"/>
      <c r="D63" s="258"/>
      <c r="E63" s="258"/>
      <c r="F63" s="258"/>
      <c r="G63" s="258"/>
      <c r="H63" s="258"/>
      <c r="I63" s="258"/>
      <c r="J63" s="258"/>
      <c r="K63" s="258"/>
      <c r="L63" s="258"/>
      <c r="M63" s="173"/>
      <c r="N63" s="258"/>
      <c r="O63" s="258"/>
      <c r="P63" s="258"/>
      <c r="Q63" s="258"/>
      <c r="R63" s="258"/>
      <c r="S63" s="258"/>
      <c r="T63" s="258"/>
      <c r="U63" s="258"/>
      <c r="V63" s="258"/>
      <c r="W63" s="258"/>
      <c r="X63" s="258"/>
      <c r="Y63" s="258"/>
      <c r="Z63" s="258"/>
    </row>
    <row r="64" spans="1:27" s="183" customFormat="1" ht="15.75" customHeight="1">
      <c r="A64" s="258"/>
      <c r="B64" s="258"/>
      <c r="C64" s="258"/>
      <c r="D64" s="258"/>
      <c r="E64" s="258"/>
      <c r="F64" s="258"/>
      <c r="G64" s="258"/>
      <c r="H64" s="258"/>
      <c r="I64" s="258"/>
      <c r="J64" s="258"/>
      <c r="K64" s="258"/>
      <c r="L64" s="258"/>
      <c r="M64" s="173"/>
      <c r="N64" s="258"/>
      <c r="O64" s="258"/>
      <c r="P64" s="258"/>
      <c r="Q64" s="258"/>
      <c r="R64" s="258"/>
      <c r="S64" s="258"/>
      <c r="T64" s="258"/>
      <c r="U64" s="258"/>
      <c r="V64" s="258"/>
      <c r="W64" s="258"/>
      <c r="X64" s="258"/>
      <c r="Y64" s="258"/>
      <c r="Z64" s="258"/>
    </row>
    <row r="65" spans="1:26" s="183" customFormat="1" ht="15.75" customHeight="1">
      <c r="A65" s="258"/>
      <c r="B65" s="258"/>
      <c r="C65" s="258"/>
      <c r="D65" s="258"/>
      <c r="E65" s="258"/>
      <c r="F65" s="258"/>
      <c r="G65" s="258"/>
      <c r="H65" s="258"/>
      <c r="I65" s="258"/>
      <c r="J65" s="258"/>
      <c r="K65" s="258"/>
      <c r="L65" s="258"/>
      <c r="M65" s="173"/>
      <c r="N65" s="258"/>
      <c r="O65" s="258"/>
      <c r="P65" s="258"/>
      <c r="Q65" s="258"/>
      <c r="R65" s="258"/>
      <c r="S65" s="258"/>
      <c r="T65" s="258"/>
      <c r="U65" s="258"/>
      <c r="V65" s="258"/>
      <c r="W65" s="258"/>
      <c r="X65" s="258"/>
      <c r="Y65" s="258"/>
      <c r="Z65" s="258"/>
    </row>
    <row r="66" spans="1:26" s="183" customFormat="1" ht="15.75" customHeight="1">
      <c r="A66" s="258"/>
      <c r="B66" s="258"/>
      <c r="C66" s="258"/>
      <c r="D66" s="258"/>
      <c r="E66" s="258"/>
      <c r="F66" s="258"/>
      <c r="G66" s="258"/>
      <c r="H66" s="258"/>
      <c r="I66" s="258"/>
      <c r="J66" s="258"/>
      <c r="K66" s="258"/>
      <c r="L66" s="258"/>
      <c r="M66" s="173"/>
      <c r="N66" s="258"/>
      <c r="O66" s="258"/>
      <c r="P66" s="258"/>
      <c r="Q66" s="258"/>
      <c r="R66" s="258"/>
      <c r="S66" s="258"/>
      <c r="T66" s="258"/>
      <c r="U66" s="258"/>
      <c r="V66" s="258"/>
      <c r="W66" s="258"/>
      <c r="X66" s="258"/>
      <c r="Y66" s="258"/>
      <c r="Z66" s="258"/>
    </row>
    <row r="67" spans="1:26" s="183" customFormat="1" ht="15.75" customHeight="1">
      <c r="A67" s="256" t="s">
        <v>577</v>
      </c>
      <c r="B67" s="257"/>
      <c r="C67" s="257"/>
      <c r="D67" s="257"/>
      <c r="E67" s="257"/>
      <c r="F67" s="257"/>
      <c r="G67" s="257"/>
      <c r="H67" s="257"/>
      <c r="I67" s="257"/>
      <c r="J67" s="257"/>
      <c r="K67" s="257"/>
      <c r="L67" s="257"/>
      <c r="M67" s="173"/>
      <c r="N67" s="257"/>
      <c r="O67" s="257"/>
      <c r="P67" s="257"/>
      <c r="Q67" s="257"/>
      <c r="R67" s="257"/>
      <c r="S67" s="257"/>
      <c r="T67" s="257"/>
      <c r="U67" s="257"/>
      <c r="V67" s="257"/>
      <c r="W67" s="257"/>
      <c r="X67" s="257"/>
      <c r="Y67" s="257"/>
      <c r="Z67" s="257"/>
    </row>
    <row r="68" spans="1:26" s="183" customFormat="1" ht="20.25" customHeight="1">
      <c r="A68" s="534" t="s">
        <v>479</v>
      </c>
      <c r="B68" s="535"/>
      <c r="C68" s="535"/>
      <c r="D68" s="535"/>
      <c r="E68" s="535"/>
      <c r="F68" s="535"/>
      <c r="G68" s="535"/>
      <c r="H68" s="535"/>
      <c r="I68" s="535"/>
      <c r="J68" s="535"/>
      <c r="K68" s="535"/>
      <c r="L68" s="535"/>
      <c r="M68" s="418" t="s">
        <v>578</v>
      </c>
      <c r="N68" s="418"/>
      <c r="O68" s="418"/>
      <c r="P68" s="418"/>
      <c r="Q68" s="418"/>
      <c r="R68" s="418"/>
      <c r="S68" s="418"/>
      <c r="T68" s="418"/>
      <c r="U68" s="418"/>
      <c r="V68" s="418"/>
      <c r="W68" s="418"/>
      <c r="X68" s="418"/>
      <c r="Y68" s="418"/>
      <c r="Z68" s="418"/>
    </row>
    <row r="69" spans="1:26" s="183" customFormat="1" ht="15.75" customHeight="1">
      <c r="A69" s="258"/>
      <c r="B69" s="258"/>
      <c r="C69" s="258"/>
      <c r="D69" s="258"/>
      <c r="E69" s="258"/>
      <c r="F69" s="258"/>
      <c r="G69" s="258"/>
      <c r="H69" s="258"/>
      <c r="I69" s="258"/>
      <c r="J69" s="258"/>
      <c r="K69" s="258"/>
      <c r="L69" s="258"/>
      <c r="M69" s="173"/>
      <c r="N69" s="258"/>
      <c r="O69" s="258"/>
      <c r="P69" s="258"/>
      <c r="Q69" s="258"/>
      <c r="R69" s="258"/>
      <c r="S69" s="258"/>
      <c r="T69" s="258"/>
      <c r="U69" s="258"/>
      <c r="V69" s="258"/>
      <c r="W69" s="258"/>
      <c r="X69" s="258"/>
      <c r="Y69" s="258"/>
      <c r="Z69" s="258"/>
    </row>
    <row r="70" spans="1:26" s="183" customFormat="1" ht="15.75" customHeight="1">
      <c r="A70" s="258"/>
      <c r="B70" s="258"/>
      <c r="C70" s="258"/>
      <c r="D70" s="258"/>
      <c r="E70" s="258"/>
      <c r="F70" s="258"/>
      <c r="G70" s="258"/>
      <c r="H70" s="258"/>
      <c r="I70" s="258"/>
      <c r="J70" s="258"/>
      <c r="K70" s="258"/>
      <c r="L70" s="258"/>
      <c r="M70" s="173"/>
      <c r="N70" s="258"/>
      <c r="O70" s="258"/>
      <c r="P70" s="258"/>
      <c r="Q70" s="258"/>
      <c r="R70" s="258"/>
      <c r="S70" s="258"/>
      <c r="T70" s="258"/>
      <c r="U70" s="258"/>
      <c r="V70" s="258"/>
      <c r="W70" s="258"/>
      <c r="X70" s="258"/>
      <c r="Y70" s="258"/>
      <c r="Z70" s="258"/>
    </row>
    <row r="71" spans="1:26" s="183" customFormat="1" ht="15.75" customHeight="1">
      <c r="A71" s="258"/>
      <c r="B71" s="258"/>
      <c r="C71" s="258"/>
      <c r="D71" s="258"/>
      <c r="E71" s="258"/>
      <c r="F71" s="258"/>
      <c r="G71" s="258"/>
      <c r="H71" s="258"/>
      <c r="I71" s="258"/>
      <c r="J71" s="258"/>
      <c r="K71" s="258"/>
      <c r="L71" s="258"/>
      <c r="M71" s="173"/>
      <c r="N71" s="258"/>
      <c r="O71" s="258"/>
      <c r="P71" s="258"/>
      <c r="Q71" s="258"/>
      <c r="R71" s="258"/>
      <c r="S71" s="258"/>
      <c r="T71" s="258"/>
      <c r="U71" s="258"/>
      <c r="V71" s="258"/>
      <c r="W71" s="258"/>
      <c r="X71" s="258"/>
      <c r="Y71" s="258"/>
      <c r="Z71" s="258"/>
    </row>
    <row r="72" spans="1:26" s="183" customFormat="1" ht="15.75" customHeight="1">
      <c r="A72" s="258"/>
      <c r="B72" s="258"/>
      <c r="C72" s="258"/>
      <c r="D72" s="258"/>
      <c r="E72" s="258"/>
      <c r="F72" s="258"/>
      <c r="G72" s="258"/>
      <c r="H72" s="258"/>
      <c r="I72" s="258"/>
      <c r="J72" s="258"/>
      <c r="K72" s="258"/>
      <c r="L72" s="258"/>
      <c r="M72" s="173"/>
      <c r="N72" s="258"/>
      <c r="O72" s="258"/>
      <c r="P72" s="258"/>
      <c r="Q72" s="258"/>
      <c r="R72" s="258"/>
      <c r="S72" s="258"/>
      <c r="T72" s="258"/>
      <c r="U72" s="258"/>
      <c r="V72" s="258"/>
      <c r="W72" s="258"/>
      <c r="X72" s="258"/>
      <c r="Y72" s="258"/>
      <c r="Z72" s="258"/>
    </row>
    <row r="73" spans="1:26" s="183" customFormat="1" ht="15.75" customHeight="1">
      <c r="A73" s="258"/>
      <c r="B73" s="258"/>
      <c r="C73" s="258"/>
      <c r="D73" s="258"/>
      <c r="E73" s="258"/>
      <c r="F73" s="258"/>
      <c r="G73" s="258"/>
      <c r="H73" s="258"/>
      <c r="I73" s="258"/>
      <c r="J73" s="258"/>
      <c r="K73" s="258"/>
      <c r="L73" s="258"/>
      <c r="M73" s="173"/>
      <c r="N73" s="258"/>
      <c r="O73" s="258"/>
      <c r="P73" s="258"/>
      <c r="Q73" s="258"/>
      <c r="R73" s="258"/>
      <c r="S73" s="258"/>
      <c r="T73" s="258"/>
      <c r="U73" s="258"/>
      <c r="V73" s="258"/>
      <c r="W73" s="258"/>
      <c r="X73" s="258"/>
      <c r="Y73" s="258"/>
      <c r="Z73" s="258"/>
    </row>
    <row r="74" spans="1:26" s="183" customFormat="1" ht="15.75" customHeight="1">
      <c r="A74" s="258"/>
      <c r="B74" s="258"/>
      <c r="C74" s="258"/>
      <c r="D74" s="258"/>
      <c r="E74" s="258"/>
      <c r="F74" s="258"/>
      <c r="G74" s="258"/>
      <c r="H74" s="258"/>
      <c r="I74" s="258"/>
      <c r="J74" s="258"/>
      <c r="K74" s="258"/>
      <c r="L74" s="258"/>
      <c r="M74" s="173"/>
      <c r="N74" s="258"/>
      <c r="O74" s="258"/>
      <c r="P74" s="258"/>
      <c r="Q74" s="258"/>
      <c r="R74" s="258"/>
      <c r="S74" s="258"/>
      <c r="T74" s="258"/>
      <c r="U74" s="258"/>
      <c r="V74" s="258"/>
      <c r="W74" s="258"/>
      <c r="X74" s="258"/>
      <c r="Y74" s="258"/>
      <c r="Z74" s="258"/>
    </row>
    <row r="75" spans="1:26" s="183" customFormat="1" ht="15.75" customHeight="1">
      <c r="A75" s="256" t="s">
        <v>579</v>
      </c>
      <c r="B75" s="257"/>
      <c r="C75" s="257"/>
      <c r="D75" s="257"/>
      <c r="E75" s="257"/>
      <c r="F75" s="257"/>
      <c r="G75" s="257"/>
      <c r="H75" s="257"/>
      <c r="I75" s="257"/>
      <c r="J75" s="257"/>
      <c r="K75" s="257"/>
      <c r="L75" s="257"/>
      <c r="M75" s="173"/>
      <c r="N75" s="257"/>
      <c r="O75" s="257"/>
      <c r="P75" s="257"/>
      <c r="Q75" s="257"/>
      <c r="R75" s="257"/>
      <c r="S75" s="257"/>
      <c r="T75" s="257"/>
      <c r="U75" s="257"/>
      <c r="V75" s="257"/>
      <c r="W75" s="257"/>
      <c r="X75" s="257"/>
      <c r="Y75" s="257"/>
      <c r="Z75" s="257"/>
    </row>
    <row r="76" spans="1:26" s="183" customFormat="1" ht="20.25" customHeight="1">
      <c r="A76" s="534" t="s">
        <v>479</v>
      </c>
      <c r="B76" s="535"/>
      <c r="C76" s="535"/>
      <c r="D76" s="535"/>
      <c r="E76" s="535"/>
      <c r="F76" s="535"/>
      <c r="G76" s="535"/>
      <c r="H76" s="535"/>
      <c r="I76" s="535"/>
      <c r="J76" s="535"/>
      <c r="K76" s="535"/>
      <c r="L76" s="535"/>
      <c r="M76" s="418" t="s">
        <v>580</v>
      </c>
      <c r="N76" s="418"/>
      <c r="O76" s="418"/>
      <c r="P76" s="418"/>
      <c r="Q76" s="418"/>
      <c r="R76" s="418"/>
      <c r="S76" s="418"/>
      <c r="T76" s="418"/>
      <c r="U76" s="418"/>
      <c r="V76" s="418"/>
      <c r="W76" s="418"/>
      <c r="X76" s="418"/>
      <c r="Y76" s="418"/>
      <c r="Z76" s="418"/>
    </row>
    <row r="77" spans="1:26" s="183" customFormat="1" ht="15.75" customHeight="1">
      <c r="A77" s="258"/>
      <c r="B77" s="258"/>
      <c r="C77" s="258"/>
      <c r="D77" s="258"/>
      <c r="E77" s="258"/>
      <c r="F77" s="258"/>
      <c r="G77" s="258"/>
      <c r="H77" s="258"/>
      <c r="I77" s="258"/>
      <c r="J77" s="258"/>
      <c r="K77" s="258"/>
      <c r="L77" s="258"/>
      <c r="M77" s="173"/>
      <c r="N77" s="258"/>
      <c r="O77" s="258"/>
      <c r="P77" s="258"/>
      <c r="Q77" s="258"/>
      <c r="R77" s="258"/>
      <c r="S77" s="258"/>
      <c r="T77" s="258"/>
      <c r="U77" s="258"/>
      <c r="V77" s="258"/>
      <c r="W77" s="258"/>
      <c r="X77" s="258"/>
      <c r="Y77" s="258"/>
      <c r="Z77" s="258"/>
    </row>
    <row r="78" spans="1:26" s="183" customFormat="1" ht="15.75" customHeight="1">
      <c r="A78" s="258"/>
      <c r="B78" s="258"/>
      <c r="C78" s="258"/>
      <c r="D78" s="258"/>
      <c r="E78" s="258"/>
      <c r="F78" s="258"/>
      <c r="G78" s="258"/>
      <c r="H78" s="258"/>
      <c r="I78" s="258"/>
      <c r="J78" s="258"/>
      <c r="K78" s="258"/>
      <c r="L78" s="258"/>
      <c r="M78" s="173"/>
      <c r="N78" s="258"/>
      <c r="O78" s="258"/>
      <c r="P78" s="258"/>
      <c r="Q78" s="258"/>
      <c r="R78" s="258"/>
      <c r="S78" s="258"/>
      <c r="T78" s="258"/>
      <c r="U78" s="258"/>
      <c r="V78" s="258"/>
      <c r="W78" s="258"/>
      <c r="X78" s="258"/>
      <c r="Y78" s="258"/>
      <c r="Z78" s="258"/>
    </row>
    <row r="79" spans="1:26" s="183" customFormat="1" ht="15.75" customHeight="1">
      <c r="A79" s="258"/>
      <c r="B79" s="258"/>
      <c r="C79" s="258"/>
      <c r="D79" s="258"/>
      <c r="E79" s="258"/>
      <c r="F79" s="258"/>
      <c r="G79" s="258"/>
      <c r="H79" s="258"/>
      <c r="I79" s="258"/>
      <c r="J79" s="258"/>
      <c r="K79" s="258"/>
      <c r="L79" s="258"/>
      <c r="M79" s="173"/>
      <c r="N79" s="258"/>
      <c r="O79" s="258"/>
      <c r="P79" s="258"/>
      <c r="Q79" s="258"/>
      <c r="R79" s="258"/>
      <c r="S79" s="258"/>
      <c r="T79" s="258"/>
      <c r="U79" s="258"/>
      <c r="V79" s="258"/>
      <c r="W79" s="258"/>
      <c r="X79" s="258"/>
      <c r="Y79" s="258"/>
      <c r="Z79" s="258"/>
    </row>
    <row r="80" spans="1:26" s="183" customFormat="1" ht="15.75" customHeight="1">
      <c r="A80" s="258"/>
      <c r="B80" s="258"/>
      <c r="C80" s="258"/>
      <c r="D80" s="258"/>
      <c r="E80" s="258"/>
      <c r="F80" s="258"/>
      <c r="G80" s="258"/>
      <c r="H80" s="258"/>
      <c r="I80" s="258"/>
      <c r="J80" s="258"/>
      <c r="K80" s="258"/>
      <c r="L80" s="258"/>
      <c r="M80" s="173"/>
      <c r="N80" s="258"/>
      <c r="O80" s="258"/>
      <c r="P80" s="258"/>
      <c r="Q80" s="258"/>
      <c r="R80" s="258"/>
      <c r="S80" s="258"/>
      <c r="T80" s="258"/>
      <c r="U80" s="258"/>
      <c r="V80" s="258"/>
      <c r="W80" s="258"/>
      <c r="X80" s="258"/>
      <c r="Y80" s="258"/>
      <c r="Z80" s="258"/>
    </row>
    <row r="81" spans="1:26" s="183" customFormat="1" ht="15.75" customHeight="1">
      <c r="A81" s="258"/>
      <c r="B81" s="258"/>
      <c r="C81" s="258"/>
      <c r="D81" s="258"/>
      <c r="E81" s="258"/>
      <c r="F81" s="258"/>
      <c r="G81" s="258"/>
      <c r="H81" s="258"/>
      <c r="I81" s="258"/>
      <c r="J81" s="258"/>
      <c r="K81" s="258"/>
      <c r="L81" s="258"/>
      <c r="M81" s="173"/>
      <c r="N81" s="258"/>
      <c r="O81" s="258"/>
      <c r="P81" s="258"/>
      <c r="Q81" s="258"/>
      <c r="R81" s="258"/>
      <c r="S81" s="258"/>
      <c r="T81" s="258"/>
      <c r="U81" s="258"/>
      <c r="V81" s="258"/>
      <c r="W81" s="258"/>
      <c r="X81" s="258"/>
      <c r="Y81" s="258"/>
      <c r="Z81" s="258"/>
    </row>
    <row r="82" spans="1:26" s="183" customFormat="1" ht="15.75" customHeight="1">
      <c r="A82" s="258"/>
      <c r="B82" s="258"/>
      <c r="C82" s="258"/>
      <c r="D82" s="258"/>
      <c r="E82" s="258"/>
      <c r="F82" s="258"/>
      <c r="G82" s="258"/>
      <c r="H82" s="258"/>
      <c r="I82" s="258"/>
      <c r="J82" s="258"/>
      <c r="K82" s="258"/>
      <c r="L82" s="258"/>
      <c r="M82" s="173"/>
      <c r="N82" s="258"/>
      <c r="O82" s="258"/>
      <c r="P82" s="258"/>
      <c r="Q82" s="258"/>
      <c r="R82" s="258"/>
      <c r="S82" s="258"/>
      <c r="T82" s="258"/>
      <c r="U82" s="258"/>
      <c r="V82" s="258"/>
      <c r="W82" s="258"/>
      <c r="X82" s="258"/>
      <c r="Y82" s="258"/>
      <c r="Z82" s="258"/>
    </row>
    <row r="83" spans="1:26" ht="20.100000000000001" customHeight="1">
      <c r="A83" s="171"/>
      <c r="B83" s="171"/>
      <c r="C83" s="171"/>
      <c r="D83" s="171"/>
      <c r="E83" s="171"/>
      <c r="F83" s="171"/>
      <c r="G83" s="171"/>
      <c r="H83" s="171"/>
      <c r="I83" s="171"/>
      <c r="J83" s="171"/>
      <c r="K83" s="171"/>
      <c r="L83" s="171"/>
      <c r="M83" s="171"/>
      <c r="N83" s="171"/>
      <c r="O83" s="171"/>
      <c r="P83" s="171"/>
      <c r="Q83" s="171"/>
      <c r="R83" s="171"/>
      <c r="S83" s="171"/>
      <c r="T83" s="171"/>
      <c r="U83" s="171"/>
      <c r="V83" s="171"/>
      <c r="W83" s="171"/>
      <c r="X83" s="171"/>
      <c r="Y83" s="171"/>
      <c r="Z83" s="171"/>
    </row>
    <row r="84" spans="1:26">
      <c r="A84" s="202" t="s">
        <v>250</v>
      </c>
    </row>
    <row r="85" spans="1:26">
      <c r="A85" s="203" t="s">
        <v>251</v>
      </c>
    </row>
    <row r="86" spans="1:26">
      <c r="A86" s="203" t="s">
        <v>252</v>
      </c>
    </row>
  </sheetData>
  <mergeCells count="98">
    <mergeCell ref="K46:L46"/>
    <mergeCell ref="M46:P46"/>
    <mergeCell ref="Q46:S46"/>
    <mergeCell ref="T46:U46"/>
    <mergeCell ref="V46:W46"/>
    <mergeCell ref="X46:Z46"/>
    <mergeCell ref="A76:L76"/>
    <mergeCell ref="M76:Z76"/>
    <mergeCell ref="B45:J45"/>
    <mergeCell ref="K45:L45"/>
    <mergeCell ref="M45:P45"/>
    <mergeCell ref="Q45:S45"/>
    <mergeCell ref="T45:U45"/>
    <mergeCell ref="V45:W45"/>
    <mergeCell ref="X45:Z45"/>
    <mergeCell ref="B46:J46"/>
    <mergeCell ref="X49:Z49"/>
    <mergeCell ref="A50:Z50"/>
    <mergeCell ref="A59:L59"/>
    <mergeCell ref="M59:Z59"/>
    <mergeCell ref="A68:L68"/>
    <mergeCell ref="M68:Z68"/>
    <mergeCell ref="B49:J49"/>
    <mergeCell ref="K49:L49"/>
    <mergeCell ref="M49:P49"/>
    <mergeCell ref="Q49:S49"/>
    <mergeCell ref="T49:U49"/>
    <mergeCell ref="V49:W49"/>
    <mergeCell ref="X47:Z47"/>
    <mergeCell ref="B48:J48"/>
    <mergeCell ref="K48:L48"/>
    <mergeCell ref="M48:P48"/>
    <mergeCell ref="Q48:S48"/>
    <mergeCell ref="T48:U48"/>
    <mergeCell ref="V48:W48"/>
    <mergeCell ref="X48:Z48"/>
    <mergeCell ref="B47:J47"/>
    <mergeCell ref="K47:L47"/>
    <mergeCell ref="M47:P47"/>
    <mergeCell ref="Q47:S47"/>
    <mergeCell ref="T47:U47"/>
    <mergeCell ref="V47:W47"/>
    <mergeCell ref="X43:Z43"/>
    <mergeCell ref="B44:J44"/>
    <mergeCell ref="K44:L44"/>
    <mergeCell ref="M44:P44"/>
    <mergeCell ref="Q44:S44"/>
    <mergeCell ref="T44:U44"/>
    <mergeCell ref="V44:W44"/>
    <mergeCell ref="X44:Z44"/>
    <mergeCell ref="B43:J43"/>
    <mergeCell ref="K43:L43"/>
    <mergeCell ref="M43:P43"/>
    <mergeCell ref="Q43:S43"/>
    <mergeCell ref="T43:U43"/>
    <mergeCell ref="V43:W43"/>
    <mergeCell ref="X41:Z41"/>
    <mergeCell ref="B42:J42"/>
    <mergeCell ref="K42:L42"/>
    <mergeCell ref="M42:P42"/>
    <mergeCell ref="Q42:S42"/>
    <mergeCell ref="T42:U42"/>
    <mergeCell ref="V42:W42"/>
    <mergeCell ref="X42:Z42"/>
    <mergeCell ref="B41:J41"/>
    <mergeCell ref="K41:L41"/>
    <mergeCell ref="M41:P41"/>
    <mergeCell ref="Q41:S41"/>
    <mergeCell ref="T41:U41"/>
    <mergeCell ref="V41:W41"/>
    <mergeCell ref="V39:W39"/>
    <mergeCell ref="X39:Z39"/>
    <mergeCell ref="B40:J40"/>
    <mergeCell ref="K40:L40"/>
    <mergeCell ref="M40:P40"/>
    <mergeCell ref="Q40:S40"/>
    <mergeCell ref="T40:U40"/>
    <mergeCell ref="V40:W40"/>
    <mergeCell ref="X40:Z40"/>
    <mergeCell ref="B39:J39"/>
    <mergeCell ref="K39:L39"/>
    <mergeCell ref="M39:P39"/>
    <mergeCell ref="Q39:S39"/>
    <mergeCell ref="T39:U39"/>
    <mergeCell ref="A11:Z11"/>
    <mergeCell ref="AC5:AF9"/>
    <mergeCell ref="AA13:AH14"/>
    <mergeCell ref="AA16:AJ18"/>
    <mergeCell ref="A37:A38"/>
    <mergeCell ref="B37:J38"/>
    <mergeCell ref="K37:L38"/>
    <mergeCell ref="M37:S37"/>
    <mergeCell ref="T37:W37"/>
    <mergeCell ref="X37:Z38"/>
    <mergeCell ref="M38:P38"/>
    <mergeCell ref="Q38:S38"/>
    <mergeCell ref="T38:U38"/>
    <mergeCell ref="V38:W38"/>
  </mergeCells>
  <hyperlinks>
    <hyperlink ref="AA5"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BM_TCNT_011 Kèm theo quyết định số......../QĐ-VTQĐ-XD ngày..../..../2013</oddFooter>
  </headerFooter>
</worksheet>
</file>

<file path=xl/worksheets/sheet15.xml><?xml version="1.0" encoding="utf-8"?>
<worksheet xmlns="http://schemas.openxmlformats.org/spreadsheetml/2006/main" xmlns:r="http://schemas.openxmlformats.org/officeDocument/2006/relationships">
  <sheetPr codeName="Sheet15">
    <tabColor rgb="FF002060"/>
  </sheetPr>
  <dimension ref="A1:AG57"/>
  <sheetViews>
    <sheetView view="pageBreakPreview" zoomScaleNormal="100" zoomScaleSheetLayoutView="100" workbookViewId="0">
      <pane ySplit="1" topLeftCell="A6" activePane="bottomLeft" state="frozen"/>
      <selection activeCell="V17" sqref="V17"/>
      <selection pane="bottomLeft" activeCell="E10" sqref="E10"/>
    </sheetView>
  </sheetViews>
  <sheetFormatPr defaultRowHeight="15.75"/>
  <cols>
    <col min="1" max="14" width="3.7109375" style="172" customWidth="1"/>
    <col min="15" max="15" width="2.7109375" style="172" customWidth="1"/>
    <col min="16" max="26" width="3.7109375" style="172" customWidth="1"/>
    <col min="27" max="27" width="25.5703125" style="172" bestFit="1" customWidth="1"/>
    <col min="28" max="28" width="5.5703125" style="172" customWidth="1"/>
    <col min="29" max="29" width="7" style="172" customWidth="1"/>
    <col min="30" max="30" width="5.5703125" style="172" customWidth="1"/>
    <col min="31" max="16384" width="9.140625" style="172"/>
  </cols>
  <sheetData>
    <row r="1" spans="1:33" s="170" customFormat="1" hidden="1">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9" t="e">
        <f>[2]DanhMuc!P77</f>
        <v>#REF!</v>
      </c>
    </row>
    <row r="2" spans="1:33" ht="20.100000000000001" customHeight="1">
      <c r="A2" s="171" t="s">
        <v>216</v>
      </c>
      <c r="B2" s="171"/>
      <c r="C2" s="171"/>
      <c r="D2" s="171"/>
      <c r="E2" s="171"/>
      <c r="F2" s="171"/>
      <c r="G2" s="171"/>
      <c r="H2" s="171"/>
      <c r="I2" s="171"/>
      <c r="J2" s="171"/>
      <c r="K2" s="171"/>
      <c r="L2" s="171"/>
      <c r="M2" s="171"/>
      <c r="N2" s="171"/>
      <c r="O2" s="171"/>
      <c r="P2" s="171"/>
      <c r="Q2" s="171"/>
      <c r="R2" s="171"/>
      <c r="S2" s="171"/>
      <c r="T2" s="171"/>
      <c r="U2" s="171"/>
      <c r="V2" s="171"/>
      <c r="W2" s="171"/>
      <c r="X2" s="171"/>
      <c r="Y2" s="171"/>
      <c r="Z2" s="171"/>
    </row>
    <row r="3" spans="1:33" ht="20.100000000000001" customHeight="1" thickBot="1">
      <c r="A3" s="173" t="s">
        <v>4</v>
      </c>
      <c r="B3" s="171"/>
      <c r="C3" s="171"/>
      <c r="D3" s="171"/>
      <c r="E3" s="171"/>
      <c r="F3" s="171"/>
      <c r="G3" s="171"/>
      <c r="H3" s="171"/>
      <c r="I3" s="171"/>
      <c r="J3" s="174"/>
      <c r="K3" s="174"/>
      <c r="L3" s="174"/>
      <c r="M3" s="174"/>
      <c r="N3" s="174"/>
      <c r="O3" s="174"/>
      <c r="P3" s="174"/>
      <c r="Q3" s="174"/>
      <c r="R3" s="171"/>
      <c r="S3" s="171"/>
      <c r="T3" s="171"/>
      <c r="U3" s="171"/>
      <c r="V3" s="171"/>
      <c r="W3" s="171"/>
      <c r="X3" s="171"/>
      <c r="Y3" s="171"/>
      <c r="Z3" s="171"/>
    </row>
    <row r="4" spans="1:33" ht="20.100000000000001" hidden="1" customHeight="1">
      <c r="Z4" s="176" t="e">
        <f>"………………., ngày "&amp;AB4&amp;" tháng "&amp;AC4&amp;" năm "&amp;AD4</f>
        <v>#NAME?</v>
      </c>
      <c r="AA4" s="177">
        <v>10</v>
      </c>
      <c r="AB4" s="172" t="e">
        <f>IF(INDEX(DanhMuc,$AA$1,AA4)&gt;0,TEXT(DAY(INDEX(DanhMuc,$AA$1,AA4)),"00"),"…...")</f>
        <v>#NAME?</v>
      </c>
      <c r="AC4" s="172" t="e">
        <f>IF(INDEX(DanhMuc,$AA$1,AA4)&gt;0,TEXT(MONTH(INDEX(DanhMuc,$AA$1,AA4)),"00"),"…...")</f>
        <v>#NAME?</v>
      </c>
      <c r="AD4" s="172" t="e">
        <f>IF(INDEX(DanhMuc,$AA$1,AA4)&gt;0,TEXT(YEAR(INDEX(DanhMuc,$AA$1,AA4)),"00"),"……...")</f>
        <v>#NAME?</v>
      </c>
    </row>
    <row r="5" spans="1:33" ht="20.100000000000001" hidden="1" customHeight="1" thickBot="1">
      <c r="A5" s="242" t="e">
        <f>IF(AB5&gt;0,"BIÊN BẢN SỐ: "&amp;AC5,"BIÊN BẢN SỐ: ……...")</f>
        <v>#NAME?</v>
      </c>
      <c r="B5" s="178"/>
      <c r="C5" s="178"/>
      <c r="D5" s="178"/>
      <c r="E5" s="178"/>
      <c r="F5" s="178"/>
      <c r="G5" s="178"/>
      <c r="H5" s="178"/>
      <c r="I5" s="178"/>
      <c r="J5" s="178"/>
      <c r="K5" s="178"/>
      <c r="L5" s="178"/>
      <c r="M5" s="178"/>
      <c r="N5" s="178"/>
      <c r="O5" s="178"/>
      <c r="P5" s="178"/>
      <c r="Q5" s="178"/>
      <c r="R5" s="178"/>
      <c r="S5" s="178"/>
      <c r="T5" s="178"/>
      <c r="U5" s="178"/>
      <c r="V5" s="178"/>
      <c r="W5" s="178"/>
      <c r="X5" s="178"/>
      <c r="Y5" s="178"/>
      <c r="Z5" s="178"/>
      <c r="AA5" s="177">
        <v>1</v>
      </c>
      <c r="AB5" s="172" t="e">
        <f>LEN(INDEX(DanhMuc,$AA$1,AA5))</f>
        <v>#NAME?</v>
      </c>
      <c r="AC5" s="172" t="e">
        <f>INDEX(DanhMuc,$AA$1,AA5)&amp;"-VC/"&amp;[2]Ttin!G6</f>
        <v>#NAME?</v>
      </c>
    </row>
    <row r="6" spans="1:33" ht="45" customHeight="1" thickBot="1">
      <c r="A6" s="179" t="s">
        <v>582</v>
      </c>
      <c r="B6" s="178"/>
      <c r="C6" s="178"/>
      <c r="D6" s="178"/>
      <c r="E6" s="178"/>
      <c r="F6" s="178"/>
      <c r="G6" s="178"/>
      <c r="H6" s="178"/>
      <c r="I6" s="178"/>
      <c r="J6" s="178"/>
      <c r="K6" s="178"/>
      <c r="L6" s="178"/>
      <c r="M6" s="178"/>
      <c r="N6" s="178"/>
      <c r="O6" s="178"/>
      <c r="P6" s="178"/>
      <c r="Q6" s="178"/>
      <c r="R6" s="178"/>
      <c r="S6" s="178"/>
      <c r="T6" s="178"/>
      <c r="U6" s="178"/>
      <c r="V6" s="178"/>
      <c r="W6" s="178"/>
      <c r="X6" s="178"/>
      <c r="Y6" s="178"/>
      <c r="Z6" s="178"/>
      <c r="AA6" s="95" t="s">
        <v>220</v>
      </c>
      <c r="AB6" s="243"/>
    </row>
    <row r="7" spans="1:33" ht="20.100000000000001" customHeight="1">
      <c r="A7" s="180" t="s">
        <v>221</v>
      </c>
      <c r="B7" s="181"/>
      <c r="C7" s="181"/>
      <c r="D7" s="181"/>
      <c r="E7" s="181" t="str">
        <f>Ttin!G4</f>
        <v>Cải tạo, cũng cố gia cố nhà trạm BTS năm 2013 tại Thừa Thiên Huế.</v>
      </c>
      <c r="F7" s="182"/>
      <c r="G7" s="181"/>
      <c r="AA7" s="175"/>
    </row>
    <row r="8" spans="1:33" ht="20.100000000000001" customHeight="1">
      <c r="A8" s="180" t="s">
        <v>222</v>
      </c>
      <c r="B8" s="181"/>
      <c r="C8" s="181"/>
      <c r="D8" s="181"/>
      <c r="E8" s="181" t="str">
        <f>Ttin!G5</f>
        <v>Cải tạo, lợp mái nhà Container cho các trạm thuộc Vùng lương Vùng III tại TT Huế.</v>
      </c>
      <c r="F8" s="182"/>
      <c r="G8" s="181"/>
      <c r="AA8" s="175"/>
    </row>
    <row r="9" spans="1:33" ht="20.100000000000001" customHeight="1">
      <c r="A9" s="180" t="s">
        <v>660</v>
      </c>
      <c r="B9" s="181"/>
      <c r="C9" s="181"/>
      <c r="D9" s="181"/>
      <c r="E9" s="307" t="e">
        <f>IF(AA9&gt;0,Ttin!G6,REPT(".",100))</f>
        <v>#REF!</v>
      </c>
      <c r="F9" s="182"/>
      <c r="G9" s="181"/>
      <c r="AA9" s="175" t="e">
        <f>LEN([2]Ttin!G6)</f>
        <v>#REF!</v>
      </c>
    </row>
    <row r="10" spans="1:33" ht="20.100000000000001" customHeight="1">
      <c r="A10" s="180" t="s">
        <v>223</v>
      </c>
      <c r="B10" s="181"/>
      <c r="C10" s="181"/>
      <c r="D10" s="181"/>
      <c r="E10" s="307" t="str">
        <f>Ttin!G7</f>
        <v>Nguyễn Duy Ngưỡng,  Thôn 1_Phường Thủy Phương_TX Hương Thủy</v>
      </c>
      <c r="F10" s="182"/>
      <c r="G10" s="181"/>
      <c r="AA10" s="175"/>
    </row>
    <row r="11" spans="1:33" ht="18.75" customHeight="1">
      <c r="A11" s="538" t="str">
        <f>" - Thi công theo Hợp đồng số: "&amp;Ttin!G12</f>
        <v xml:space="preserve"> - Thi công theo Hợp đồng số: 100414 - ĐTXD/HUE - COMAS/XL 2014 ký ngày 10/04/2014</v>
      </c>
      <c r="B11" s="538"/>
      <c r="C11" s="538"/>
      <c r="D11" s="538"/>
      <c r="E11" s="538"/>
      <c r="F11" s="538"/>
      <c r="G11" s="538"/>
      <c r="H11" s="538"/>
      <c r="I11" s="538"/>
      <c r="J11" s="538"/>
      <c r="K11" s="538"/>
      <c r="L11" s="538"/>
      <c r="M11" s="538"/>
      <c r="N11" s="538"/>
      <c r="O11" s="538"/>
      <c r="P11" s="538"/>
      <c r="Q11" s="538"/>
      <c r="R11" s="538"/>
      <c r="S11" s="538"/>
      <c r="T11" s="538"/>
      <c r="U11" s="538"/>
      <c r="V11" s="538"/>
      <c r="W11" s="538"/>
      <c r="X11" s="538"/>
      <c r="Y11" s="538"/>
      <c r="Z11" s="538"/>
      <c r="AA11" s="175"/>
    </row>
    <row r="12" spans="1:33" ht="20.100000000000001" customHeight="1">
      <c r="A12" s="245" t="s">
        <v>669</v>
      </c>
      <c r="C12" s="181"/>
      <c r="D12" s="181"/>
      <c r="E12" s="181"/>
      <c r="F12" s="182"/>
      <c r="G12" s="181"/>
      <c r="L12" s="185"/>
      <c r="AA12" s="177">
        <v>10</v>
      </c>
      <c r="AB12" s="172" t="e">
        <f>IF(INDEX(DanhMuc,$AA$1,AA12)&gt;0,TEXT(DAY(INDEX(DanhMuc,$AA$1,AA12)),"00"),"…...")</f>
        <v>#NAME?</v>
      </c>
      <c r="AC12" s="172" t="e">
        <f>IF(INDEX(DanhMuc,$AA$1,AA12)&gt;0,TEXT(MONTH(INDEX(DanhMuc,$AA$1,AA12)),"00"),"…...")</f>
        <v>#NAME?</v>
      </c>
      <c r="AD12" s="172" t="e">
        <f>IF(INDEX(DanhMuc,$AA$1,AA12)&gt;0,TEXT(YEAR(INDEX(DanhMuc,$AA$1,AA12)),"00"),"……...")</f>
        <v>#NAME?</v>
      </c>
    </row>
    <row r="13" spans="1:33" ht="20.100000000000001" customHeight="1">
      <c r="A13" s="183" t="s">
        <v>583</v>
      </c>
      <c r="E13" s="183" t="str">
        <f>Ttin!G22</f>
        <v>Chi nhánh Viettel Thừa Thiên Huế</v>
      </c>
      <c r="AA13" s="517" t="s">
        <v>584</v>
      </c>
      <c r="AB13" s="517"/>
      <c r="AC13" s="517"/>
      <c r="AD13" s="517"/>
      <c r="AE13" s="517"/>
      <c r="AF13" s="517"/>
      <c r="AG13" s="517"/>
    </row>
    <row r="14" spans="1:33" ht="20.100000000000001" customHeight="1">
      <c r="B14" s="15" t="str">
        <f>"Ông (bà): "&amp;Ttin!$G$28</f>
        <v>Ông (bà): Cao Hà Hải Âu</v>
      </c>
      <c r="N14" s="15" t="str">
        <f>"Chức vụ: "&amp;Ttin!$L$28</f>
        <v>Chức vụ: Phó Giám Đốc</v>
      </c>
      <c r="AA14" s="517"/>
      <c r="AB14" s="517"/>
      <c r="AC14" s="517"/>
      <c r="AD14" s="517"/>
      <c r="AE14" s="517"/>
      <c r="AF14" s="517"/>
      <c r="AG14" s="517"/>
    </row>
    <row r="15" spans="1:33" ht="20.100000000000001" customHeight="1">
      <c r="B15" s="185" t="s">
        <v>538</v>
      </c>
      <c r="N15" s="185" t="s">
        <v>539</v>
      </c>
      <c r="AA15" s="517"/>
      <c r="AB15" s="517"/>
      <c r="AC15" s="517"/>
      <c r="AD15" s="517"/>
      <c r="AE15" s="517"/>
      <c r="AF15" s="517"/>
      <c r="AG15" s="517"/>
    </row>
    <row r="16" spans="1:33" ht="20.100000000000001" customHeight="1">
      <c r="A16" s="183" t="s">
        <v>585</v>
      </c>
      <c r="AA16" s="247" t="s">
        <v>466</v>
      </c>
    </row>
    <row r="17" spans="1:27" ht="20.100000000000001" customHeight="1">
      <c r="B17" s="15" t="str">
        <f>"Ông (bà): "&amp;Ttin!G41</f>
        <v>Ông (bà): Đinh Huy Dương</v>
      </c>
      <c r="N17" s="15" t="str">
        <f>Ttin!L41</f>
        <v>Chức vụ: P.T Giám Đốc</v>
      </c>
      <c r="AA17" s="175"/>
    </row>
    <row r="18" spans="1:27" ht="20.100000000000001" customHeight="1">
      <c r="B18" s="15" t="str">
        <f>"Ông (bà): "&amp;Ttin!G42</f>
        <v>Ông (bà): Lưu Văn Sơn</v>
      </c>
      <c r="N18" s="15" t="str">
        <f>Ttin!L42</f>
        <v>Chức vụ: Phụ trách thi công</v>
      </c>
      <c r="AA18" s="175"/>
    </row>
    <row r="19" spans="1:27" ht="20.100000000000001" customHeight="1">
      <c r="A19" s="183" t="s">
        <v>9</v>
      </c>
      <c r="AA19" s="243"/>
    </row>
    <row r="20" spans="1:27" ht="58.5" customHeight="1">
      <c r="A20" s="539" t="s">
        <v>586</v>
      </c>
      <c r="B20" s="539"/>
      <c r="C20" s="539"/>
      <c r="D20" s="539"/>
      <c r="E20" s="539"/>
      <c r="F20" s="539"/>
      <c r="G20" s="539"/>
      <c r="H20" s="539"/>
      <c r="I20" s="539"/>
      <c r="J20" s="539"/>
      <c r="K20" s="539"/>
      <c r="L20" s="539"/>
      <c r="M20" s="539"/>
      <c r="N20" s="539"/>
      <c r="O20" s="539"/>
      <c r="P20" s="539"/>
      <c r="Q20" s="539"/>
      <c r="R20" s="539"/>
      <c r="S20" s="539"/>
      <c r="T20" s="539"/>
      <c r="U20" s="539"/>
      <c r="V20" s="539"/>
      <c r="W20" s="539"/>
      <c r="X20" s="539"/>
      <c r="Y20" s="539"/>
      <c r="Z20" s="539"/>
      <c r="AA20" s="255"/>
    </row>
    <row r="21" spans="1:27" s="260" customFormat="1" ht="34.5" customHeight="1">
      <c r="A21" s="540" t="s">
        <v>587</v>
      </c>
      <c r="B21" s="540"/>
      <c r="C21" s="540"/>
      <c r="D21" s="540"/>
      <c r="E21" s="540"/>
      <c r="F21" s="540"/>
      <c r="G21" s="540"/>
      <c r="H21" s="540"/>
      <c r="I21" s="540"/>
      <c r="J21" s="540"/>
      <c r="K21" s="540"/>
      <c r="L21" s="540"/>
      <c r="M21" s="540"/>
      <c r="N21" s="540"/>
      <c r="O21" s="540"/>
      <c r="P21" s="540"/>
      <c r="Q21" s="540"/>
      <c r="R21" s="540"/>
      <c r="S21" s="540"/>
      <c r="T21" s="540"/>
      <c r="U21" s="540"/>
      <c r="V21" s="540"/>
      <c r="W21" s="540"/>
      <c r="X21" s="540"/>
      <c r="Y21" s="540"/>
      <c r="Z21" s="540"/>
      <c r="AA21" s="259"/>
    </row>
    <row r="22" spans="1:27" s="251" customFormat="1" ht="48" customHeight="1">
      <c r="A22" s="261" t="s">
        <v>212</v>
      </c>
      <c r="B22" s="541" t="s">
        <v>588</v>
      </c>
      <c r="C22" s="542"/>
      <c r="D22" s="542"/>
      <c r="E22" s="542"/>
      <c r="F22" s="542"/>
      <c r="G22" s="543"/>
      <c r="H22" s="544" t="s">
        <v>13</v>
      </c>
      <c r="I22" s="544"/>
      <c r="J22" s="422" t="s">
        <v>241</v>
      </c>
      <c r="K22" s="422"/>
      <c r="L22" s="422"/>
      <c r="M22" s="422" t="s">
        <v>589</v>
      </c>
      <c r="N22" s="422"/>
      <c r="O22" s="422"/>
      <c r="P22" s="422"/>
      <c r="Q22" s="422"/>
      <c r="R22" s="422"/>
      <c r="S22" s="544" t="s">
        <v>590</v>
      </c>
      <c r="T22" s="544"/>
      <c r="U22" s="544"/>
      <c r="V22" s="544"/>
      <c r="W22" s="544"/>
      <c r="X22" s="541" t="s">
        <v>591</v>
      </c>
      <c r="Y22" s="542"/>
      <c r="Z22" s="543"/>
      <c r="AA22" s="250"/>
    </row>
    <row r="23" spans="1:27" s="251" customFormat="1" ht="20.100000000000001" customHeight="1">
      <c r="A23" s="263"/>
      <c r="B23" s="456"/>
      <c r="C23" s="456"/>
      <c r="D23" s="456"/>
      <c r="E23" s="456"/>
      <c r="F23" s="456"/>
      <c r="G23" s="456"/>
      <c r="H23" s="545"/>
      <c r="I23" s="545"/>
      <c r="J23" s="546"/>
      <c r="K23" s="546"/>
      <c r="L23" s="546"/>
      <c r="M23" s="546"/>
      <c r="N23" s="546"/>
      <c r="O23" s="546"/>
      <c r="P23" s="546"/>
      <c r="Q23" s="546"/>
      <c r="R23" s="546"/>
      <c r="S23" s="545"/>
      <c r="T23" s="545"/>
      <c r="U23" s="545"/>
      <c r="V23" s="545"/>
      <c r="W23" s="545"/>
      <c r="X23" s="545"/>
      <c r="Y23" s="545"/>
      <c r="Z23" s="545"/>
      <c r="AA23" s="250"/>
    </row>
    <row r="24" spans="1:27" s="251" customFormat="1" ht="20.100000000000001" customHeight="1">
      <c r="A24" s="263"/>
      <c r="B24" s="442"/>
      <c r="C24" s="443"/>
      <c r="D24" s="443"/>
      <c r="E24" s="443"/>
      <c r="F24" s="443"/>
      <c r="G24" s="444"/>
      <c r="H24" s="524"/>
      <c r="I24" s="524"/>
      <c r="J24" s="523"/>
      <c r="K24" s="523"/>
      <c r="L24" s="523"/>
      <c r="M24" s="523"/>
      <c r="N24" s="523"/>
      <c r="O24" s="523"/>
      <c r="P24" s="523"/>
      <c r="Q24" s="523"/>
      <c r="R24" s="523"/>
      <c r="S24" s="524"/>
      <c r="T24" s="524"/>
      <c r="U24" s="524"/>
      <c r="V24" s="524"/>
      <c r="W24" s="524"/>
      <c r="X24" s="524"/>
      <c r="Y24" s="524"/>
      <c r="Z24" s="524"/>
      <c r="AA24" s="250"/>
    </row>
    <row r="25" spans="1:27" s="251" customFormat="1" ht="20.100000000000001" customHeight="1">
      <c r="A25" s="263"/>
      <c r="B25" s="442"/>
      <c r="C25" s="443"/>
      <c r="D25" s="443"/>
      <c r="E25" s="443"/>
      <c r="F25" s="443"/>
      <c r="G25" s="444"/>
      <c r="H25" s="524"/>
      <c r="I25" s="524"/>
      <c r="J25" s="523"/>
      <c r="K25" s="523"/>
      <c r="L25" s="523"/>
      <c r="M25" s="523"/>
      <c r="N25" s="523"/>
      <c r="O25" s="523"/>
      <c r="P25" s="523"/>
      <c r="Q25" s="523"/>
      <c r="R25" s="523"/>
      <c r="S25" s="524"/>
      <c r="T25" s="524"/>
      <c r="U25" s="524"/>
      <c r="V25" s="524"/>
      <c r="W25" s="524"/>
      <c r="X25" s="524"/>
      <c r="Y25" s="524"/>
      <c r="Z25" s="524"/>
      <c r="AA25" s="250"/>
    </row>
    <row r="26" spans="1:27" s="251" customFormat="1" ht="20.100000000000001" customHeight="1">
      <c r="A26" s="263"/>
      <c r="B26" s="532"/>
      <c r="C26" s="532"/>
      <c r="D26" s="532"/>
      <c r="E26" s="532"/>
      <c r="F26" s="532"/>
      <c r="G26" s="532"/>
      <c r="H26" s="532"/>
      <c r="I26" s="532"/>
      <c r="J26" s="533"/>
      <c r="K26" s="533"/>
      <c r="L26" s="533"/>
      <c r="M26" s="533"/>
      <c r="N26" s="533"/>
      <c r="O26" s="533"/>
      <c r="P26" s="533"/>
      <c r="Q26" s="533"/>
      <c r="R26" s="533"/>
      <c r="S26" s="532"/>
      <c r="T26" s="532"/>
      <c r="U26" s="532"/>
      <c r="V26" s="532"/>
      <c r="W26" s="532"/>
      <c r="X26" s="532"/>
      <c r="Y26" s="532"/>
      <c r="Z26" s="532"/>
      <c r="AA26" s="250"/>
    </row>
    <row r="27" spans="1:27" s="260" customFormat="1" ht="70.5" customHeight="1">
      <c r="A27" s="537" t="s">
        <v>592</v>
      </c>
      <c r="B27" s="537"/>
      <c r="C27" s="537"/>
      <c r="D27" s="537"/>
      <c r="E27" s="537"/>
      <c r="F27" s="537"/>
      <c r="G27" s="537"/>
      <c r="H27" s="537"/>
      <c r="I27" s="537"/>
      <c r="J27" s="537"/>
      <c r="K27" s="537"/>
      <c r="L27" s="537"/>
      <c r="M27" s="537"/>
      <c r="N27" s="537"/>
      <c r="O27" s="537"/>
      <c r="P27" s="537"/>
      <c r="Q27" s="537"/>
      <c r="R27" s="537"/>
      <c r="S27" s="537"/>
      <c r="T27" s="537"/>
      <c r="U27" s="537"/>
      <c r="V27" s="537"/>
      <c r="W27" s="537"/>
      <c r="X27" s="537"/>
      <c r="Y27" s="537"/>
      <c r="Z27" s="537"/>
      <c r="AA27" s="259"/>
    </row>
    <row r="28" spans="1:27" ht="20.100000000000001" customHeight="1">
      <c r="A28" s="186" t="s">
        <v>593</v>
      </c>
      <c r="B28" s="205"/>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175"/>
    </row>
    <row r="29" spans="1:27" s="251" customFormat="1" ht="48" customHeight="1">
      <c r="A29" s="261" t="s">
        <v>212</v>
      </c>
      <c r="B29" s="541" t="s">
        <v>594</v>
      </c>
      <c r="C29" s="542"/>
      <c r="D29" s="542"/>
      <c r="E29" s="542"/>
      <c r="F29" s="542"/>
      <c r="G29" s="543"/>
      <c r="H29" s="544" t="s">
        <v>13</v>
      </c>
      <c r="I29" s="544"/>
      <c r="J29" s="422" t="s">
        <v>241</v>
      </c>
      <c r="K29" s="422"/>
      <c r="L29" s="422"/>
      <c r="M29" s="422" t="s">
        <v>595</v>
      </c>
      <c r="N29" s="422"/>
      <c r="O29" s="422"/>
      <c r="P29" s="422"/>
      <c r="Q29" s="422"/>
      <c r="R29" s="422"/>
      <c r="S29" s="544" t="s">
        <v>590</v>
      </c>
      <c r="T29" s="544"/>
      <c r="U29" s="544"/>
      <c r="V29" s="544"/>
      <c r="W29" s="544"/>
      <c r="X29" s="541" t="s">
        <v>596</v>
      </c>
      <c r="Y29" s="542"/>
      <c r="Z29" s="543"/>
      <c r="AA29" s="250"/>
    </row>
    <row r="30" spans="1:27" s="251" customFormat="1" ht="20.100000000000001" customHeight="1">
      <c r="A30" s="262"/>
      <c r="B30" s="545"/>
      <c r="C30" s="545"/>
      <c r="D30" s="545"/>
      <c r="E30" s="545"/>
      <c r="F30" s="545"/>
      <c r="G30" s="545"/>
      <c r="H30" s="545"/>
      <c r="I30" s="545"/>
      <c r="J30" s="546"/>
      <c r="K30" s="546"/>
      <c r="L30" s="546"/>
      <c r="M30" s="546"/>
      <c r="N30" s="546"/>
      <c r="O30" s="546"/>
      <c r="P30" s="546"/>
      <c r="Q30" s="546"/>
      <c r="R30" s="546"/>
      <c r="S30" s="545"/>
      <c r="T30" s="545"/>
      <c r="U30" s="545"/>
      <c r="V30" s="545"/>
      <c r="W30" s="545"/>
      <c r="X30" s="545"/>
      <c r="Y30" s="545"/>
      <c r="Z30" s="545"/>
      <c r="AA30" s="250"/>
    </row>
    <row r="31" spans="1:27" s="251" customFormat="1" ht="20.100000000000001" customHeight="1">
      <c r="A31" s="263"/>
      <c r="B31" s="524"/>
      <c r="C31" s="524"/>
      <c r="D31" s="524"/>
      <c r="E31" s="524"/>
      <c r="F31" s="524"/>
      <c r="G31" s="524"/>
      <c r="H31" s="524"/>
      <c r="I31" s="524"/>
      <c r="J31" s="523"/>
      <c r="K31" s="523"/>
      <c r="L31" s="523"/>
      <c r="M31" s="523"/>
      <c r="N31" s="523"/>
      <c r="O31" s="523"/>
      <c r="P31" s="523"/>
      <c r="Q31" s="523"/>
      <c r="R31" s="523"/>
      <c r="S31" s="524"/>
      <c r="T31" s="524"/>
      <c r="U31" s="524"/>
      <c r="V31" s="524"/>
      <c r="W31" s="524"/>
      <c r="X31" s="524"/>
      <c r="Y31" s="524"/>
      <c r="Z31" s="524"/>
      <c r="AA31" s="250"/>
    </row>
    <row r="32" spans="1:27" s="251" customFormat="1" ht="20.100000000000001" customHeight="1">
      <c r="A32" s="263"/>
      <c r="B32" s="524"/>
      <c r="C32" s="524"/>
      <c r="D32" s="524"/>
      <c r="E32" s="524"/>
      <c r="F32" s="524"/>
      <c r="G32" s="524"/>
      <c r="H32" s="524"/>
      <c r="I32" s="524"/>
      <c r="J32" s="523"/>
      <c r="K32" s="523"/>
      <c r="L32" s="523"/>
      <c r="M32" s="523"/>
      <c r="N32" s="523"/>
      <c r="O32" s="523"/>
      <c r="P32" s="523"/>
      <c r="Q32" s="523"/>
      <c r="R32" s="523"/>
      <c r="S32" s="524"/>
      <c r="T32" s="524"/>
      <c r="U32" s="524"/>
      <c r="V32" s="524"/>
      <c r="W32" s="524"/>
      <c r="X32" s="524"/>
      <c r="Y32" s="524"/>
      <c r="Z32" s="524"/>
      <c r="AA32" s="250"/>
    </row>
    <row r="33" spans="1:27" s="251" customFormat="1" ht="20.100000000000001" customHeight="1">
      <c r="A33" s="254"/>
      <c r="B33" s="532"/>
      <c r="C33" s="532"/>
      <c r="D33" s="532"/>
      <c r="E33" s="532"/>
      <c r="F33" s="532"/>
      <c r="G33" s="532"/>
      <c r="H33" s="532"/>
      <c r="I33" s="532"/>
      <c r="J33" s="533"/>
      <c r="K33" s="533"/>
      <c r="L33" s="533"/>
      <c r="M33" s="533"/>
      <c r="N33" s="533"/>
      <c r="O33" s="533"/>
      <c r="P33" s="533"/>
      <c r="Q33" s="533"/>
      <c r="R33" s="533"/>
      <c r="S33" s="532"/>
      <c r="T33" s="532"/>
      <c r="U33" s="532"/>
      <c r="V33" s="532"/>
      <c r="W33" s="532"/>
      <c r="X33" s="532"/>
      <c r="Y33" s="532"/>
      <c r="Z33" s="532"/>
      <c r="AA33" s="250"/>
    </row>
    <row r="34" spans="1:27" s="260" customFormat="1" ht="21.75" customHeight="1">
      <c r="A34" s="264" t="s">
        <v>597</v>
      </c>
      <c r="B34" s="264"/>
      <c r="C34" s="264"/>
      <c r="D34" s="264"/>
      <c r="E34" s="264"/>
      <c r="F34" s="264"/>
      <c r="G34" s="264"/>
      <c r="H34" s="264"/>
      <c r="I34" s="264"/>
      <c r="J34" s="264"/>
      <c r="K34" s="264"/>
      <c r="L34" s="264"/>
      <c r="M34" s="264"/>
      <c r="N34" s="264"/>
      <c r="O34" s="264"/>
      <c r="P34" s="264"/>
      <c r="Q34" s="264"/>
      <c r="R34" s="264"/>
      <c r="S34" s="264"/>
      <c r="T34" s="264"/>
      <c r="U34" s="264"/>
      <c r="V34" s="264"/>
      <c r="W34" s="264"/>
      <c r="X34" s="264"/>
      <c r="Y34" s="264"/>
      <c r="Z34" s="264"/>
      <c r="AA34" s="259"/>
    </row>
    <row r="35" spans="1:27" s="251" customFormat="1" ht="34.5" customHeight="1">
      <c r="A35" s="261" t="s">
        <v>212</v>
      </c>
      <c r="B35" s="422" t="s">
        <v>594</v>
      </c>
      <c r="C35" s="422"/>
      <c r="D35" s="422"/>
      <c r="E35" s="422"/>
      <c r="F35" s="422"/>
      <c r="G35" s="422"/>
      <c r="H35" s="422"/>
      <c r="I35" s="422"/>
      <c r="J35" s="422"/>
      <c r="K35" s="422"/>
      <c r="L35" s="422"/>
      <c r="M35" s="422"/>
      <c r="N35" s="422"/>
      <c r="O35" s="422"/>
      <c r="P35" s="422"/>
      <c r="Q35" s="541" t="s">
        <v>13</v>
      </c>
      <c r="R35" s="543"/>
      <c r="S35" s="422" t="s">
        <v>241</v>
      </c>
      <c r="T35" s="422"/>
      <c r="U35" s="422"/>
      <c r="V35" s="422" t="s">
        <v>242</v>
      </c>
      <c r="W35" s="422"/>
      <c r="X35" s="422"/>
      <c r="Y35" s="422"/>
      <c r="Z35" s="422"/>
      <c r="AA35" s="250"/>
    </row>
    <row r="36" spans="1:27" s="251" customFormat="1" ht="20.100000000000001" customHeight="1">
      <c r="A36" s="262"/>
      <c r="B36" s="548"/>
      <c r="C36" s="548"/>
      <c r="D36" s="548"/>
      <c r="E36" s="548"/>
      <c r="F36" s="548"/>
      <c r="G36" s="548"/>
      <c r="H36" s="548"/>
      <c r="I36" s="548"/>
      <c r="J36" s="548"/>
      <c r="K36" s="548"/>
      <c r="L36" s="548"/>
      <c r="M36" s="548"/>
      <c r="N36" s="548"/>
      <c r="O36" s="548"/>
      <c r="P36" s="548"/>
      <c r="Q36" s="546"/>
      <c r="R36" s="546"/>
      <c r="S36" s="546"/>
      <c r="T36" s="546"/>
      <c r="U36" s="546"/>
      <c r="V36" s="545"/>
      <c r="W36" s="545"/>
      <c r="X36" s="545"/>
      <c r="Y36" s="545"/>
      <c r="Z36" s="545"/>
      <c r="AA36" s="250"/>
    </row>
    <row r="37" spans="1:27" s="251" customFormat="1" ht="20.100000000000001" customHeight="1">
      <c r="A37" s="263"/>
      <c r="B37" s="547"/>
      <c r="C37" s="547"/>
      <c r="D37" s="547"/>
      <c r="E37" s="547"/>
      <c r="F37" s="547"/>
      <c r="G37" s="547"/>
      <c r="H37" s="547"/>
      <c r="I37" s="547"/>
      <c r="J37" s="547"/>
      <c r="K37" s="547"/>
      <c r="L37" s="547"/>
      <c r="M37" s="547"/>
      <c r="N37" s="547"/>
      <c r="O37" s="547"/>
      <c r="P37" s="547"/>
      <c r="Q37" s="523"/>
      <c r="R37" s="523"/>
      <c r="S37" s="523"/>
      <c r="T37" s="523"/>
      <c r="U37" s="523"/>
      <c r="V37" s="524"/>
      <c r="W37" s="524"/>
      <c r="X37" s="524"/>
      <c r="Y37" s="524"/>
      <c r="Z37" s="524"/>
      <c r="AA37" s="250"/>
    </row>
    <row r="38" spans="1:27" s="251" customFormat="1" ht="20.100000000000001" customHeight="1">
      <c r="A38" s="263"/>
      <c r="B38" s="547"/>
      <c r="C38" s="547"/>
      <c r="D38" s="547"/>
      <c r="E38" s="547"/>
      <c r="F38" s="547"/>
      <c r="G38" s="547"/>
      <c r="H38" s="547"/>
      <c r="I38" s="547"/>
      <c r="J38" s="547"/>
      <c r="K38" s="547"/>
      <c r="L38" s="547"/>
      <c r="M38" s="547"/>
      <c r="N38" s="547"/>
      <c r="O38" s="547"/>
      <c r="P38" s="547"/>
      <c r="Q38" s="523"/>
      <c r="R38" s="523"/>
      <c r="S38" s="523"/>
      <c r="T38" s="523"/>
      <c r="U38" s="523"/>
      <c r="V38" s="524"/>
      <c r="W38" s="524"/>
      <c r="X38" s="524"/>
      <c r="Y38" s="524"/>
      <c r="Z38" s="524"/>
      <c r="AA38" s="250"/>
    </row>
    <row r="39" spans="1:27" s="251" customFormat="1" ht="20.100000000000001" customHeight="1">
      <c r="A39" s="262"/>
      <c r="B39" s="545"/>
      <c r="C39" s="545"/>
      <c r="D39" s="545"/>
      <c r="E39" s="545"/>
      <c r="F39" s="545"/>
      <c r="G39" s="545"/>
      <c r="H39" s="545"/>
      <c r="I39" s="545"/>
      <c r="J39" s="545"/>
      <c r="K39" s="545"/>
      <c r="L39" s="545"/>
      <c r="M39" s="545"/>
      <c r="N39" s="545"/>
      <c r="O39" s="545"/>
      <c r="P39" s="545"/>
      <c r="Q39" s="546"/>
      <c r="R39" s="546"/>
      <c r="S39" s="545"/>
      <c r="T39" s="545"/>
      <c r="U39" s="545"/>
      <c r="V39" s="545"/>
      <c r="W39" s="545"/>
      <c r="X39" s="545"/>
      <c r="Y39" s="545"/>
      <c r="Z39" s="545"/>
      <c r="AA39" s="250"/>
    </row>
    <row r="40" spans="1:27" s="251" customFormat="1" ht="20.100000000000001" customHeight="1">
      <c r="A40" s="263"/>
      <c r="B40" s="524"/>
      <c r="C40" s="524"/>
      <c r="D40" s="524"/>
      <c r="E40" s="524"/>
      <c r="F40" s="524"/>
      <c r="G40" s="524"/>
      <c r="H40" s="524"/>
      <c r="I40" s="524"/>
      <c r="J40" s="524"/>
      <c r="K40" s="524"/>
      <c r="L40" s="524"/>
      <c r="M40" s="524"/>
      <c r="N40" s="524"/>
      <c r="O40" s="524"/>
      <c r="P40" s="524"/>
      <c r="Q40" s="523"/>
      <c r="R40" s="523"/>
      <c r="S40" s="524"/>
      <c r="T40" s="524"/>
      <c r="U40" s="524"/>
      <c r="V40" s="524"/>
      <c r="W40" s="524"/>
      <c r="X40" s="524"/>
      <c r="Y40" s="524"/>
      <c r="Z40" s="524"/>
      <c r="AA40" s="250"/>
    </row>
    <row r="41" spans="1:27" s="251" customFormat="1" ht="20.100000000000001" customHeight="1">
      <c r="A41" s="263"/>
      <c r="B41" s="524"/>
      <c r="C41" s="524"/>
      <c r="D41" s="524"/>
      <c r="E41" s="524"/>
      <c r="F41" s="524"/>
      <c r="G41" s="524"/>
      <c r="H41" s="524"/>
      <c r="I41" s="524"/>
      <c r="J41" s="524"/>
      <c r="K41" s="524"/>
      <c r="L41" s="524"/>
      <c r="M41" s="524"/>
      <c r="N41" s="524"/>
      <c r="O41" s="524"/>
      <c r="P41" s="524"/>
      <c r="Q41" s="523"/>
      <c r="R41" s="523"/>
      <c r="S41" s="524"/>
      <c r="T41" s="524"/>
      <c r="U41" s="524"/>
      <c r="V41" s="524"/>
      <c r="W41" s="524"/>
      <c r="X41" s="524"/>
      <c r="Y41" s="524"/>
      <c r="Z41" s="524"/>
      <c r="AA41" s="250"/>
    </row>
    <row r="42" spans="1:27" s="251" customFormat="1" ht="20.100000000000001" customHeight="1">
      <c r="A42" s="254"/>
      <c r="B42" s="532"/>
      <c r="C42" s="532"/>
      <c r="D42" s="532"/>
      <c r="E42" s="532"/>
      <c r="F42" s="532"/>
      <c r="G42" s="532"/>
      <c r="H42" s="532"/>
      <c r="I42" s="532"/>
      <c r="J42" s="532"/>
      <c r="K42" s="532"/>
      <c r="L42" s="532"/>
      <c r="M42" s="532"/>
      <c r="N42" s="532"/>
      <c r="O42" s="532"/>
      <c r="P42" s="532"/>
      <c r="Q42" s="533"/>
      <c r="R42" s="533"/>
      <c r="S42" s="532"/>
      <c r="T42" s="532"/>
      <c r="U42" s="532"/>
      <c r="V42" s="532"/>
      <c r="W42" s="532"/>
      <c r="X42" s="532"/>
      <c r="Y42" s="532"/>
      <c r="Z42" s="532"/>
      <c r="AA42" s="250"/>
    </row>
    <row r="43" spans="1:27" ht="20.100000000000001" customHeight="1">
      <c r="A43" s="185" t="s">
        <v>598</v>
      </c>
      <c r="B43" s="205"/>
      <c r="C43" s="206"/>
      <c r="D43" s="206"/>
      <c r="E43" s="206"/>
      <c r="F43" s="206"/>
      <c r="G43" s="206"/>
      <c r="H43" s="206"/>
      <c r="I43" s="206"/>
      <c r="J43" s="206"/>
      <c r="K43" s="206"/>
      <c r="L43" s="206"/>
      <c r="M43" s="206"/>
      <c r="N43" s="206"/>
      <c r="O43" s="206"/>
      <c r="P43" s="206"/>
      <c r="Q43" s="206"/>
      <c r="R43" s="206"/>
      <c r="S43" s="206"/>
      <c r="T43" s="206"/>
      <c r="U43" s="206"/>
      <c r="V43" s="206"/>
      <c r="W43" s="206"/>
      <c r="X43" s="206"/>
      <c r="Y43" s="206"/>
      <c r="Z43" s="206"/>
      <c r="AA43" s="175"/>
    </row>
    <row r="44" spans="1:27" ht="20.100000000000001" customHeight="1">
      <c r="A44" s="186" t="s">
        <v>599</v>
      </c>
      <c r="B44" s="205"/>
      <c r="C44" s="206"/>
      <c r="D44" s="206"/>
      <c r="E44" s="206"/>
      <c r="F44" s="206"/>
      <c r="G44" s="206"/>
      <c r="H44" s="206"/>
      <c r="I44" s="206"/>
      <c r="J44" s="206"/>
      <c r="K44" s="206"/>
      <c r="L44" s="206"/>
      <c r="M44" s="206"/>
      <c r="N44" s="206"/>
      <c r="O44" s="206"/>
      <c r="P44" s="206"/>
      <c r="Q44" s="206"/>
      <c r="R44" s="206"/>
      <c r="S44" s="206"/>
      <c r="T44" s="206"/>
      <c r="U44" s="206"/>
      <c r="V44" s="206"/>
      <c r="W44" s="206"/>
      <c r="X44" s="206"/>
      <c r="Y44" s="206"/>
      <c r="Z44" s="206"/>
      <c r="AA44" s="175"/>
    </row>
    <row r="45" spans="1:27" s="183" customFormat="1" ht="26.25" customHeight="1">
      <c r="A45" s="441" t="s">
        <v>1</v>
      </c>
      <c r="B45" s="441"/>
      <c r="C45" s="441"/>
      <c r="D45" s="441"/>
      <c r="E45" s="441"/>
      <c r="F45" s="441"/>
      <c r="G45" s="441"/>
      <c r="H45" s="441"/>
      <c r="I45" s="441"/>
      <c r="J45" s="441"/>
      <c r="K45" s="441"/>
      <c r="L45" s="441"/>
      <c r="M45" s="173"/>
      <c r="N45" s="441" t="s">
        <v>459</v>
      </c>
      <c r="O45" s="441"/>
      <c r="P45" s="441"/>
      <c r="Q45" s="441"/>
      <c r="R45" s="441"/>
      <c r="S45" s="441"/>
      <c r="T45" s="441"/>
      <c r="U45" s="441"/>
      <c r="V45" s="441"/>
      <c r="W45" s="441"/>
      <c r="X45" s="441"/>
      <c r="Y45" s="441"/>
      <c r="Z45" s="441"/>
    </row>
    <row r="46" spans="1:27" s="185" customFormat="1" ht="27" customHeight="1">
      <c r="A46" s="418" t="s">
        <v>697</v>
      </c>
      <c r="B46" s="418"/>
      <c r="C46" s="418"/>
      <c r="D46" s="418"/>
      <c r="E46" s="418"/>
      <c r="F46" s="418"/>
      <c r="G46" s="418" t="s">
        <v>480</v>
      </c>
      <c r="H46" s="418"/>
      <c r="I46" s="418"/>
      <c r="J46" s="418"/>
      <c r="K46" s="418"/>
      <c r="L46" s="418"/>
      <c r="M46" s="418"/>
      <c r="N46" s="418" t="s">
        <v>600</v>
      </c>
      <c r="O46" s="418"/>
      <c r="P46" s="418"/>
      <c r="Q46" s="418"/>
      <c r="R46" s="418"/>
      <c r="S46" s="418"/>
      <c r="T46" s="418"/>
      <c r="U46" s="418" t="s">
        <v>481</v>
      </c>
      <c r="V46" s="418"/>
      <c r="W46" s="418"/>
      <c r="X46" s="418"/>
      <c r="Y46" s="418"/>
      <c r="Z46" s="418"/>
    </row>
    <row r="47" spans="1:27" ht="20.100000000000001" customHeight="1">
      <c r="A47" s="171"/>
      <c r="B47" s="171"/>
      <c r="C47" s="171"/>
      <c r="D47" s="171"/>
      <c r="E47" s="171"/>
      <c r="F47" s="171"/>
      <c r="G47" s="171"/>
      <c r="H47" s="171"/>
      <c r="I47" s="171"/>
      <c r="J47" s="171"/>
      <c r="K47" s="171"/>
      <c r="L47" s="171"/>
      <c r="M47" s="171"/>
      <c r="N47" s="171"/>
      <c r="O47" s="171"/>
      <c r="P47" s="171"/>
      <c r="Q47" s="171"/>
      <c r="R47" s="171"/>
      <c r="S47" s="171"/>
      <c r="T47" s="171"/>
      <c r="U47" s="171"/>
      <c r="V47" s="171"/>
      <c r="W47" s="171"/>
      <c r="X47" s="171"/>
      <c r="Y47" s="171"/>
      <c r="Z47" s="171"/>
    </row>
    <row r="48" spans="1:27" ht="20.100000000000001" customHeight="1">
      <c r="A48" s="171"/>
      <c r="B48" s="171"/>
      <c r="C48" s="171"/>
      <c r="D48" s="171"/>
      <c r="E48" s="171"/>
      <c r="F48" s="171"/>
      <c r="G48" s="171"/>
      <c r="H48" s="171"/>
      <c r="I48" s="171"/>
      <c r="J48" s="171"/>
      <c r="K48" s="171"/>
      <c r="L48" s="171"/>
      <c r="M48" s="171"/>
      <c r="N48" s="171"/>
      <c r="O48" s="171"/>
      <c r="P48" s="171"/>
      <c r="Q48" s="171"/>
      <c r="R48" s="171"/>
      <c r="S48" s="171"/>
      <c r="T48" s="171"/>
      <c r="U48" s="171"/>
      <c r="V48" s="171"/>
      <c r="W48" s="171"/>
      <c r="X48" s="171"/>
      <c r="Y48" s="171"/>
      <c r="Z48" s="171"/>
    </row>
    <row r="49" spans="1:26" ht="20.100000000000001" customHeight="1">
      <c r="A49" s="171"/>
      <c r="B49" s="171"/>
      <c r="C49" s="171"/>
      <c r="D49" s="171"/>
      <c r="E49" s="171"/>
      <c r="F49" s="171"/>
      <c r="G49" s="171"/>
      <c r="H49" s="171"/>
      <c r="I49" s="171"/>
      <c r="J49" s="171"/>
      <c r="K49" s="171"/>
      <c r="L49" s="171"/>
      <c r="M49" s="171"/>
      <c r="N49" s="171"/>
      <c r="O49" s="171"/>
      <c r="P49" s="171"/>
      <c r="Q49" s="171"/>
      <c r="R49" s="171"/>
      <c r="S49" s="171"/>
      <c r="T49" s="171"/>
      <c r="U49" s="171"/>
      <c r="V49" s="171"/>
      <c r="W49" s="171"/>
      <c r="X49" s="171"/>
      <c r="Y49" s="171"/>
      <c r="Z49" s="171"/>
    </row>
    <row r="50" spans="1:26" ht="20.100000000000001" customHeight="1">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c r="Y50" s="171"/>
      <c r="Z50" s="171"/>
    </row>
    <row r="51" spans="1:26" ht="20.100000000000001" customHeight="1">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c r="Y51" s="171"/>
      <c r="Z51" s="171"/>
    </row>
    <row r="52" spans="1:26" ht="20.100000000000001" customHeight="1">
      <c r="A52" s="171"/>
      <c r="B52" s="171"/>
      <c r="C52" s="171"/>
      <c r="D52" s="171"/>
      <c r="E52" s="171"/>
      <c r="F52" s="265"/>
      <c r="G52" s="171"/>
      <c r="H52" s="171"/>
      <c r="I52" s="171"/>
      <c r="J52" s="171"/>
      <c r="K52" s="171"/>
      <c r="L52" s="171"/>
      <c r="M52" s="171"/>
      <c r="N52" s="171"/>
      <c r="O52" s="171"/>
      <c r="P52" s="171"/>
      <c r="Q52" s="171"/>
      <c r="R52" s="171"/>
      <c r="S52" s="171"/>
      <c r="T52" s="171"/>
      <c r="U52" s="171"/>
      <c r="V52" s="171"/>
      <c r="W52" s="171"/>
      <c r="X52" s="171"/>
      <c r="Y52" s="171"/>
      <c r="Z52" s="171"/>
    </row>
    <row r="53" spans="1:26" ht="20.100000000000001" customHeight="1">
      <c r="A53" s="171"/>
      <c r="B53" s="171"/>
      <c r="C53" s="171"/>
      <c r="D53" s="171"/>
      <c r="E53" s="171"/>
      <c r="F53" s="266"/>
      <c r="G53" s="171"/>
      <c r="H53" s="171"/>
      <c r="I53" s="171"/>
      <c r="J53" s="171"/>
      <c r="K53" s="171"/>
      <c r="L53" s="171"/>
      <c r="M53" s="171"/>
      <c r="N53" s="171"/>
      <c r="O53" s="171"/>
      <c r="P53" s="171"/>
      <c r="Q53" s="171"/>
      <c r="R53" s="171"/>
      <c r="S53" s="171"/>
      <c r="T53" s="171"/>
      <c r="U53" s="171"/>
      <c r="V53" s="171"/>
      <c r="W53" s="171"/>
      <c r="X53" s="171"/>
      <c r="Y53" s="171"/>
      <c r="Z53" s="171"/>
    </row>
    <row r="54" spans="1:26" ht="20.100000000000001" hidden="1" customHeight="1">
      <c r="A54" s="434" t="str">
        <f>MID(B14,FIND(":",B14,1)+1,LEN(B14))</f>
        <v xml:space="preserve"> Cao Hà Hải Âu</v>
      </c>
      <c r="B54" s="434"/>
      <c r="C54" s="434"/>
      <c r="D54" s="434"/>
      <c r="E54" s="434"/>
      <c r="F54" s="434"/>
      <c r="G54" s="434"/>
      <c r="H54" s="434"/>
      <c r="I54" s="434"/>
      <c r="J54" s="434"/>
      <c r="K54" s="434"/>
      <c r="L54" s="434"/>
      <c r="M54" s="171"/>
      <c r="N54" s="434" t="str">
        <f>MID(B17,FIND(":",B17,1)+1,LEN(B17))</f>
        <v xml:space="preserve"> Đinh Huy Dương</v>
      </c>
      <c r="O54" s="434"/>
      <c r="P54" s="434"/>
      <c r="Q54" s="434"/>
      <c r="R54" s="434"/>
      <c r="S54" s="434"/>
      <c r="T54" s="434"/>
      <c r="U54" s="434"/>
      <c r="V54" s="434"/>
      <c r="W54" s="434"/>
      <c r="X54" s="434"/>
      <c r="Y54" s="434"/>
      <c r="Z54" s="434"/>
    </row>
    <row r="55" spans="1:26">
      <c r="A55" s="202" t="s">
        <v>250</v>
      </c>
    </row>
    <row r="56" spans="1:26">
      <c r="A56" s="203" t="s">
        <v>251</v>
      </c>
    </row>
    <row r="57" spans="1:26">
      <c r="A57" s="203" t="s">
        <v>252</v>
      </c>
    </row>
  </sheetData>
  <mergeCells count="105">
    <mergeCell ref="B40:P40"/>
    <mergeCell ref="Q40:R40"/>
    <mergeCell ref="S40:U40"/>
    <mergeCell ref="V40:Z40"/>
    <mergeCell ref="B41:P41"/>
    <mergeCell ref="Q41:R41"/>
    <mergeCell ref="S41:U41"/>
    <mergeCell ref="V41:Z41"/>
    <mergeCell ref="A46:F46"/>
    <mergeCell ref="G46:M46"/>
    <mergeCell ref="N46:T46"/>
    <mergeCell ref="U46:Z46"/>
    <mergeCell ref="A54:L54"/>
    <mergeCell ref="N54:Z54"/>
    <mergeCell ref="B42:P42"/>
    <mergeCell ref="Q42:R42"/>
    <mergeCell ref="S42:U42"/>
    <mergeCell ref="V42:Z42"/>
    <mergeCell ref="A45:L45"/>
    <mergeCell ref="N45:Z45"/>
    <mergeCell ref="B35:P35"/>
    <mergeCell ref="Q35:R35"/>
    <mergeCell ref="S35:U35"/>
    <mergeCell ref="V35:Z35"/>
    <mergeCell ref="B39:P39"/>
    <mergeCell ref="Q39:R39"/>
    <mergeCell ref="S39:U39"/>
    <mergeCell ref="V39:Z39"/>
    <mergeCell ref="B36:P36"/>
    <mergeCell ref="Q36:R36"/>
    <mergeCell ref="B38:P38"/>
    <mergeCell ref="Q38:R38"/>
    <mergeCell ref="S38:U38"/>
    <mergeCell ref="V38:Z38"/>
    <mergeCell ref="S36:U36"/>
    <mergeCell ref="V36:Z36"/>
    <mergeCell ref="B37:P37"/>
    <mergeCell ref="Q37:R37"/>
    <mergeCell ref="S37:U37"/>
    <mergeCell ref="V37:Z37"/>
    <mergeCell ref="B33:G33"/>
    <mergeCell ref="H33:I33"/>
    <mergeCell ref="J33:L33"/>
    <mergeCell ref="M33:R33"/>
    <mergeCell ref="S33:W33"/>
    <mergeCell ref="X33:Z33"/>
    <mergeCell ref="B32:G32"/>
    <mergeCell ref="H32:I32"/>
    <mergeCell ref="J32:L32"/>
    <mergeCell ref="M32:R32"/>
    <mergeCell ref="S32:W32"/>
    <mergeCell ref="X32:Z32"/>
    <mergeCell ref="B31:G31"/>
    <mergeCell ref="H31:I31"/>
    <mergeCell ref="J31:L31"/>
    <mergeCell ref="M31:R31"/>
    <mergeCell ref="S31:W31"/>
    <mergeCell ref="X31:Z31"/>
    <mergeCell ref="B30:G30"/>
    <mergeCell ref="H30:I30"/>
    <mergeCell ref="J30:L30"/>
    <mergeCell ref="M30:R30"/>
    <mergeCell ref="S30:W30"/>
    <mergeCell ref="X30:Z30"/>
    <mergeCell ref="A27:Z27"/>
    <mergeCell ref="B29:G29"/>
    <mergeCell ref="H29:I29"/>
    <mergeCell ref="J29:L29"/>
    <mergeCell ref="M29:R29"/>
    <mergeCell ref="S29:W29"/>
    <mergeCell ref="X29:Z29"/>
    <mergeCell ref="B26:G26"/>
    <mergeCell ref="H26:I26"/>
    <mergeCell ref="J26:L26"/>
    <mergeCell ref="M26:R26"/>
    <mergeCell ref="S26:W26"/>
    <mergeCell ref="X26:Z26"/>
    <mergeCell ref="B25:G25"/>
    <mergeCell ref="H25:I25"/>
    <mergeCell ref="J25:L25"/>
    <mergeCell ref="M25:R25"/>
    <mergeCell ref="S25:W25"/>
    <mergeCell ref="X25:Z25"/>
    <mergeCell ref="B24:G24"/>
    <mergeCell ref="H24:I24"/>
    <mergeCell ref="J24:L24"/>
    <mergeCell ref="M24:R24"/>
    <mergeCell ref="S24:W24"/>
    <mergeCell ref="X24:Z24"/>
    <mergeCell ref="B23:G23"/>
    <mergeCell ref="H23:I23"/>
    <mergeCell ref="J23:L23"/>
    <mergeCell ref="M23:R23"/>
    <mergeCell ref="S23:W23"/>
    <mergeCell ref="X23:Z23"/>
    <mergeCell ref="A11:Z11"/>
    <mergeCell ref="AA13:AG15"/>
    <mergeCell ref="A20:Z20"/>
    <mergeCell ref="A21:Z21"/>
    <mergeCell ref="B22:G22"/>
    <mergeCell ref="H22:I22"/>
    <mergeCell ref="J22:L22"/>
    <mergeCell ref="M22:R22"/>
    <mergeCell ref="S22:W22"/>
    <mergeCell ref="X22:Z22"/>
  </mergeCells>
  <hyperlinks>
    <hyperlink ref="AA6"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BM_TCNT_012 Kèm theo quyết định số......../QĐ-VTQĐ-XD ngày..../..../2013</oddFooter>
  </headerFooter>
</worksheet>
</file>

<file path=xl/worksheets/sheet16.xml><?xml version="1.0" encoding="utf-8"?>
<worksheet xmlns="http://schemas.openxmlformats.org/spreadsheetml/2006/main" xmlns:r="http://schemas.openxmlformats.org/officeDocument/2006/relationships">
  <sheetPr codeName="Sheet16">
    <tabColor rgb="FF7030A0"/>
  </sheetPr>
  <dimension ref="A1:AG174"/>
  <sheetViews>
    <sheetView tabSelected="1" view="pageBreakPreview" zoomScaleNormal="100" zoomScaleSheetLayoutView="100" workbookViewId="0">
      <pane ySplit="1" topLeftCell="A16" activePane="bottomLeft" state="frozen"/>
      <selection activeCell="V17" sqref="V17"/>
      <selection pane="bottomLeft" activeCell="E27" sqref="E27:Q103"/>
    </sheetView>
  </sheetViews>
  <sheetFormatPr defaultRowHeight="15.75"/>
  <cols>
    <col min="1" max="1" width="4.42578125" style="172" customWidth="1"/>
    <col min="2" max="3" width="3.7109375" style="172" customWidth="1"/>
    <col min="4" max="4" width="2.7109375" style="172" customWidth="1"/>
    <col min="5" max="14" width="3.7109375" style="172" customWidth="1"/>
    <col min="15" max="15" width="2.7109375" style="172" customWidth="1"/>
    <col min="16" max="25" width="3.7109375" style="172" customWidth="1"/>
    <col min="26" max="26" width="3.42578125" style="172" customWidth="1"/>
    <col min="27" max="27" width="25.5703125" style="172" bestFit="1" customWidth="1"/>
    <col min="28" max="28" width="5.5703125" style="172" customWidth="1"/>
    <col min="29" max="29" width="7" style="172" customWidth="1"/>
    <col min="30" max="30" width="5.5703125" style="172" customWidth="1"/>
    <col min="31" max="16384" width="9.140625" style="172"/>
  </cols>
  <sheetData>
    <row r="1" spans="1:33" s="170" customFormat="1" hidden="1">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9">
        <v>18</v>
      </c>
    </row>
    <row r="2" spans="1:33" ht="20.100000000000001" customHeight="1">
      <c r="A2" s="171" t="s">
        <v>216</v>
      </c>
      <c r="B2" s="171"/>
      <c r="C2" s="171"/>
      <c r="D2" s="171"/>
      <c r="E2" s="171"/>
      <c r="F2" s="171"/>
      <c r="G2" s="171"/>
      <c r="H2" s="171"/>
      <c r="I2" s="171"/>
      <c r="J2" s="171"/>
      <c r="K2" s="171"/>
      <c r="L2" s="171"/>
      <c r="M2" s="171"/>
      <c r="N2" s="171"/>
      <c r="O2" s="171"/>
      <c r="P2" s="171"/>
      <c r="Q2" s="171"/>
      <c r="R2" s="171"/>
      <c r="S2" s="171"/>
      <c r="T2" s="171"/>
      <c r="U2" s="171"/>
      <c r="V2" s="171"/>
      <c r="W2" s="171"/>
      <c r="X2" s="171"/>
      <c r="Y2" s="171"/>
      <c r="Z2" s="171"/>
    </row>
    <row r="3" spans="1:33" ht="20.100000000000001" customHeight="1">
      <c r="A3" s="173" t="s">
        <v>4</v>
      </c>
      <c r="B3" s="171"/>
      <c r="C3" s="171"/>
      <c r="D3" s="171"/>
      <c r="E3" s="171"/>
      <c r="F3" s="171"/>
      <c r="G3" s="171"/>
      <c r="H3" s="171"/>
      <c r="I3" s="171"/>
      <c r="J3" s="174"/>
      <c r="K3" s="174"/>
      <c r="L3" s="174"/>
      <c r="M3" s="174"/>
      <c r="N3" s="174"/>
      <c r="O3" s="174"/>
      <c r="P3" s="174"/>
      <c r="Q3" s="174"/>
      <c r="R3" s="171"/>
      <c r="S3" s="171"/>
      <c r="T3" s="171"/>
      <c r="U3" s="171"/>
      <c r="V3" s="171"/>
      <c r="W3" s="171"/>
      <c r="X3" s="171"/>
      <c r="Y3" s="171"/>
      <c r="Z3" s="171"/>
      <c r="AA3" s="175"/>
    </row>
    <row r="4" spans="1:33" ht="20.100000000000001" customHeight="1">
      <c r="Z4" s="176" t="s">
        <v>736</v>
      </c>
      <c r="AA4" s="177">
        <v>10</v>
      </c>
      <c r="AB4" s="172" t="e">
        <f>IF(INDEX(DanhMuc,$AA$1,AA4)&gt;0,TEXT(DAY(INDEX(DanhMuc,$AA$1,AA4)),"00"),"…...")</f>
        <v>#NAME?</v>
      </c>
      <c r="AC4" s="172" t="e">
        <f>IF(INDEX(DanhMuc,$AA$1,AA4)&gt;0,TEXT(MONTH(INDEX(DanhMuc,$AA$1,AA4)),"00"),"…...")</f>
        <v>#NAME?</v>
      </c>
      <c r="AD4" s="172" t="s">
        <v>218</v>
      </c>
    </row>
    <row r="5" spans="1:33" ht="20.100000000000001" customHeight="1" thickBot="1">
      <c r="Z5" s="176"/>
      <c r="AA5" s="177"/>
    </row>
    <row r="6" spans="1:33" ht="43.5" customHeight="1" thickBot="1">
      <c r="A6" s="559" t="s">
        <v>761</v>
      </c>
      <c r="B6" s="559"/>
      <c r="C6" s="559"/>
      <c r="D6" s="559"/>
      <c r="E6" s="559"/>
      <c r="F6" s="559"/>
      <c r="G6" s="559"/>
      <c r="H6" s="559"/>
      <c r="I6" s="559"/>
      <c r="J6" s="559"/>
      <c r="K6" s="559"/>
      <c r="L6" s="559"/>
      <c r="M6" s="559"/>
      <c r="N6" s="559"/>
      <c r="O6" s="559"/>
      <c r="P6" s="559"/>
      <c r="Q6" s="559"/>
      <c r="R6" s="559"/>
      <c r="S6" s="559"/>
      <c r="T6" s="559"/>
      <c r="U6" s="559"/>
      <c r="V6" s="559"/>
      <c r="W6" s="559"/>
      <c r="X6" s="559"/>
      <c r="Y6" s="559"/>
      <c r="Z6" s="560"/>
      <c r="AA6" s="95" t="s">
        <v>220</v>
      </c>
    </row>
    <row r="7" spans="1:33" ht="20.100000000000001" customHeight="1">
      <c r="A7" s="180" t="s">
        <v>221</v>
      </c>
      <c r="B7" s="181"/>
      <c r="C7" s="181"/>
      <c r="D7" s="181"/>
      <c r="E7" s="185" t="str">
        <f>Ttin!G4</f>
        <v>Cải tạo, cũng cố gia cố nhà trạm BTS năm 2013 tại Thừa Thiên Huế.</v>
      </c>
      <c r="F7" s="182"/>
      <c r="G7" s="181"/>
      <c r="AA7" s="175"/>
    </row>
    <row r="8" spans="1:33" ht="20.100000000000001" customHeight="1">
      <c r="A8" s="180" t="s">
        <v>222</v>
      </c>
      <c r="B8" s="181"/>
      <c r="C8" s="181"/>
      <c r="D8" s="181"/>
      <c r="E8" s="185" t="str">
        <f>Ttin!G5</f>
        <v>Cải tạo, lợp mái nhà Container cho các trạm thuộc Vùng lương Vùng III tại TT Huế.</v>
      </c>
      <c r="F8" s="182"/>
      <c r="G8" s="181"/>
      <c r="AA8" s="175"/>
    </row>
    <row r="9" spans="1:33" ht="20.100000000000001" hidden="1" customHeight="1">
      <c r="A9" s="180" t="s">
        <v>660</v>
      </c>
      <c r="B9" s="181"/>
      <c r="C9" s="181"/>
      <c r="D9" s="181"/>
      <c r="E9" s="181" t="str">
        <f>Ttin!G6</f>
        <v>TTH031</v>
      </c>
      <c r="F9" s="182"/>
      <c r="G9" s="181"/>
      <c r="AA9" s="175" t="e">
        <f>LEN([2]Ttin!G6)</f>
        <v>#REF!</v>
      </c>
    </row>
    <row r="10" spans="1:33" ht="20.100000000000001" hidden="1" customHeight="1">
      <c r="A10" s="180" t="s">
        <v>223</v>
      </c>
      <c r="B10" s="181"/>
      <c r="C10" s="181"/>
      <c r="D10" s="181"/>
      <c r="E10" s="181" t="str">
        <f>Ttin!G7</f>
        <v>Nguyễn Duy Ngưỡng,  Thôn 1_Phường Thủy Phương_TX Hương Thủy</v>
      </c>
      <c r="F10" s="182"/>
      <c r="G10" s="181"/>
      <c r="AA10" s="175"/>
    </row>
    <row r="11" spans="1:33" ht="32.25" customHeight="1">
      <c r="A11" s="556" t="s">
        <v>762</v>
      </c>
      <c r="B11" s="556"/>
      <c r="C11" s="556"/>
      <c r="D11" s="556"/>
      <c r="E11" s="556"/>
      <c r="F11" s="556"/>
      <c r="G11" s="556"/>
      <c r="H11" s="556"/>
      <c r="I11" s="556"/>
      <c r="J11" s="556"/>
      <c r="K11" s="556"/>
      <c r="L11" s="556"/>
      <c r="M11" s="556"/>
      <c r="N11" s="556"/>
      <c r="O11" s="556"/>
      <c r="P11" s="556"/>
      <c r="Q11" s="556"/>
      <c r="R11" s="556"/>
      <c r="S11" s="556"/>
      <c r="T11" s="556"/>
      <c r="U11" s="556"/>
      <c r="V11" s="556"/>
      <c r="W11" s="556"/>
      <c r="X11" s="556"/>
      <c r="Y11" s="556"/>
      <c r="Z11" s="556"/>
      <c r="AA11" s="175"/>
    </row>
    <row r="12" spans="1:33" ht="20.25" hidden="1" customHeight="1">
      <c r="A12" s="556" t="str">
        <f>"- Thi công theo hợp đồng số: "&amp;Ttin!G12</f>
        <v>- Thi công theo hợp đồng số: 100414 - ĐTXD/HUE - COMAS/XL 2014 ký ngày 10/04/2014</v>
      </c>
      <c r="B12" s="556"/>
      <c r="C12" s="556"/>
      <c r="D12" s="556"/>
      <c r="E12" s="556"/>
      <c r="F12" s="556"/>
      <c r="G12" s="556"/>
      <c r="H12" s="556"/>
      <c r="I12" s="556"/>
      <c r="J12" s="556"/>
      <c r="K12" s="556"/>
      <c r="L12" s="556"/>
      <c r="M12" s="556"/>
      <c r="N12" s="556"/>
      <c r="O12" s="556"/>
      <c r="P12" s="556"/>
      <c r="Q12" s="556"/>
      <c r="R12" s="556"/>
      <c r="S12" s="556"/>
      <c r="T12" s="556"/>
      <c r="U12" s="556"/>
      <c r="V12" s="556"/>
      <c r="W12" s="556"/>
      <c r="X12" s="556"/>
      <c r="Y12" s="556"/>
      <c r="Z12" s="556"/>
    </row>
    <row r="13" spans="1:33" ht="20.100000000000001" hidden="1" customHeight="1">
      <c r="A13" s="183" t="s">
        <v>224</v>
      </c>
    </row>
    <row r="14" spans="1:33" ht="19.5" hidden="1" customHeight="1">
      <c r="B14" s="557" t="str">
        <f>DanhMuc!B12</f>
        <v>Lợp mái chống dột</v>
      </c>
      <c r="C14" s="557"/>
      <c r="D14" s="557"/>
      <c r="E14" s="557"/>
      <c r="F14" s="557"/>
      <c r="G14" s="557"/>
      <c r="H14" s="557"/>
      <c r="I14" s="557"/>
      <c r="J14" s="557"/>
      <c r="K14" s="557"/>
      <c r="L14" s="557"/>
      <c r="M14" s="557"/>
      <c r="N14" s="557"/>
      <c r="O14" s="557"/>
      <c r="P14" s="557"/>
      <c r="Q14" s="557"/>
      <c r="R14" s="557"/>
      <c r="S14" s="557"/>
      <c r="T14" s="557"/>
      <c r="U14" s="557"/>
      <c r="V14" s="557"/>
      <c r="W14" s="557"/>
      <c r="X14" s="557"/>
      <c r="Y14" s="557"/>
      <c r="Z14" s="557"/>
      <c r="AA14" s="177">
        <v>2</v>
      </c>
      <c r="AB14" s="172" t="e">
        <f>LEN(INDEX(DanhMuc,$AA$1,AA14))</f>
        <v>#NAME?</v>
      </c>
    </row>
    <row r="15" spans="1:33" ht="20.100000000000001" hidden="1" customHeight="1">
      <c r="A15" s="183" t="s">
        <v>225</v>
      </c>
      <c r="AA15" s="175"/>
    </row>
    <row r="16" spans="1:33" ht="20.100000000000001" customHeight="1">
      <c r="A16" s="204" t="s">
        <v>483</v>
      </c>
      <c r="B16" s="204"/>
      <c r="C16" s="204"/>
      <c r="D16" s="204"/>
      <c r="E16" s="204"/>
      <c r="F16" s="204"/>
      <c r="G16" s="204"/>
      <c r="H16" s="204" t="str">
        <f>Ttin!G22</f>
        <v>Chi nhánh Viettel Thừa Thiên Huế</v>
      </c>
      <c r="I16" s="204"/>
      <c r="J16" s="204"/>
      <c r="K16" s="204"/>
      <c r="L16" s="204"/>
      <c r="M16" s="204"/>
      <c r="N16" s="204"/>
      <c r="O16" s="204"/>
      <c r="P16" s="204"/>
      <c r="Q16" s="204"/>
      <c r="R16" s="204"/>
      <c r="S16" s="204"/>
      <c r="T16" s="204"/>
      <c r="U16" s="204"/>
      <c r="V16" s="204"/>
      <c r="W16" s="204"/>
      <c r="X16" s="204"/>
      <c r="Y16" s="204"/>
      <c r="Z16" s="204"/>
      <c r="AA16" s="419" t="s">
        <v>465</v>
      </c>
      <c r="AB16" s="419"/>
      <c r="AC16" s="419"/>
      <c r="AD16" s="419"/>
      <c r="AE16" s="419"/>
      <c r="AF16" s="419"/>
      <c r="AG16" s="419"/>
    </row>
    <row r="17" spans="1:33" ht="20.100000000000001" customHeight="1">
      <c r="B17" s="15" t="str">
        <f>"Ông (bà): "&amp;Ttin!$G$28</f>
        <v>Ông (bà): Cao Hà Hải Âu</v>
      </c>
      <c r="N17" s="15" t="str">
        <f>"Chức vụ: "&amp;Ttin!$L$28</f>
        <v>Chức vụ: Phó Giám Đốc</v>
      </c>
      <c r="AA17" s="419"/>
      <c r="AB17" s="419"/>
      <c r="AC17" s="419"/>
      <c r="AD17" s="419"/>
      <c r="AE17" s="419"/>
      <c r="AF17" s="419"/>
      <c r="AG17" s="419"/>
    </row>
    <row r="18" spans="1:33" ht="20.100000000000001" hidden="1" customHeight="1">
      <c r="B18" s="185" t="s">
        <v>700</v>
      </c>
      <c r="N18" s="185" t="s">
        <v>701</v>
      </c>
      <c r="AA18" s="419"/>
      <c r="AB18" s="419"/>
      <c r="AC18" s="419"/>
      <c r="AD18" s="419"/>
      <c r="AE18" s="419"/>
      <c r="AF18" s="419"/>
      <c r="AG18" s="419"/>
    </row>
    <row r="19" spans="1:33" ht="20.100000000000001" customHeight="1">
      <c r="B19" s="15" t="s">
        <v>751</v>
      </c>
      <c r="N19" s="15" t="s">
        <v>752</v>
      </c>
      <c r="AA19" s="322"/>
      <c r="AB19" s="322"/>
      <c r="AC19" s="322"/>
      <c r="AD19" s="322"/>
      <c r="AE19" s="322"/>
      <c r="AF19" s="322"/>
      <c r="AG19" s="322"/>
    </row>
    <row r="20" spans="1:33" ht="20.100000000000001" hidden="1" customHeight="1">
      <c r="B20" s="185" t="str">
        <f>"Ông: "&amp;Ttin!G25</f>
        <v>Ông: ………………………..</v>
      </c>
      <c r="N20" s="185" t="str">
        <f>Ttin!L25</f>
        <v>Chức vụ: …………………………………</v>
      </c>
      <c r="AA20" s="288"/>
      <c r="AB20" s="288"/>
      <c r="AC20" s="288"/>
      <c r="AD20" s="288"/>
      <c r="AE20" s="288"/>
      <c r="AF20" s="288"/>
      <c r="AG20" s="288"/>
    </row>
    <row r="21" spans="1:33" ht="20.100000000000001" customHeight="1">
      <c r="A21" s="184" t="s">
        <v>484</v>
      </c>
      <c r="H21" s="183" t="str">
        <f>Ttin!G32</f>
        <v>Công ty CPXD và Lắp đặt Viễn thông</v>
      </c>
      <c r="AA21" s="186" t="s">
        <v>466</v>
      </c>
    </row>
    <row r="22" spans="1:33" ht="20.100000000000001" customHeight="1">
      <c r="B22" s="15" t="str">
        <f>"Ông (bà): "&amp;Ttin!G41</f>
        <v>Ông (bà): Đinh Huy Dương</v>
      </c>
      <c r="N22" s="15" t="str">
        <f>Ttin!L41</f>
        <v>Chức vụ: P.T Giám Đốc</v>
      </c>
      <c r="AA22" s="175"/>
    </row>
    <row r="23" spans="1:33" ht="20.100000000000001" customHeight="1">
      <c r="B23" s="185" t="str">
        <f>"Ông: "&amp;Ttin!$G$42</f>
        <v>Ông: Lưu Văn Sơn</v>
      </c>
      <c r="N23" s="185" t="str">
        <f>Ttin!$L$42</f>
        <v>Chức vụ: Phụ trách thi công</v>
      </c>
      <c r="AA23" s="175"/>
    </row>
    <row r="24" spans="1:33" ht="20.100000000000001" customHeight="1">
      <c r="A24" s="562" t="s">
        <v>765</v>
      </c>
      <c r="B24" s="562"/>
      <c r="C24" s="562"/>
      <c r="D24" s="562"/>
      <c r="E24" s="562"/>
      <c r="F24" s="562"/>
      <c r="G24" s="562"/>
      <c r="H24" s="562"/>
      <c r="I24" s="562"/>
      <c r="J24" s="562"/>
      <c r="K24" s="562"/>
      <c r="L24" s="562"/>
      <c r="M24" s="562"/>
      <c r="N24" s="562"/>
      <c r="O24" s="562"/>
      <c r="P24" s="562"/>
      <c r="Q24" s="562"/>
      <c r="R24" s="562"/>
      <c r="S24" s="562"/>
      <c r="T24" s="562"/>
      <c r="U24" s="562"/>
      <c r="V24" s="562"/>
      <c r="W24" s="562"/>
      <c r="X24" s="562"/>
      <c r="Y24" s="562"/>
      <c r="Z24" s="562"/>
      <c r="AA24" s="175"/>
    </row>
    <row r="25" spans="1:33" ht="44.25" customHeight="1">
      <c r="A25" s="325" t="s">
        <v>11</v>
      </c>
      <c r="B25" s="550" t="s">
        <v>741</v>
      </c>
      <c r="C25" s="550"/>
      <c r="D25" s="550"/>
      <c r="E25" s="550" t="s">
        <v>48</v>
      </c>
      <c r="F25" s="550"/>
      <c r="G25" s="550"/>
      <c r="H25" s="550"/>
      <c r="I25" s="550"/>
      <c r="J25" s="550"/>
      <c r="K25" s="550"/>
      <c r="L25" s="550"/>
      <c r="M25" s="550"/>
      <c r="N25" s="550"/>
      <c r="O25" s="550"/>
      <c r="P25" s="550"/>
      <c r="Q25" s="550"/>
      <c r="R25" s="550" t="s">
        <v>763</v>
      </c>
      <c r="S25" s="550"/>
      <c r="T25" s="550"/>
      <c r="U25" s="563" t="s">
        <v>764</v>
      </c>
      <c r="V25" s="563"/>
      <c r="W25" s="563"/>
      <c r="X25" s="563"/>
      <c r="Y25" s="563"/>
      <c r="Z25" s="563"/>
      <c r="AA25" s="175"/>
    </row>
    <row r="26" spans="1:33" ht="20.100000000000001" customHeight="1">
      <c r="A26" s="327"/>
      <c r="B26" s="564"/>
      <c r="C26" s="564"/>
      <c r="D26" s="564"/>
      <c r="E26" s="564"/>
      <c r="F26" s="564"/>
      <c r="G26" s="564"/>
      <c r="H26" s="564"/>
      <c r="I26" s="564"/>
      <c r="J26" s="564"/>
      <c r="K26" s="564"/>
      <c r="L26" s="564"/>
      <c r="M26" s="564"/>
      <c r="N26" s="564"/>
      <c r="O26" s="564"/>
      <c r="P26" s="564"/>
      <c r="Q26" s="564"/>
      <c r="R26" s="564"/>
      <c r="S26" s="564"/>
      <c r="T26" s="564"/>
      <c r="U26" s="564"/>
      <c r="V26" s="564"/>
      <c r="W26" s="564"/>
      <c r="X26" s="564"/>
      <c r="Y26" s="564"/>
      <c r="Z26" s="564"/>
      <c r="AA26" s="175"/>
    </row>
    <row r="27" spans="1:33" ht="18.75">
      <c r="A27" s="328">
        <v>1</v>
      </c>
      <c r="B27" s="565" t="str">
        <f>'[3]TH DANH SACH'!B5</f>
        <v>TTH027</v>
      </c>
      <c r="C27" s="565"/>
      <c r="D27" s="565"/>
      <c r="E27" s="566" t="str">
        <f>'[3]TH DANH SACH'!C5</f>
        <v>Thôn 2_Xã Phú Sơn_TX Hương Thủy</v>
      </c>
      <c r="F27" s="566"/>
      <c r="G27" s="566"/>
      <c r="H27" s="566"/>
      <c r="I27" s="566"/>
      <c r="J27" s="566"/>
      <c r="K27" s="566"/>
      <c r="L27" s="566"/>
      <c r="M27" s="566"/>
      <c r="N27" s="566"/>
      <c r="O27" s="566"/>
      <c r="P27" s="566"/>
      <c r="Q27" s="566"/>
      <c r="R27" s="565" t="str">
        <f>'[3]TH DANH SACH'!$E$5</f>
        <v>III</v>
      </c>
      <c r="S27" s="565"/>
      <c r="T27" s="565"/>
      <c r="U27" s="565">
        <v>1</v>
      </c>
      <c r="V27" s="565"/>
      <c r="W27" s="565"/>
      <c r="X27" s="565"/>
      <c r="Y27" s="565"/>
      <c r="Z27" s="565"/>
      <c r="AA27" s="175"/>
    </row>
    <row r="28" spans="1:33" ht="29.25" customHeight="1">
      <c r="A28" s="328">
        <v>2</v>
      </c>
      <c r="B28" s="565" t="str">
        <f>'[3]TH DANH SACH'!B6</f>
        <v>TTH031</v>
      </c>
      <c r="C28" s="565"/>
      <c r="D28" s="565"/>
      <c r="E28" s="566" t="str">
        <f>'[3]TH DANH SACH'!C6</f>
        <v>Nguyễn Duy Ngưỡng,  Thôn 1_Phường Thủy Phương_TX Hương Thủy</v>
      </c>
      <c r="F28" s="566"/>
      <c r="G28" s="566"/>
      <c r="H28" s="566"/>
      <c r="I28" s="566"/>
      <c r="J28" s="566"/>
      <c r="K28" s="566"/>
      <c r="L28" s="566"/>
      <c r="M28" s="566"/>
      <c r="N28" s="566"/>
      <c r="O28" s="566"/>
      <c r="P28" s="566"/>
      <c r="Q28" s="566"/>
      <c r="R28" s="565" t="str">
        <f>'[3]TH DANH SACH'!$E$5</f>
        <v>III</v>
      </c>
      <c r="S28" s="565"/>
      <c r="T28" s="565"/>
      <c r="U28" s="565">
        <f>$U$27</f>
        <v>1</v>
      </c>
      <c r="V28" s="565"/>
      <c r="W28" s="565"/>
      <c r="X28" s="565"/>
      <c r="Y28" s="565"/>
      <c r="Z28" s="565"/>
      <c r="AA28" s="175"/>
    </row>
    <row r="29" spans="1:33" ht="18.75">
      <c r="A29" s="328">
        <v>3</v>
      </c>
      <c r="B29" s="565" t="str">
        <f>'[3]TH DANH SACH'!B7</f>
        <v>TTH087</v>
      </c>
      <c r="C29" s="565"/>
      <c r="D29" s="565"/>
      <c r="E29" s="566" t="str">
        <f>'[3]TH DANH SACH'!C7</f>
        <v>Thôn 2_Phường Thủy Dương_TX Hương Thủy</v>
      </c>
      <c r="F29" s="566"/>
      <c r="G29" s="566"/>
      <c r="H29" s="566"/>
      <c r="I29" s="566"/>
      <c r="J29" s="566"/>
      <c r="K29" s="566"/>
      <c r="L29" s="566"/>
      <c r="M29" s="566"/>
      <c r="N29" s="566"/>
      <c r="O29" s="566"/>
      <c r="P29" s="566"/>
      <c r="Q29" s="566"/>
      <c r="R29" s="565" t="str">
        <f>'[3]TH DANH SACH'!$E$5</f>
        <v>III</v>
      </c>
      <c r="S29" s="565"/>
      <c r="T29" s="565"/>
      <c r="U29" s="565">
        <f>$U$27</f>
        <v>1</v>
      </c>
      <c r="V29" s="565"/>
      <c r="W29" s="565"/>
      <c r="X29" s="565"/>
      <c r="Y29" s="565"/>
      <c r="Z29" s="565"/>
      <c r="AA29" s="175"/>
    </row>
    <row r="30" spans="1:33" ht="18.75">
      <c r="A30" s="328">
        <v>4</v>
      </c>
      <c r="B30" s="565" t="str">
        <f>'[3]TH DANH SACH'!B8</f>
        <v>TTH121</v>
      </c>
      <c r="C30" s="565"/>
      <c r="D30" s="565"/>
      <c r="E30" s="566" t="str">
        <f>'[3]TH DANH SACH'!C8</f>
        <v>Trần Thị Bẻo - KV4_Xã Thủy Vân_TX Hương Thủy</v>
      </c>
      <c r="F30" s="566"/>
      <c r="G30" s="566"/>
      <c r="H30" s="566"/>
      <c r="I30" s="566"/>
      <c r="J30" s="566"/>
      <c r="K30" s="566"/>
      <c r="L30" s="566"/>
      <c r="M30" s="566"/>
      <c r="N30" s="566"/>
      <c r="O30" s="566"/>
      <c r="P30" s="566"/>
      <c r="Q30" s="566"/>
      <c r="R30" s="565" t="str">
        <f>'[3]TH DANH SACH'!$E$5</f>
        <v>III</v>
      </c>
      <c r="S30" s="565"/>
      <c r="T30" s="565"/>
      <c r="U30" s="565">
        <f>$U$27</f>
        <v>1</v>
      </c>
      <c r="V30" s="565"/>
      <c r="W30" s="565"/>
      <c r="X30" s="565"/>
      <c r="Y30" s="565"/>
      <c r="Z30" s="565"/>
      <c r="AA30" s="175"/>
    </row>
    <row r="31" spans="1:33" ht="18.75">
      <c r="A31" s="328">
        <v>5</v>
      </c>
      <c r="B31" s="565" t="str">
        <f>'[3]TH DANH SACH'!B9</f>
        <v>TTH124</v>
      </c>
      <c r="C31" s="565"/>
      <c r="D31" s="565"/>
      <c r="E31" s="566" t="str">
        <f>'[3]TH DANH SACH'!C9</f>
        <v>Nguyễn Quốc Việt - Thôn 9_Xã Thủy Phù_TX Hương Thủy</v>
      </c>
      <c r="F31" s="566"/>
      <c r="G31" s="566"/>
      <c r="H31" s="566"/>
      <c r="I31" s="566"/>
      <c r="J31" s="566"/>
      <c r="K31" s="566"/>
      <c r="L31" s="566"/>
      <c r="M31" s="566"/>
      <c r="N31" s="566"/>
      <c r="O31" s="566"/>
      <c r="P31" s="566"/>
      <c r="Q31" s="566"/>
      <c r="R31" s="565" t="str">
        <f>'[3]TH DANH SACH'!$E$5</f>
        <v>III</v>
      </c>
      <c r="S31" s="565"/>
      <c r="T31" s="565"/>
      <c r="U31" s="565">
        <f t="shared" ref="U31:U94" si="0">$U$27</f>
        <v>1</v>
      </c>
      <c r="V31" s="565"/>
      <c r="W31" s="565"/>
      <c r="X31" s="565"/>
      <c r="Y31" s="565"/>
      <c r="Z31" s="565"/>
      <c r="AA31" s="175"/>
    </row>
    <row r="32" spans="1:33" ht="18.75">
      <c r="A32" s="328">
        <v>6</v>
      </c>
      <c r="B32" s="565" t="str">
        <f>'[3]TH DANH SACH'!B10</f>
        <v>TTH126</v>
      </c>
      <c r="C32" s="565"/>
      <c r="D32" s="565"/>
      <c r="E32" s="566" t="str">
        <f>'[3]TH DANH SACH'!C10</f>
        <v>Tôn Thất Phán - Thôn Lương Xuân_Phường Thủy Lương_TX Hương Thủy</v>
      </c>
      <c r="F32" s="566"/>
      <c r="G32" s="566"/>
      <c r="H32" s="566"/>
      <c r="I32" s="566"/>
      <c r="J32" s="566"/>
      <c r="K32" s="566"/>
      <c r="L32" s="566"/>
      <c r="M32" s="566"/>
      <c r="N32" s="566"/>
      <c r="O32" s="566"/>
      <c r="P32" s="566"/>
      <c r="Q32" s="566"/>
      <c r="R32" s="565" t="str">
        <f>'[3]TH DANH SACH'!$E$5</f>
        <v>III</v>
      </c>
      <c r="S32" s="565"/>
      <c r="T32" s="565"/>
      <c r="U32" s="565">
        <f t="shared" si="0"/>
        <v>1</v>
      </c>
      <c r="V32" s="565"/>
      <c r="W32" s="565"/>
      <c r="X32" s="565"/>
      <c r="Y32" s="565"/>
      <c r="Z32" s="565"/>
      <c r="AA32" s="175"/>
    </row>
    <row r="33" spans="1:27" ht="18.75">
      <c r="A33" s="328">
        <v>7</v>
      </c>
      <c r="B33" s="565" t="str">
        <f>'[3]TH DANH SACH'!B11</f>
        <v>TTH182</v>
      </c>
      <c r="C33" s="565"/>
      <c r="D33" s="565"/>
      <c r="E33" s="566" t="str">
        <f>'[3]TH DANH SACH'!C11</f>
        <v>Ngã 4 Nguyễn Khoa Văn,Trưng Nữ Vương,Hương Thủy_Phường Phú Bài_TX Hương Thủy</v>
      </c>
      <c r="F33" s="566"/>
      <c r="G33" s="566"/>
      <c r="H33" s="566"/>
      <c r="I33" s="566"/>
      <c r="J33" s="566"/>
      <c r="K33" s="566"/>
      <c r="L33" s="566"/>
      <c r="M33" s="566"/>
      <c r="N33" s="566"/>
      <c r="O33" s="566"/>
      <c r="P33" s="566"/>
      <c r="Q33" s="566"/>
      <c r="R33" s="565" t="str">
        <f>'[3]TH DANH SACH'!$E$5</f>
        <v>III</v>
      </c>
      <c r="S33" s="565"/>
      <c r="T33" s="565"/>
      <c r="U33" s="565">
        <f t="shared" si="0"/>
        <v>1</v>
      </c>
      <c r="V33" s="565"/>
      <c r="W33" s="565"/>
      <c r="X33" s="565"/>
      <c r="Y33" s="565"/>
      <c r="Z33" s="565"/>
      <c r="AA33" s="175"/>
    </row>
    <row r="34" spans="1:27" ht="18.75">
      <c r="A34" s="328">
        <v>8</v>
      </c>
      <c r="B34" s="565" t="str">
        <f>'[3]TH DANH SACH'!B12</f>
        <v>TTH208</v>
      </c>
      <c r="C34" s="565"/>
      <c r="D34" s="565"/>
      <c r="E34" s="566" t="str">
        <f>'[3]TH DANH SACH'!C12</f>
        <v>Thôn 10 _Phường Thủy Phương_TX Hương Thủy</v>
      </c>
      <c r="F34" s="566"/>
      <c r="G34" s="566"/>
      <c r="H34" s="566"/>
      <c r="I34" s="566"/>
      <c r="J34" s="566"/>
      <c r="K34" s="566"/>
      <c r="L34" s="566"/>
      <c r="M34" s="566"/>
      <c r="N34" s="566"/>
      <c r="O34" s="566"/>
      <c r="P34" s="566"/>
      <c r="Q34" s="566"/>
      <c r="R34" s="565" t="str">
        <f>'[3]TH DANH SACH'!$E$5</f>
        <v>III</v>
      </c>
      <c r="S34" s="565"/>
      <c r="T34" s="565"/>
      <c r="U34" s="565">
        <f t="shared" si="0"/>
        <v>1</v>
      </c>
      <c r="V34" s="565"/>
      <c r="W34" s="565"/>
      <c r="X34" s="565"/>
      <c r="Y34" s="565"/>
      <c r="Z34" s="565"/>
      <c r="AA34" s="175"/>
    </row>
    <row r="35" spans="1:27" ht="18.75">
      <c r="A35" s="328">
        <v>9</v>
      </c>
      <c r="B35" s="565" t="str">
        <f>'[3]TH DANH SACH'!B13</f>
        <v>TTH250</v>
      </c>
      <c r="C35" s="565"/>
      <c r="D35" s="565"/>
      <c r="E35" s="566" t="str">
        <f>'[3]TH DANH SACH'!C13</f>
        <v>Thôn 7_Phường Thủy Phương_TX Hương Thủy</v>
      </c>
      <c r="F35" s="566"/>
      <c r="G35" s="566"/>
      <c r="H35" s="566"/>
      <c r="I35" s="566"/>
      <c r="J35" s="566"/>
      <c r="K35" s="566"/>
      <c r="L35" s="566"/>
      <c r="M35" s="566"/>
      <c r="N35" s="566"/>
      <c r="O35" s="566"/>
      <c r="P35" s="566"/>
      <c r="Q35" s="566"/>
      <c r="R35" s="565" t="str">
        <f>'[3]TH DANH SACH'!$E$5</f>
        <v>III</v>
      </c>
      <c r="S35" s="565"/>
      <c r="T35" s="565"/>
      <c r="U35" s="565">
        <f t="shared" si="0"/>
        <v>1</v>
      </c>
      <c r="V35" s="565"/>
      <c r="W35" s="565"/>
      <c r="X35" s="565"/>
      <c r="Y35" s="565"/>
      <c r="Z35" s="565"/>
      <c r="AA35" s="175"/>
    </row>
    <row r="36" spans="1:27" ht="18.75">
      <c r="A36" s="328">
        <v>10</v>
      </c>
      <c r="B36" s="565" t="str">
        <f>'[3]TH DANH SACH'!B14</f>
        <v>TTH292</v>
      </c>
      <c r="C36" s="565"/>
      <c r="D36" s="565"/>
      <c r="E36" s="566" t="str">
        <f>'[3]TH DANH SACH'!C14</f>
        <v>Thôn 5_Xã Thủy Phù_TX Hương Thủy</v>
      </c>
      <c r="F36" s="566"/>
      <c r="G36" s="566"/>
      <c r="H36" s="566"/>
      <c r="I36" s="566"/>
      <c r="J36" s="566"/>
      <c r="K36" s="566"/>
      <c r="L36" s="566"/>
      <c r="M36" s="566"/>
      <c r="N36" s="566"/>
      <c r="O36" s="566"/>
      <c r="P36" s="566"/>
      <c r="Q36" s="566"/>
      <c r="R36" s="565" t="str">
        <f>'[3]TH DANH SACH'!$E$5</f>
        <v>III</v>
      </c>
      <c r="S36" s="565"/>
      <c r="T36" s="565"/>
      <c r="U36" s="565">
        <f t="shared" si="0"/>
        <v>1</v>
      </c>
      <c r="V36" s="565"/>
      <c r="W36" s="565"/>
      <c r="X36" s="565"/>
      <c r="Y36" s="565"/>
      <c r="Z36" s="565"/>
      <c r="AA36" s="175"/>
    </row>
    <row r="37" spans="1:27" ht="18.75">
      <c r="A37" s="328">
        <v>11</v>
      </c>
      <c r="B37" s="565" t="str">
        <f>'[3]TH DANH SACH'!B15</f>
        <v>TTH306</v>
      </c>
      <c r="C37" s="565"/>
      <c r="D37" s="565"/>
      <c r="E37" s="566" t="str">
        <f>'[3]TH DANH SACH'!C15</f>
        <v>Thôn Võ Xá_Xã Thủy Bằng_TX Hương Thủy</v>
      </c>
      <c r="F37" s="566"/>
      <c r="G37" s="566"/>
      <c r="H37" s="566"/>
      <c r="I37" s="566"/>
      <c r="J37" s="566"/>
      <c r="K37" s="566"/>
      <c r="L37" s="566"/>
      <c r="M37" s="566"/>
      <c r="N37" s="566"/>
      <c r="O37" s="566"/>
      <c r="P37" s="566"/>
      <c r="Q37" s="566"/>
      <c r="R37" s="565" t="str">
        <f>'[3]TH DANH SACH'!$E$5</f>
        <v>III</v>
      </c>
      <c r="S37" s="565"/>
      <c r="T37" s="565"/>
      <c r="U37" s="565">
        <f t="shared" si="0"/>
        <v>1</v>
      </c>
      <c r="V37" s="565"/>
      <c r="W37" s="565"/>
      <c r="X37" s="565"/>
      <c r="Y37" s="565"/>
      <c r="Z37" s="565"/>
      <c r="AA37" s="175"/>
    </row>
    <row r="38" spans="1:27" ht="18.75">
      <c r="A38" s="328">
        <v>12</v>
      </c>
      <c r="B38" s="565" t="str">
        <f>'[3]TH DANH SACH'!B16</f>
        <v>TTH202</v>
      </c>
      <c r="C38" s="565"/>
      <c r="D38" s="565"/>
      <c r="E38" s="566" t="str">
        <f>'[3]TH DANH SACH'!C16</f>
        <v>Thôn 2_Phường Thủy Dương_TX Hương Thủy</v>
      </c>
      <c r="F38" s="566"/>
      <c r="G38" s="566"/>
      <c r="H38" s="566"/>
      <c r="I38" s="566"/>
      <c r="J38" s="566"/>
      <c r="K38" s="566"/>
      <c r="L38" s="566"/>
      <c r="M38" s="566"/>
      <c r="N38" s="566"/>
      <c r="O38" s="566"/>
      <c r="P38" s="566"/>
      <c r="Q38" s="566"/>
      <c r="R38" s="565" t="str">
        <f>'[3]TH DANH SACH'!$E$5</f>
        <v>III</v>
      </c>
      <c r="S38" s="565"/>
      <c r="T38" s="565"/>
      <c r="U38" s="565">
        <f t="shared" si="0"/>
        <v>1</v>
      </c>
      <c r="V38" s="565"/>
      <c r="W38" s="565"/>
      <c r="X38" s="565"/>
      <c r="Y38" s="565"/>
      <c r="Z38" s="565"/>
      <c r="AA38" s="175"/>
    </row>
    <row r="39" spans="1:27" ht="18.75">
      <c r="A39" s="328">
        <v>13</v>
      </c>
      <c r="B39" s="565" t="str">
        <f>'[3]TH DANH SACH'!B17</f>
        <v>TTH225</v>
      </c>
      <c r="C39" s="565"/>
      <c r="D39" s="565"/>
      <c r="E39" s="566" t="str">
        <f>'[3]TH DANH SACH'!C17</f>
        <v>Đại đội tỉnh đội, thôn Xuân Chánh_Phường Thủy Phương_TX Hương Thủy</v>
      </c>
      <c r="F39" s="566"/>
      <c r="G39" s="566"/>
      <c r="H39" s="566"/>
      <c r="I39" s="566"/>
      <c r="J39" s="566"/>
      <c r="K39" s="566"/>
      <c r="L39" s="566"/>
      <c r="M39" s="566"/>
      <c r="N39" s="566"/>
      <c r="O39" s="566"/>
      <c r="P39" s="566"/>
      <c r="Q39" s="566"/>
      <c r="R39" s="565" t="str">
        <f>'[3]TH DANH SACH'!$E$5</f>
        <v>III</v>
      </c>
      <c r="S39" s="565"/>
      <c r="T39" s="565"/>
      <c r="U39" s="565">
        <f t="shared" si="0"/>
        <v>1</v>
      </c>
      <c r="V39" s="565"/>
      <c r="W39" s="565"/>
      <c r="X39" s="565"/>
      <c r="Y39" s="565"/>
      <c r="Z39" s="565"/>
      <c r="AA39" s="175"/>
    </row>
    <row r="40" spans="1:27" ht="18.75">
      <c r="A40" s="328">
        <v>14</v>
      </c>
      <c r="B40" s="565" t="str">
        <f>'[3]TH DANH SACH'!B18</f>
        <v>TTH242</v>
      </c>
      <c r="C40" s="565"/>
      <c r="D40" s="565"/>
      <c r="E40" s="566" t="str">
        <f>'[3]TH DANH SACH'!C18</f>
        <v>Thôn Công Lương_Xã Thủy Vân_TX Hương Thủy</v>
      </c>
      <c r="F40" s="566"/>
      <c r="G40" s="566"/>
      <c r="H40" s="566"/>
      <c r="I40" s="566"/>
      <c r="J40" s="566"/>
      <c r="K40" s="566"/>
      <c r="L40" s="566"/>
      <c r="M40" s="566"/>
      <c r="N40" s="566"/>
      <c r="O40" s="566"/>
      <c r="P40" s="566"/>
      <c r="Q40" s="566"/>
      <c r="R40" s="565" t="str">
        <f>'[3]TH DANH SACH'!$E$5</f>
        <v>III</v>
      </c>
      <c r="S40" s="565"/>
      <c r="T40" s="565"/>
      <c r="U40" s="565">
        <f t="shared" si="0"/>
        <v>1</v>
      </c>
      <c r="V40" s="565"/>
      <c r="W40" s="565"/>
      <c r="X40" s="565"/>
      <c r="Y40" s="565"/>
      <c r="Z40" s="565"/>
      <c r="AA40" s="175"/>
    </row>
    <row r="41" spans="1:27" ht="18.75">
      <c r="A41" s="328">
        <v>15</v>
      </c>
      <c r="B41" s="565" t="str">
        <f>'[3]TH DANH SACH'!B19</f>
        <v>TTH100</v>
      </c>
      <c r="C41" s="565"/>
      <c r="D41" s="565"/>
      <c r="E41" s="566" t="str">
        <f>'[3]TH DANH SACH'!C19</f>
        <v>Nguyễn Văn Thưởng,  Thôn Long Hồ Hạ_Phường Hương Hồ_TX Hương Trà</v>
      </c>
      <c r="F41" s="566"/>
      <c r="G41" s="566"/>
      <c r="H41" s="566"/>
      <c r="I41" s="566"/>
      <c r="J41" s="566"/>
      <c r="K41" s="566"/>
      <c r="L41" s="566"/>
      <c r="M41" s="566"/>
      <c r="N41" s="566"/>
      <c r="O41" s="566"/>
      <c r="P41" s="566"/>
      <c r="Q41" s="566"/>
      <c r="R41" s="565" t="str">
        <f>'[3]TH DANH SACH'!$E$5</f>
        <v>III</v>
      </c>
      <c r="S41" s="565"/>
      <c r="T41" s="565"/>
      <c r="U41" s="565">
        <f t="shared" si="0"/>
        <v>1</v>
      </c>
      <c r="V41" s="565"/>
      <c r="W41" s="565"/>
      <c r="X41" s="565"/>
      <c r="Y41" s="565"/>
      <c r="Z41" s="565"/>
      <c r="AA41" s="175"/>
    </row>
    <row r="42" spans="1:27" ht="18.75">
      <c r="A42" s="328">
        <v>16</v>
      </c>
      <c r="B42" s="565" t="str">
        <f>'[3]TH DANH SACH'!B20</f>
        <v>TTH129</v>
      </c>
      <c r="C42" s="565"/>
      <c r="D42" s="565"/>
      <c r="E42" s="566" t="str">
        <f>'[3]TH DANH SACH'!C20</f>
        <v>Võ Quang Ngân - Thôn Hương Cần_Xã Hương Toàn_TX Hương Trà</v>
      </c>
      <c r="F42" s="566"/>
      <c r="G42" s="566"/>
      <c r="H42" s="566"/>
      <c r="I42" s="566"/>
      <c r="J42" s="566"/>
      <c r="K42" s="566"/>
      <c r="L42" s="566"/>
      <c r="M42" s="566"/>
      <c r="N42" s="566"/>
      <c r="O42" s="566"/>
      <c r="P42" s="566"/>
      <c r="Q42" s="566"/>
      <c r="R42" s="565" t="str">
        <f>'[3]TH DANH SACH'!$E$5</f>
        <v>III</v>
      </c>
      <c r="S42" s="565"/>
      <c r="T42" s="565"/>
      <c r="U42" s="565">
        <f t="shared" si="0"/>
        <v>1</v>
      </c>
      <c r="V42" s="565"/>
      <c r="W42" s="565"/>
      <c r="X42" s="565"/>
      <c r="Y42" s="565"/>
      <c r="Z42" s="565"/>
      <c r="AA42" s="175"/>
    </row>
    <row r="43" spans="1:27" ht="18.75">
      <c r="A43" s="328">
        <v>17</v>
      </c>
      <c r="B43" s="565" t="str">
        <f>'[3]TH DANH SACH'!B21</f>
        <v>TTH148</v>
      </c>
      <c r="C43" s="565"/>
      <c r="D43" s="565"/>
      <c r="E43" s="566" t="str">
        <f>'[3]TH DANH SACH'!C21</f>
        <v>Trần Văn Lộc, 125  Địa Linh_Xã Hương Vinh_TX Hương Trà</v>
      </c>
      <c r="F43" s="566"/>
      <c r="G43" s="566"/>
      <c r="H43" s="566"/>
      <c r="I43" s="566"/>
      <c r="J43" s="566"/>
      <c r="K43" s="566"/>
      <c r="L43" s="566"/>
      <c r="M43" s="566"/>
      <c r="N43" s="566"/>
      <c r="O43" s="566"/>
      <c r="P43" s="566"/>
      <c r="Q43" s="566"/>
      <c r="R43" s="565" t="str">
        <f>'[3]TH DANH SACH'!$E$5</f>
        <v>III</v>
      </c>
      <c r="S43" s="565"/>
      <c r="T43" s="565"/>
      <c r="U43" s="565">
        <f t="shared" si="0"/>
        <v>1</v>
      </c>
      <c r="V43" s="565"/>
      <c r="W43" s="565"/>
      <c r="X43" s="565"/>
      <c r="Y43" s="565"/>
      <c r="Z43" s="565"/>
      <c r="AA43" s="175"/>
    </row>
    <row r="44" spans="1:27" ht="18.75">
      <c r="A44" s="328">
        <v>18</v>
      </c>
      <c r="B44" s="565" t="str">
        <f>'[3]TH DANH SACH'!B22</f>
        <v>TTH170</v>
      </c>
      <c r="C44" s="565"/>
      <c r="D44" s="565"/>
      <c r="E44" s="566" t="str">
        <f>'[3]TH DANH SACH'!C22</f>
        <v>Hoàng Tú - KV4_phường Tứ Hạ_TX Hương Trà</v>
      </c>
      <c r="F44" s="566"/>
      <c r="G44" s="566"/>
      <c r="H44" s="566"/>
      <c r="I44" s="566"/>
      <c r="J44" s="566"/>
      <c r="K44" s="566"/>
      <c r="L44" s="566"/>
      <c r="M44" s="566"/>
      <c r="N44" s="566"/>
      <c r="O44" s="566"/>
      <c r="P44" s="566"/>
      <c r="Q44" s="566"/>
      <c r="R44" s="565" t="str">
        <f>'[3]TH DANH SACH'!$E$5</f>
        <v>III</v>
      </c>
      <c r="S44" s="565"/>
      <c r="T44" s="565"/>
      <c r="U44" s="565">
        <f t="shared" si="0"/>
        <v>1</v>
      </c>
      <c r="V44" s="565"/>
      <c r="W44" s="565"/>
      <c r="X44" s="565"/>
      <c r="Y44" s="565"/>
      <c r="Z44" s="565"/>
      <c r="AA44" s="175"/>
    </row>
    <row r="45" spans="1:27" ht="18.75">
      <c r="A45" s="328">
        <v>19</v>
      </c>
      <c r="B45" s="565" t="str">
        <f>'[3]TH DANH SACH'!B23</f>
        <v>TTH189</v>
      </c>
      <c r="C45" s="565"/>
      <c r="D45" s="565"/>
      <c r="E45" s="566" t="str">
        <f>'[3]TH DANH SACH'!C23</f>
        <v>Thôn Bồn Phổ_Phường Hương An_TX Hương Trà</v>
      </c>
      <c r="F45" s="566"/>
      <c r="G45" s="566"/>
      <c r="H45" s="566"/>
      <c r="I45" s="566"/>
      <c r="J45" s="566"/>
      <c r="K45" s="566"/>
      <c r="L45" s="566"/>
      <c r="M45" s="566"/>
      <c r="N45" s="566"/>
      <c r="O45" s="566"/>
      <c r="P45" s="566"/>
      <c r="Q45" s="566"/>
      <c r="R45" s="565" t="str">
        <f>'[3]TH DANH SACH'!$E$5</f>
        <v>III</v>
      </c>
      <c r="S45" s="565"/>
      <c r="T45" s="565"/>
      <c r="U45" s="565">
        <f t="shared" si="0"/>
        <v>1</v>
      </c>
      <c r="V45" s="565"/>
      <c r="W45" s="565"/>
      <c r="X45" s="565"/>
      <c r="Y45" s="565"/>
      <c r="Z45" s="565"/>
      <c r="AA45" s="175"/>
    </row>
    <row r="46" spans="1:27" ht="18.75">
      <c r="A46" s="328">
        <v>20</v>
      </c>
      <c r="B46" s="565" t="str">
        <f>'[3]TH DANH SACH'!B24</f>
        <v>TTH190</v>
      </c>
      <c r="C46" s="565"/>
      <c r="D46" s="565"/>
      <c r="E46" s="566" t="str">
        <f>'[3]TH DANH SACH'!C24</f>
        <v>Thôn Long Hồ Thượng_Phường Hương Hồ_TX Hương Trà</v>
      </c>
      <c r="F46" s="566"/>
      <c r="G46" s="566"/>
      <c r="H46" s="566"/>
      <c r="I46" s="566"/>
      <c r="J46" s="566"/>
      <c r="K46" s="566"/>
      <c r="L46" s="566"/>
      <c r="M46" s="566"/>
      <c r="N46" s="566"/>
      <c r="O46" s="566"/>
      <c r="P46" s="566"/>
      <c r="Q46" s="566"/>
      <c r="R46" s="565" t="str">
        <f>'[3]TH DANH SACH'!$E$5</f>
        <v>III</v>
      </c>
      <c r="S46" s="565"/>
      <c r="T46" s="565"/>
      <c r="U46" s="565">
        <f t="shared" si="0"/>
        <v>1</v>
      </c>
      <c r="V46" s="565"/>
      <c r="W46" s="565"/>
      <c r="X46" s="565"/>
      <c r="Y46" s="565"/>
      <c r="Z46" s="565"/>
      <c r="AA46" s="175"/>
    </row>
    <row r="47" spans="1:27" ht="18.75">
      <c r="A47" s="328">
        <v>21</v>
      </c>
      <c r="B47" s="565" t="str">
        <f>'[3]TH DANH SACH'!B25</f>
        <v>TTH209</v>
      </c>
      <c r="C47" s="565"/>
      <c r="D47" s="565"/>
      <c r="E47" s="566" t="str">
        <f>'[3]TH DANH SACH'!C25</f>
        <v>Thôn Hải Cát 1_Xã Hương Thọ_TX Hương Trà</v>
      </c>
      <c r="F47" s="566"/>
      <c r="G47" s="566"/>
      <c r="H47" s="566"/>
      <c r="I47" s="566"/>
      <c r="J47" s="566"/>
      <c r="K47" s="566"/>
      <c r="L47" s="566"/>
      <c r="M47" s="566"/>
      <c r="N47" s="566"/>
      <c r="O47" s="566"/>
      <c r="P47" s="566"/>
      <c r="Q47" s="566"/>
      <c r="R47" s="565" t="str">
        <f>'[3]TH DANH SACH'!$E$5</f>
        <v>III</v>
      </c>
      <c r="S47" s="565"/>
      <c r="T47" s="565"/>
      <c r="U47" s="565">
        <f t="shared" si="0"/>
        <v>1</v>
      </c>
      <c r="V47" s="565"/>
      <c r="W47" s="565"/>
      <c r="X47" s="565"/>
      <c r="Y47" s="565"/>
      <c r="Z47" s="565"/>
      <c r="AA47" s="175"/>
    </row>
    <row r="48" spans="1:27" ht="18.75">
      <c r="A48" s="328">
        <v>22</v>
      </c>
      <c r="B48" s="565" t="str">
        <f>'[3]TH DANH SACH'!B26</f>
        <v>TTH211</v>
      </c>
      <c r="C48" s="565"/>
      <c r="D48" s="565"/>
      <c r="E48" s="566" t="str">
        <f>'[3]TH DANH SACH'!C26</f>
        <v>Thôn Giáp Thượng_phường Hương Văn_TX Hương Trà</v>
      </c>
      <c r="F48" s="566"/>
      <c r="G48" s="566"/>
      <c r="H48" s="566"/>
      <c r="I48" s="566"/>
      <c r="J48" s="566"/>
      <c r="K48" s="566"/>
      <c r="L48" s="566"/>
      <c r="M48" s="566"/>
      <c r="N48" s="566"/>
      <c r="O48" s="566"/>
      <c r="P48" s="566"/>
      <c r="Q48" s="566"/>
      <c r="R48" s="565" t="str">
        <f>'[3]TH DANH SACH'!$E$5</f>
        <v>III</v>
      </c>
      <c r="S48" s="565"/>
      <c r="T48" s="565"/>
      <c r="U48" s="565">
        <f t="shared" si="0"/>
        <v>1</v>
      </c>
      <c r="V48" s="565"/>
      <c r="W48" s="565"/>
      <c r="X48" s="565"/>
      <c r="Y48" s="565"/>
      <c r="Z48" s="565"/>
      <c r="AA48" s="175"/>
    </row>
    <row r="49" spans="1:27" ht="18.75">
      <c r="A49" s="328">
        <v>23</v>
      </c>
      <c r="B49" s="565" t="str">
        <f>'[3]TH DANH SACH'!B27</f>
        <v>TTH212</v>
      </c>
      <c r="C49" s="565"/>
      <c r="D49" s="565"/>
      <c r="E49" s="566" t="str">
        <f>'[3]TH DANH SACH'!C27</f>
        <v>Thôn Sơn Công_Phường Hương Vân_TX Hương Trà</v>
      </c>
      <c r="F49" s="566"/>
      <c r="G49" s="566"/>
      <c r="H49" s="566"/>
      <c r="I49" s="566"/>
      <c r="J49" s="566"/>
      <c r="K49" s="566"/>
      <c r="L49" s="566"/>
      <c r="M49" s="566"/>
      <c r="N49" s="566"/>
      <c r="O49" s="566"/>
      <c r="P49" s="566"/>
      <c r="Q49" s="566"/>
      <c r="R49" s="565" t="str">
        <f>'[3]TH DANH SACH'!$E$5</f>
        <v>III</v>
      </c>
      <c r="S49" s="565"/>
      <c r="T49" s="565"/>
      <c r="U49" s="565">
        <f t="shared" si="0"/>
        <v>1</v>
      </c>
      <c r="V49" s="565"/>
      <c r="W49" s="565"/>
      <c r="X49" s="565"/>
      <c r="Y49" s="565"/>
      <c r="Z49" s="565"/>
      <c r="AA49" s="175"/>
    </row>
    <row r="50" spans="1:27" ht="18.75">
      <c r="A50" s="328">
        <v>24</v>
      </c>
      <c r="B50" s="565" t="str">
        <f>'[3]TH DANH SACH'!B28</f>
        <v>TTH219</v>
      </c>
      <c r="C50" s="565"/>
      <c r="D50" s="565"/>
      <c r="E50" s="566" t="str">
        <f>'[3]TH DANH SACH'!C28</f>
        <v>Thôn Bàu Đinh_phường Hương Văn_TX Hương Trà</v>
      </c>
      <c r="F50" s="566"/>
      <c r="G50" s="566"/>
      <c r="H50" s="566"/>
      <c r="I50" s="566"/>
      <c r="J50" s="566"/>
      <c r="K50" s="566"/>
      <c r="L50" s="566"/>
      <c r="M50" s="566"/>
      <c r="N50" s="566"/>
      <c r="O50" s="566"/>
      <c r="P50" s="566"/>
      <c r="Q50" s="566"/>
      <c r="R50" s="565" t="str">
        <f>'[3]TH DANH SACH'!$E$5</f>
        <v>III</v>
      </c>
      <c r="S50" s="565"/>
      <c r="T50" s="565"/>
      <c r="U50" s="565">
        <f t="shared" si="0"/>
        <v>1</v>
      </c>
      <c r="V50" s="565"/>
      <c r="W50" s="565"/>
      <c r="X50" s="565"/>
      <c r="Y50" s="565"/>
      <c r="Z50" s="565"/>
      <c r="AA50" s="175"/>
    </row>
    <row r="51" spans="1:27" ht="18.75">
      <c r="A51" s="328">
        <v>25</v>
      </c>
      <c r="B51" s="565" t="str">
        <f>'[3]TH DANH SACH'!B29</f>
        <v>TTH222</v>
      </c>
      <c r="C51" s="565"/>
      <c r="D51" s="565"/>
      <c r="E51" s="566" t="str">
        <f>'[3]TH DANH SACH'!C29</f>
        <v>Thôn Trung Thôn_phường Hương Xuân_TX Hương Trà</v>
      </c>
      <c r="F51" s="566"/>
      <c r="G51" s="566"/>
      <c r="H51" s="566"/>
      <c r="I51" s="566"/>
      <c r="J51" s="566"/>
      <c r="K51" s="566"/>
      <c r="L51" s="566"/>
      <c r="M51" s="566"/>
      <c r="N51" s="566"/>
      <c r="O51" s="566"/>
      <c r="P51" s="566"/>
      <c r="Q51" s="566"/>
      <c r="R51" s="565" t="str">
        <f>'[3]TH DANH SACH'!$E$5</f>
        <v>III</v>
      </c>
      <c r="S51" s="565"/>
      <c r="T51" s="565"/>
      <c r="U51" s="565">
        <f t="shared" si="0"/>
        <v>1</v>
      </c>
      <c r="V51" s="565"/>
      <c r="W51" s="565"/>
      <c r="X51" s="565"/>
      <c r="Y51" s="565"/>
      <c r="Z51" s="565"/>
      <c r="AA51" s="175"/>
    </row>
    <row r="52" spans="1:27" ht="18.75">
      <c r="A52" s="328">
        <v>26</v>
      </c>
      <c r="B52" s="565" t="str">
        <f>'[3]TH DANH SACH'!B30</f>
        <v>TTH273</v>
      </c>
      <c r="C52" s="565"/>
      <c r="D52" s="565"/>
      <c r="E52" s="566" t="str">
        <f>'[3]TH DANH SACH'!C30</f>
        <v>7/13 Nguyễn Hiền (Văn Xá)_phường Tứ Hạ_TX Hương Trà</v>
      </c>
      <c r="F52" s="566"/>
      <c r="G52" s="566"/>
      <c r="H52" s="566"/>
      <c r="I52" s="566"/>
      <c r="J52" s="566"/>
      <c r="K52" s="566"/>
      <c r="L52" s="566"/>
      <c r="M52" s="566"/>
      <c r="N52" s="566"/>
      <c r="O52" s="566"/>
      <c r="P52" s="566"/>
      <c r="Q52" s="566"/>
      <c r="R52" s="565" t="str">
        <f>'[3]TH DANH SACH'!$E$5</f>
        <v>III</v>
      </c>
      <c r="S52" s="565"/>
      <c r="T52" s="565"/>
      <c r="U52" s="565">
        <f t="shared" si="0"/>
        <v>1</v>
      </c>
      <c r="V52" s="565"/>
      <c r="W52" s="565"/>
      <c r="X52" s="565"/>
      <c r="Y52" s="565"/>
      <c r="Z52" s="565"/>
      <c r="AA52" s="175"/>
    </row>
    <row r="53" spans="1:27" ht="18.75">
      <c r="A53" s="328">
        <v>27</v>
      </c>
      <c r="B53" s="565" t="str">
        <f>'[3]TH DANH SACH'!B31</f>
        <v>TTH276</v>
      </c>
      <c r="C53" s="565"/>
      <c r="D53" s="565"/>
      <c r="E53" s="566" t="str">
        <f>'[3]TH DANH SACH'!C31</f>
        <v>thôn Hòa Hiệp_Xã Bình Thành_TX Hương Trà</v>
      </c>
      <c r="F53" s="566"/>
      <c r="G53" s="566"/>
      <c r="H53" s="566"/>
      <c r="I53" s="566"/>
      <c r="J53" s="566"/>
      <c r="K53" s="566"/>
      <c r="L53" s="566"/>
      <c r="M53" s="566"/>
      <c r="N53" s="566"/>
      <c r="O53" s="566"/>
      <c r="P53" s="566"/>
      <c r="Q53" s="566"/>
      <c r="R53" s="565" t="str">
        <f>'[3]TH DANH SACH'!$E$5</f>
        <v>III</v>
      </c>
      <c r="S53" s="565"/>
      <c r="T53" s="565"/>
      <c r="U53" s="565">
        <f t="shared" si="0"/>
        <v>1</v>
      </c>
      <c r="V53" s="565"/>
      <c r="W53" s="565"/>
      <c r="X53" s="565"/>
      <c r="Y53" s="565"/>
      <c r="Z53" s="565"/>
      <c r="AA53" s="175"/>
    </row>
    <row r="54" spans="1:27" ht="18.75">
      <c r="A54" s="328">
        <v>28</v>
      </c>
      <c r="B54" s="565" t="str">
        <f>'[3]TH DANH SACH'!B32</f>
        <v>TTH293</v>
      </c>
      <c r="C54" s="565"/>
      <c r="D54" s="565"/>
      <c r="E54" s="566" t="str">
        <f>'[3]TH DANH SACH'!C32</f>
        <v>Thôn Thanh Khê_phường Hương Xuân_TX Hương Trà</v>
      </c>
      <c r="F54" s="566"/>
      <c r="G54" s="566"/>
      <c r="H54" s="566"/>
      <c r="I54" s="566"/>
      <c r="J54" s="566"/>
      <c r="K54" s="566"/>
      <c r="L54" s="566"/>
      <c r="M54" s="566"/>
      <c r="N54" s="566"/>
      <c r="O54" s="566"/>
      <c r="P54" s="566"/>
      <c r="Q54" s="566"/>
      <c r="R54" s="565" t="str">
        <f>'[3]TH DANH SACH'!$E$5</f>
        <v>III</v>
      </c>
      <c r="S54" s="565"/>
      <c r="T54" s="565"/>
      <c r="U54" s="565">
        <f t="shared" si="0"/>
        <v>1</v>
      </c>
      <c r="V54" s="565"/>
      <c r="W54" s="565"/>
      <c r="X54" s="565"/>
      <c r="Y54" s="565"/>
      <c r="Z54" s="565"/>
      <c r="AA54" s="175"/>
    </row>
    <row r="55" spans="1:27" ht="18.75">
      <c r="A55" s="328">
        <v>29</v>
      </c>
      <c r="B55" s="565" t="str">
        <f>'[3]TH DANH SACH'!B33</f>
        <v>TTH294</v>
      </c>
      <c r="C55" s="565"/>
      <c r="D55" s="565"/>
      <c r="E55" s="566" t="str">
        <f>'[3]TH DANH SACH'!C33</f>
        <v>Núi Cây Mao_Phường Hương Vân_TX Hương Trà</v>
      </c>
      <c r="F55" s="566"/>
      <c r="G55" s="566"/>
      <c r="H55" s="566"/>
      <c r="I55" s="566"/>
      <c r="J55" s="566"/>
      <c r="K55" s="566"/>
      <c r="L55" s="566"/>
      <c r="M55" s="566"/>
      <c r="N55" s="566"/>
      <c r="O55" s="566"/>
      <c r="P55" s="566"/>
      <c r="Q55" s="566"/>
      <c r="R55" s="565" t="str">
        <f>'[3]TH DANH SACH'!$E$5</f>
        <v>III</v>
      </c>
      <c r="S55" s="565"/>
      <c r="T55" s="565"/>
      <c r="U55" s="565">
        <f t="shared" si="0"/>
        <v>1</v>
      </c>
      <c r="V55" s="565"/>
      <c r="W55" s="565"/>
      <c r="X55" s="565"/>
      <c r="Y55" s="565"/>
      <c r="Z55" s="565"/>
      <c r="AA55" s="175"/>
    </row>
    <row r="56" spans="1:27" ht="18.75">
      <c r="A56" s="328">
        <v>30</v>
      </c>
      <c r="B56" s="565" t="str">
        <f>'[3]TH DANH SACH'!B34</f>
        <v>TTH303</v>
      </c>
      <c r="C56" s="565"/>
      <c r="D56" s="565"/>
      <c r="E56" s="566" t="str">
        <f>'[3]TH DANH SACH'!C34</f>
        <v>Đỉnh núi 98m - Thôn Đông Trầm_Phường Hương Hồ_TX Hương Trà</v>
      </c>
      <c r="F56" s="566"/>
      <c r="G56" s="566"/>
      <c r="H56" s="566"/>
      <c r="I56" s="566"/>
      <c r="J56" s="566"/>
      <c r="K56" s="566"/>
      <c r="L56" s="566"/>
      <c r="M56" s="566"/>
      <c r="N56" s="566"/>
      <c r="O56" s="566"/>
      <c r="P56" s="566"/>
      <c r="Q56" s="566"/>
      <c r="R56" s="565" t="str">
        <f>'[3]TH DANH SACH'!$E$5</f>
        <v>III</v>
      </c>
      <c r="S56" s="565"/>
      <c r="T56" s="565"/>
      <c r="U56" s="565">
        <f t="shared" si="0"/>
        <v>1</v>
      </c>
      <c r="V56" s="565"/>
      <c r="W56" s="565"/>
      <c r="X56" s="565"/>
      <c r="Y56" s="565"/>
      <c r="Z56" s="565"/>
      <c r="AA56" s="175"/>
    </row>
    <row r="57" spans="1:27" ht="18.75">
      <c r="A57" s="328">
        <v>31</v>
      </c>
      <c r="B57" s="565" t="str">
        <f>'[3]TH DANH SACH'!B35</f>
        <v>TTH330</v>
      </c>
      <c r="C57" s="565"/>
      <c r="D57" s="565"/>
      <c r="E57" s="566" t="str">
        <f>'[3]TH DANH SACH'!C35</f>
        <v>Đỉnh núi bên cạnh thôn Thọ Bình_Xã Bình Thành_TX Hương Trà</v>
      </c>
      <c r="F57" s="566"/>
      <c r="G57" s="566"/>
      <c r="H57" s="566"/>
      <c r="I57" s="566"/>
      <c r="J57" s="566"/>
      <c r="K57" s="566"/>
      <c r="L57" s="566"/>
      <c r="M57" s="566"/>
      <c r="N57" s="566"/>
      <c r="O57" s="566"/>
      <c r="P57" s="566"/>
      <c r="Q57" s="566"/>
      <c r="R57" s="565" t="str">
        <f>'[3]TH DANH SACH'!$E$5</f>
        <v>III</v>
      </c>
      <c r="S57" s="565"/>
      <c r="T57" s="565"/>
      <c r="U57" s="565">
        <f t="shared" si="0"/>
        <v>1</v>
      </c>
      <c r="V57" s="565"/>
      <c r="W57" s="565"/>
      <c r="X57" s="565"/>
      <c r="Y57" s="565"/>
      <c r="Z57" s="565"/>
      <c r="AA57" s="175"/>
    </row>
    <row r="58" spans="1:27" ht="18.75">
      <c r="A58" s="328">
        <v>32</v>
      </c>
      <c r="B58" s="565" t="str">
        <f>'[3]TH DANH SACH'!B36</f>
        <v>TTH060</v>
      </c>
      <c r="C58" s="565"/>
      <c r="D58" s="565"/>
      <c r="E58" s="566" t="str">
        <f>'[3]TH DANH SACH'!C36</f>
        <v>Nguyễn Văn Châu,  Thôn 3_Xã Phong Hòa_Huyện Phong Điền</v>
      </c>
      <c r="F58" s="566"/>
      <c r="G58" s="566"/>
      <c r="H58" s="566"/>
      <c r="I58" s="566"/>
      <c r="J58" s="566"/>
      <c r="K58" s="566"/>
      <c r="L58" s="566"/>
      <c r="M58" s="566"/>
      <c r="N58" s="566"/>
      <c r="O58" s="566"/>
      <c r="P58" s="566"/>
      <c r="Q58" s="566"/>
      <c r="R58" s="565" t="str">
        <f>'[3]TH DANH SACH'!$E$5</f>
        <v>III</v>
      </c>
      <c r="S58" s="565"/>
      <c r="T58" s="565"/>
      <c r="U58" s="565">
        <f t="shared" si="0"/>
        <v>1</v>
      </c>
      <c r="V58" s="565"/>
      <c r="W58" s="565"/>
      <c r="X58" s="565"/>
      <c r="Y58" s="565"/>
      <c r="Z58" s="565"/>
      <c r="AA58" s="175"/>
    </row>
    <row r="59" spans="1:27" ht="18.75">
      <c r="A59" s="328">
        <v>33</v>
      </c>
      <c r="B59" s="565" t="str">
        <f>'[3]TH DANH SACH'!B37</f>
        <v>TTH133</v>
      </c>
      <c r="C59" s="565"/>
      <c r="D59" s="565"/>
      <c r="E59" s="566" t="str">
        <f>'[3]TH DANH SACH'!C37</f>
        <v>Nguyễn Văn Địch,  Thôn Điền Lộc_Xã Phong Xuân_Huyện Phong Điền</v>
      </c>
      <c r="F59" s="566"/>
      <c r="G59" s="566"/>
      <c r="H59" s="566"/>
      <c r="I59" s="566"/>
      <c r="J59" s="566"/>
      <c r="K59" s="566"/>
      <c r="L59" s="566"/>
      <c r="M59" s="566"/>
      <c r="N59" s="566"/>
      <c r="O59" s="566"/>
      <c r="P59" s="566"/>
      <c r="Q59" s="566"/>
      <c r="R59" s="565" t="str">
        <f>'[3]TH DANH SACH'!$E$5</f>
        <v>III</v>
      </c>
      <c r="S59" s="565"/>
      <c r="T59" s="565"/>
      <c r="U59" s="565">
        <f t="shared" si="0"/>
        <v>1</v>
      </c>
      <c r="V59" s="565"/>
      <c r="W59" s="565"/>
      <c r="X59" s="565"/>
      <c r="Y59" s="565"/>
      <c r="Z59" s="565"/>
      <c r="AA59" s="175"/>
    </row>
    <row r="60" spans="1:27" ht="18.75">
      <c r="A60" s="328">
        <v>34</v>
      </c>
      <c r="B60" s="565" t="str">
        <f>'[3]TH DANH SACH'!B38</f>
        <v>TTH141</v>
      </c>
      <c r="C60" s="565"/>
      <c r="D60" s="565"/>
      <c r="E60" s="566" t="str">
        <f>'[3]TH DANH SACH'!C38</f>
        <v>Nguyễn Đăng Khung, Thôn 5_Xã Điền Hòa_Huyện Phong Điền</v>
      </c>
      <c r="F60" s="566"/>
      <c r="G60" s="566"/>
      <c r="H60" s="566"/>
      <c r="I60" s="566"/>
      <c r="J60" s="566"/>
      <c r="K60" s="566"/>
      <c r="L60" s="566"/>
      <c r="M60" s="566"/>
      <c r="N60" s="566"/>
      <c r="O60" s="566"/>
      <c r="P60" s="566"/>
      <c r="Q60" s="566"/>
      <c r="R60" s="565" t="str">
        <f>'[3]TH DANH SACH'!$E$5</f>
        <v>III</v>
      </c>
      <c r="S60" s="565"/>
      <c r="T60" s="565"/>
      <c r="U60" s="565">
        <f t="shared" si="0"/>
        <v>1</v>
      </c>
      <c r="V60" s="565"/>
      <c r="W60" s="565"/>
      <c r="X60" s="565"/>
      <c r="Y60" s="565"/>
      <c r="Z60" s="565"/>
      <c r="AA60" s="175"/>
    </row>
    <row r="61" spans="1:27" ht="18.75">
      <c r="A61" s="328">
        <v>35</v>
      </c>
      <c r="B61" s="565" t="str">
        <f>'[3]TH DANH SACH'!B39</f>
        <v>TTH171</v>
      </c>
      <c r="C61" s="565"/>
      <c r="D61" s="565"/>
      <c r="E61" s="566" t="str">
        <f>'[3]TH DANH SACH'!C39</f>
        <v>Thôn Mỹ Phú_Xã Phong Chương_Huyện Phong Điền</v>
      </c>
      <c r="F61" s="566"/>
      <c r="G61" s="566"/>
      <c r="H61" s="566"/>
      <c r="I61" s="566"/>
      <c r="J61" s="566"/>
      <c r="K61" s="566"/>
      <c r="L61" s="566"/>
      <c r="M61" s="566"/>
      <c r="N61" s="566"/>
      <c r="O61" s="566"/>
      <c r="P61" s="566"/>
      <c r="Q61" s="566"/>
      <c r="R61" s="565" t="str">
        <f>'[3]TH DANH SACH'!$E$5</f>
        <v>III</v>
      </c>
      <c r="S61" s="565"/>
      <c r="T61" s="565"/>
      <c r="U61" s="565">
        <f t="shared" si="0"/>
        <v>1</v>
      </c>
      <c r="V61" s="565"/>
      <c r="W61" s="565"/>
      <c r="X61" s="565"/>
      <c r="Y61" s="565"/>
      <c r="Z61" s="565"/>
      <c r="AA61" s="175"/>
    </row>
    <row r="62" spans="1:27" ht="18.75">
      <c r="A62" s="328">
        <v>36</v>
      </c>
      <c r="B62" s="565" t="str">
        <f>'[3]TH DANH SACH'!B40</f>
        <v>TTH181</v>
      </c>
      <c r="C62" s="565"/>
      <c r="D62" s="565"/>
      <c r="E62" s="566" t="str">
        <f>'[3]TH DANH SACH'!C40</f>
        <v>Lê Văn Lực,  Thôn Đông Lái_Xã Phong Thu_Huyện Phong Điền</v>
      </c>
      <c r="F62" s="566"/>
      <c r="G62" s="566"/>
      <c r="H62" s="566"/>
      <c r="I62" s="566"/>
      <c r="J62" s="566"/>
      <c r="K62" s="566"/>
      <c r="L62" s="566"/>
      <c r="M62" s="566"/>
      <c r="N62" s="566"/>
      <c r="O62" s="566"/>
      <c r="P62" s="566"/>
      <c r="Q62" s="566"/>
      <c r="R62" s="565" t="str">
        <f>'[3]TH DANH SACH'!$E$5</f>
        <v>III</v>
      </c>
      <c r="S62" s="565"/>
      <c r="T62" s="565"/>
      <c r="U62" s="565">
        <f t="shared" si="0"/>
        <v>1</v>
      </c>
      <c r="V62" s="565"/>
      <c r="W62" s="565"/>
      <c r="X62" s="565"/>
      <c r="Y62" s="565"/>
      <c r="Z62" s="565"/>
      <c r="AA62" s="175"/>
    </row>
    <row r="63" spans="1:27" ht="18.75">
      <c r="A63" s="328">
        <v>37</v>
      </c>
      <c r="B63" s="565" t="str">
        <f>'[3]TH DANH SACH'!B41</f>
        <v>TTH183</v>
      </c>
      <c r="C63" s="565"/>
      <c r="D63" s="565"/>
      <c r="E63" s="566" t="str">
        <f>'[3]TH DANH SACH'!C41</f>
        <v>Trần Văn Khanh,  Thôn Lương Mai_Xã Phong Chương_Huyện Phong Điền</v>
      </c>
      <c r="F63" s="566"/>
      <c r="G63" s="566"/>
      <c r="H63" s="566"/>
      <c r="I63" s="566"/>
      <c r="J63" s="566"/>
      <c r="K63" s="566"/>
      <c r="L63" s="566"/>
      <c r="M63" s="566"/>
      <c r="N63" s="566"/>
      <c r="O63" s="566"/>
      <c r="P63" s="566"/>
      <c r="Q63" s="566"/>
      <c r="R63" s="565" t="str">
        <f>'[3]TH DANH SACH'!$E$5</f>
        <v>III</v>
      </c>
      <c r="S63" s="565"/>
      <c r="T63" s="565"/>
      <c r="U63" s="565">
        <f t="shared" si="0"/>
        <v>1</v>
      </c>
      <c r="V63" s="565"/>
      <c r="W63" s="565"/>
      <c r="X63" s="565"/>
      <c r="Y63" s="565"/>
      <c r="Z63" s="565"/>
      <c r="AA63" s="175"/>
    </row>
    <row r="64" spans="1:27" ht="18.75">
      <c r="A64" s="328">
        <v>38</v>
      </c>
      <c r="B64" s="565" t="str">
        <f>'[3]TH DANH SACH'!B42</f>
        <v>TTH184</v>
      </c>
      <c r="C64" s="565"/>
      <c r="D64" s="565"/>
      <c r="E64" s="566" t="str">
        <f>'[3]TH DANH SACH'!C42</f>
        <v>Hoàng Văn Kỳ,  Thôn Hiền Lương_Xã Phong Hiền_Huyện Phong Điền</v>
      </c>
      <c r="F64" s="566"/>
      <c r="G64" s="566"/>
      <c r="H64" s="566"/>
      <c r="I64" s="566"/>
      <c r="J64" s="566"/>
      <c r="K64" s="566"/>
      <c r="L64" s="566"/>
      <c r="M64" s="566"/>
      <c r="N64" s="566"/>
      <c r="O64" s="566"/>
      <c r="P64" s="566"/>
      <c r="Q64" s="566"/>
      <c r="R64" s="565" t="str">
        <f>'[3]TH DANH SACH'!$E$5</f>
        <v>III</v>
      </c>
      <c r="S64" s="565"/>
      <c r="T64" s="565"/>
      <c r="U64" s="565">
        <f t="shared" si="0"/>
        <v>1</v>
      </c>
      <c r="V64" s="565"/>
      <c r="W64" s="565"/>
      <c r="X64" s="565"/>
      <c r="Y64" s="565"/>
      <c r="Z64" s="565"/>
      <c r="AA64" s="175"/>
    </row>
    <row r="65" spans="1:27" ht="18.75">
      <c r="A65" s="328">
        <v>39</v>
      </c>
      <c r="B65" s="565" t="str">
        <f>'[3]TH DANH SACH'!B43</f>
        <v>TTH195</v>
      </c>
      <c r="C65" s="565"/>
      <c r="D65" s="565"/>
      <c r="E65" s="566" t="str">
        <f>'[3]TH DANH SACH'!C43</f>
        <v>Thôn Đồng Dạ_Xã Phong Sơn_Huyện Phong Điền</v>
      </c>
      <c r="F65" s="566"/>
      <c r="G65" s="566"/>
      <c r="H65" s="566"/>
      <c r="I65" s="566"/>
      <c r="J65" s="566"/>
      <c r="K65" s="566"/>
      <c r="L65" s="566"/>
      <c r="M65" s="566"/>
      <c r="N65" s="566"/>
      <c r="O65" s="566"/>
      <c r="P65" s="566"/>
      <c r="Q65" s="566"/>
      <c r="R65" s="565" t="str">
        <f>'[3]TH DANH SACH'!$E$5</f>
        <v>III</v>
      </c>
      <c r="S65" s="565"/>
      <c r="T65" s="565"/>
      <c r="U65" s="565">
        <f t="shared" si="0"/>
        <v>1</v>
      </c>
      <c r="V65" s="565"/>
      <c r="W65" s="565"/>
      <c r="X65" s="565"/>
      <c r="Y65" s="565"/>
      <c r="Z65" s="565"/>
      <c r="AA65" s="175"/>
    </row>
    <row r="66" spans="1:27" ht="18.75">
      <c r="A66" s="328">
        <v>40</v>
      </c>
      <c r="B66" s="565" t="str">
        <f>'[3]TH DANH SACH'!B44</f>
        <v>TTH196</v>
      </c>
      <c r="C66" s="565"/>
      <c r="D66" s="565"/>
      <c r="E66" s="566" t="str">
        <f>'[3]TH DANH SACH'!C44</f>
        <v>Thôn Tân Lập_TT Phong Điền_Huyện Phong Điền</v>
      </c>
      <c r="F66" s="566"/>
      <c r="G66" s="566"/>
      <c r="H66" s="566"/>
      <c r="I66" s="566"/>
      <c r="J66" s="566"/>
      <c r="K66" s="566"/>
      <c r="L66" s="566"/>
      <c r="M66" s="566"/>
      <c r="N66" s="566"/>
      <c r="O66" s="566"/>
      <c r="P66" s="566"/>
      <c r="Q66" s="566"/>
      <c r="R66" s="565" t="str">
        <f>'[3]TH DANH SACH'!$E$5</f>
        <v>III</v>
      </c>
      <c r="S66" s="565"/>
      <c r="T66" s="565"/>
      <c r="U66" s="565">
        <f t="shared" si="0"/>
        <v>1</v>
      </c>
      <c r="V66" s="565"/>
      <c r="W66" s="565"/>
      <c r="X66" s="565"/>
      <c r="Y66" s="565"/>
      <c r="Z66" s="565"/>
      <c r="AA66" s="175"/>
    </row>
    <row r="67" spans="1:27" ht="18.75">
      <c r="A67" s="328">
        <v>41</v>
      </c>
      <c r="B67" s="565" t="str">
        <f>'[3]TH DANH SACH'!B45</f>
        <v>TTH213</v>
      </c>
      <c r="C67" s="565"/>
      <c r="D67" s="565"/>
      <c r="E67" s="566" t="str">
        <f>'[3]TH DANH SACH'!C45</f>
        <v>Thôn Tân Mỹ_Xã Phong Mỹ_Huyện Phong Điền</v>
      </c>
      <c r="F67" s="566"/>
      <c r="G67" s="566"/>
      <c r="H67" s="566"/>
      <c r="I67" s="566"/>
      <c r="J67" s="566"/>
      <c r="K67" s="566"/>
      <c r="L67" s="566"/>
      <c r="M67" s="566"/>
      <c r="N67" s="566"/>
      <c r="O67" s="566"/>
      <c r="P67" s="566"/>
      <c r="Q67" s="566"/>
      <c r="R67" s="565" t="str">
        <f>'[3]TH DANH SACH'!$E$5</f>
        <v>III</v>
      </c>
      <c r="S67" s="565"/>
      <c r="T67" s="565"/>
      <c r="U67" s="565">
        <f t="shared" si="0"/>
        <v>1</v>
      </c>
      <c r="V67" s="565"/>
      <c r="W67" s="565"/>
      <c r="X67" s="565"/>
      <c r="Y67" s="565"/>
      <c r="Z67" s="565"/>
      <c r="AA67" s="175"/>
    </row>
    <row r="68" spans="1:27" ht="18.75">
      <c r="A68" s="328">
        <v>42</v>
      </c>
      <c r="B68" s="565" t="str">
        <f>'[3]TH DANH SACH'!B46</f>
        <v>TTH247</v>
      </c>
      <c r="C68" s="565"/>
      <c r="D68" s="565"/>
      <c r="E68" s="566" t="str">
        <f>'[3]TH DANH SACH'!C46</f>
        <v>Thôn Bắc Thạnh_Xã Phong Hiền_Huyện Phong Điền</v>
      </c>
      <c r="F68" s="566"/>
      <c r="G68" s="566"/>
      <c r="H68" s="566"/>
      <c r="I68" s="566"/>
      <c r="J68" s="566"/>
      <c r="K68" s="566"/>
      <c r="L68" s="566"/>
      <c r="M68" s="566"/>
      <c r="N68" s="566"/>
      <c r="O68" s="566"/>
      <c r="P68" s="566"/>
      <c r="Q68" s="566"/>
      <c r="R68" s="565" t="str">
        <f>'[3]TH DANH SACH'!$E$5</f>
        <v>III</v>
      </c>
      <c r="S68" s="565"/>
      <c r="T68" s="565"/>
      <c r="U68" s="565">
        <f t="shared" si="0"/>
        <v>1</v>
      </c>
      <c r="V68" s="565"/>
      <c r="W68" s="565"/>
      <c r="X68" s="565"/>
      <c r="Y68" s="565"/>
      <c r="Z68" s="565"/>
      <c r="AA68" s="175"/>
    </row>
    <row r="69" spans="1:27" ht="18.75">
      <c r="A69" s="328">
        <v>43</v>
      </c>
      <c r="B69" s="565" t="str">
        <f>'[3]TH DANH SACH'!B47</f>
        <v>TTH248</v>
      </c>
      <c r="C69" s="565"/>
      <c r="D69" s="565"/>
      <c r="E69" s="566" t="str">
        <f>'[3]TH DANH SACH'!C47</f>
        <v>Đỉnh đồi gần cột điện lực  -  thôn Bến Củi_Xã Phong Xuân_Huyện Phong Điền</v>
      </c>
      <c r="F69" s="566"/>
      <c r="G69" s="566"/>
      <c r="H69" s="566"/>
      <c r="I69" s="566"/>
      <c r="J69" s="566"/>
      <c r="K69" s="566"/>
      <c r="L69" s="566"/>
      <c r="M69" s="566"/>
      <c r="N69" s="566"/>
      <c r="O69" s="566"/>
      <c r="P69" s="566"/>
      <c r="Q69" s="566"/>
      <c r="R69" s="565" t="str">
        <f>'[3]TH DANH SACH'!$E$5</f>
        <v>III</v>
      </c>
      <c r="S69" s="565"/>
      <c r="T69" s="565"/>
      <c r="U69" s="565">
        <f t="shared" si="0"/>
        <v>1</v>
      </c>
      <c r="V69" s="565"/>
      <c r="W69" s="565"/>
      <c r="X69" s="565"/>
      <c r="Y69" s="565"/>
      <c r="Z69" s="565"/>
      <c r="AA69" s="175"/>
    </row>
    <row r="70" spans="1:27" ht="18.75">
      <c r="A70" s="328">
        <v>44</v>
      </c>
      <c r="B70" s="565" t="str">
        <f>'[3]TH DANH SACH'!B48</f>
        <v>TTH256</v>
      </c>
      <c r="C70" s="565"/>
      <c r="D70" s="565"/>
      <c r="E70" s="566" t="str">
        <f>'[3]TH DANH SACH'!C48</f>
        <v>Thôn Thanh Hương_Xã Điền Hương_Huyện Phong Điền</v>
      </c>
      <c r="F70" s="566"/>
      <c r="G70" s="566"/>
      <c r="H70" s="566"/>
      <c r="I70" s="566"/>
      <c r="J70" s="566"/>
      <c r="K70" s="566"/>
      <c r="L70" s="566"/>
      <c r="M70" s="566"/>
      <c r="N70" s="566"/>
      <c r="O70" s="566"/>
      <c r="P70" s="566"/>
      <c r="Q70" s="566"/>
      <c r="R70" s="565" t="str">
        <f>'[3]TH DANH SACH'!$E$5</f>
        <v>III</v>
      </c>
      <c r="S70" s="565"/>
      <c r="T70" s="565"/>
      <c r="U70" s="565">
        <f t="shared" si="0"/>
        <v>1</v>
      </c>
      <c r="V70" s="565"/>
      <c r="W70" s="565"/>
      <c r="X70" s="565"/>
      <c r="Y70" s="565"/>
      <c r="Z70" s="565"/>
      <c r="AA70" s="175"/>
    </row>
    <row r="71" spans="1:27" ht="18.75">
      <c r="A71" s="328">
        <v>45</v>
      </c>
      <c r="B71" s="565" t="str">
        <f>'[3]TH DANH SACH'!B49</f>
        <v>TTH257</v>
      </c>
      <c r="C71" s="565"/>
      <c r="D71" s="565"/>
      <c r="E71" s="566" t="str">
        <f>'[3]TH DANH SACH'!C49</f>
        <v>Thôn Mỹ Xuyên_Xã Phong Hòa_Huyện Phong Điền</v>
      </c>
      <c r="F71" s="566"/>
      <c r="G71" s="566"/>
      <c r="H71" s="566"/>
      <c r="I71" s="566"/>
      <c r="J71" s="566"/>
      <c r="K71" s="566"/>
      <c r="L71" s="566"/>
      <c r="M71" s="566"/>
      <c r="N71" s="566"/>
      <c r="O71" s="566"/>
      <c r="P71" s="566"/>
      <c r="Q71" s="566"/>
      <c r="R71" s="565" t="str">
        <f>'[3]TH DANH SACH'!$E$5</f>
        <v>III</v>
      </c>
      <c r="S71" s="565"/>
      <c r="T71" s="565"/>
      <c r="U71" s="565">
        <f t="shared" si="0"/>
        <v>1</v>
      </c>
      <c r="V71" s="565"/>
      <c r="W71" s="565"/>
      <c r="X71" s="565"/>
      <c r="Y71" s="565"/>
      <c r="Z71" s="565"/>
      <c r="AA71" s="175"/>
    </row>
    <row r="72" spans="1:27" ht="18.75">
      <c r="A72" s="328">
        <v>46</v>
      </c>
      <c r="B72" s="565" t="str">
        <f>'[3]TH DANH SACH'!B50</f>
        <v>TTH110</v>
      </c>
      <c r="C72" s="565"/>
      <c r="D72" s="565"/>
      <c r="E72" s="566" t="str">
        <f>'[3]TH DANH SACH'!C50</f>
        <v>Thôn Lương Phú Quý_Xã Lộc Điền_Huyện Phú Lộc</v>
      </c>
      <c r="F72" s="566"/>
      <c r="G72" s="566"/>
      <c r="H72" s="566"/>
      <c r="I72" s="566"/>
      <c r="J72" s="566"/>
      <c r="K72" s="566"/>
      <c r="L72" s="566"/>
      <c r="M72" s="566"/>
      <c r="N72" s="566"/>
      <c r="O72" s="566"/>
      <c r="P72" s="566"/>
      <c r="Q72" s="566"/>
      <c r="R72" s="565" t="str">
        <f>'[3]TH DANH SACH'!$E$5</f>
        <v>III</v>
      </c>
      <c r="S72" s="565"/>
      <c r="T72" s="565"/>
      <c r="U72" s="565">
        <f t="shared" si="0"/>
        <v>1</v>
      </c>
      <c r="V72" s="565"/>
      <c r="W72" s="565"/>
      <c r="X72" s="565"/>
      <c r="Y72" s="565"/>
      <c r="Z72" s="565"/>
      <c r="AA72" s="175"/>
    </row>
    <row r="73" spans="1:27" ht="18.75">
      <c r="A73" s="328">
        <v>47</v>
      </c>
      <c r="B73" s="565" t="str">
        <f>'[3]TH DANH SACH'!B51</f>
        <v>TTH113</v>
      </c>
      <c r="C73" s="565"/>
      <c r="D73" s="565"/>
      <c r="E73" s="566" t="str">
        <f>'[3]TH DANH SACH'!C51</f>
        <v>Bùi Tý,  Thôn Nam_Xã Lộc An_Huyện Phú Lộc</v>
      </c>
      <c r="F73" s="566"/>
      <c r="G73" s="566"/>
      <c r="H73" s="566"/>
      <c r="I73" s="566"/>
      <c r="J73" s="566"/>
      <c r="K73" s="566"/>
      <c r="L73" s="566"/>
      <c r="M73" s="566"/>
      <c r="N73" s="566"/>
      <c r="O73" s="566"/>
      <c r="P73" s="566"/>
      <c r="Q73" s="566"/>
      <c r="R73" s="565" t="str">
        <f>'[3]TH DANH SACH'!$E$5</f>
        <v>III</v>
      </c>
      <c r="S73" s="565"/>
      <c r="T73" s="565"/>
      <c r="U73" s="565">
        <f t="shared" si="0"/>
        <v>1</v>
      </c>
      <c r="V73" s="565"/>
      <c r="W73" s="565"/>
      <c r="X73" s="565"/>
      <c r="Y73" s="565"/>
      <c r="Z73" s="565"/>
      <c r="AA73" s="175"/>
    </row>
    <row r="74" spans="1:27" ht="18.75">
      <c r="A74" s="328">
        <v>48</v>
      </c>
      <c r="B74" s="565" t="str">
        <f>'[3]TH DANH SACH'!B52</f>
        <v>TTH139</v>
      </c>
      <c r="C74" s="565"/>
      <c r="D74" s="565"/>
      <c r="E74" s="566" t="str">
        <f>'[3]TH DANH SACH'!C52</f>
        <v>Thôn 2_Xã Vinh Mỹ_Huyện Phú Lộc</v>
      </c>
      <c r="F74" s="566"/>
      <c r="G74" s="566"/>
      <c r="H74" s="566"/>
      <c r="I74" s="566"/>
      <c r="J74" s="566"/>
      <c r="K74" s="566"/>
      <c r="L74" s="566"/>
      <c r="M74" s="566"/>
      <c r="N74" s="566"/>
      <c r="O74" s="566"/>
      <c r="P74" s="566"/>
      <c r="Q74" s="566"/>
      <c r="R74" s="565" t="str">
        <f>'[3]TH DANH SACH'!$E$5</f>
        <v>III</v>
      </c>
      <c r="S74" s="565"/>
      <c r="T74" s="565"/>
      <c r="U74" s="565">
        <f t="shared" si="0"/>
        <v>1</v>
      </c>
      <c r="V74" s="565"/>
      <c r="W74" s="565"/>
      <c r="X74" s="565"/>
      <c r="Y74" s="565"/>
      <c r="Z74" s="565"/>
      <c r="AA74" s="175"/>
    </row>
    <row r="75" spans="1:27" ht="18.75">
      <c r="A75" s="328">
        <v>49</v>
      </c>
      <c r="B75" s="565" t="str">
        <f>'[3]TH DANH SACH'!B53</f>
        <v>TTH172</v>
      </c>
      <c r="C75" s="565"/>
      <c r="D75" s="565"/>
      <c r="E75" s="566" t="str">
        <f>'[3]TH DANH SACH'!C53</f>
        <v>Huỳnh Văn Hiền - Thôn Thủy Yên Thượng_Xã Lộc Thủy_Huyện Phú Lộc</v>
      </c>
      <c r="F75" s="566"/>
      <c r="G75" s="566"/>
      <c r="H75" s="566"/>
      <c r="I75" s="566"/>
      <c r="J75" s="566"/>
      <c r="K75" s="566"/>
      <c r="L75" s="566"/>
      <c r="M75" s="566"/>
      <c r="N75" s="566"/>
      <c r="O75" s="566"/>
      <c r="P75" s="566"/>
      <c r="Q75" s="566"/>
      <c r="R75" s="565" t="str">
        <f>'[3]TH DANH SACH'!$E$5</f>
        <v>III</v>
      </c>
      <c r="S75" s="565"/>
      <c r="T75" s="565"/>
      <c r="U75" s="565">
        <f t="shared" si="0"/>
        <v>1</v>
      </c>
      <c r="V75" s="565"/>
      <c r="W75" s="565"/>
      <c r="X75" s="565"/>
      <c r="Y75" s="565"/>
      <c r="Z75" s="565"/>
      <c r="AA75" s="175"/>
    </row>
    <row r="76" spans="1:27" ht="18.75">
      <c r="A76" s="328">
        <v>50</v>
      </c>
      <c r="B76" s="565" t="str">
        <f>'[3]TH DANH SACH'!B54</f>
        <v>TTH180</v>
      </c>
      <c r="C76" s="565"/>
      <c r="D76" s="565"/>
      <c r="E76" s="566" t="str">
        <f>'[3]TH DANH SACH'!C54</f>
        <v>Cột HT Mobile - Thôn An Cư Tân_TT Lăng Cô_Huyện Phú Lộc</v>
      </c>
      <c r="F76" s="566"/>
      <c r="G76" s="566"/>
      <c r="H76" s="566"/>
      <c r="I76" s="566"/>
      <c r="J76" s="566"/>
      <c r="K76" s="566"/>
      <c r="L76" s="566"/>
      <c r="M76" s="566"/>
      <c r="N76" s="566"/>
      <c r="O76" s="566"/>
      <c r="P76" s="566"/>
      <c r="Q76" s="566"/>
      <c r="R76" s="565" t="str">
        <f>'[3]TH DANH SACH'!$E$5</f>
        <v>III</v>
      </c>
      <c r="S76" s="565"/>
      <c r="T76" s="565"/>
      <c r="U76" s="565">
        <f t="shared" si="0"/>
        <v>1</v>
      </c>
      <c r="V76" s="565"/>
      <c r="W76" s="565"/>
      <c r="X76" s="565"/>
      <c r="Y76" s="565"/>
      <c r="Z76" s="565"/>
      <c r="AA76" s="175"/>
    </row>
    <row r="77" spans="1:27" ht="18.75">
      <c r="A77" s="328">
        <v>51</v>
      </c>
      <c r="B77" s="565" t="str">
        <f>'[3]TH DANH SACH'!B55</f>
        <v>TTH185</v>
      </c>
      <c r="C77" s="565"/>
      <c r="D77" s="565"/>
      <c r="E77" s="566" t="str">
        <f>'[3]TH DANH SACH'!C55</f>
        <v>Đình đồi bên đường  -  Thôn 2_Xã Xuân Lộc_Huyện Phú Lộc</v>
      </c>
      <c r="F77" s="566"/>
      <c r="G77" s="566"/>
      <c r="H77" s="566"/>
      <c r="I77" s="566"/>
      <c r="J77" s="566"/>
      <c r="K77" s="566"/>
      <c r="L77" s="566"/>
      <c r="M77" s="566"/>
      <c r="N77" s="566"/>
      <c r="O77" s="566"/>
      <c r="P77" s="566"/>
      <c r="Q77" s="566"/>
      <c r="R77" s="565" t="str">
        <f>'[3]TH DANH SACH'!$E$5</f>
        <v>III</v>
      </c>
      <c r="S77" s="565"/>
      <c r="T77" s="565"/>
      <c r="U77" s="565">
        <f t="shared" si="0"/>
        <v>1</v>
      </c>
      <c r="V77" s="565"/>
      <c r="W77" s="565"/>
      <c r="X77" s="565"/>
      <c r="Y77" s="565"/>
      <c r="Z77" s="565"/>
      <c r="AA77" s="175"/>
    </row>
    <row r="78" spans="1:27" ht="18.75">
      <c r="A78" s="328">
        <v>52</v>
      </c>
      <c r="B78" s="565" t="str">
        <f>'[3]TH DANH SACH'!B56</f>
        <v>TTH192</v>
      </c>
      <c r="C78" s="565"/>
      <c r="D78" s="565"/>
      <c r="E78" s="566" t="str">
        <f>'[3]TH DANH SACH'!C56</f>
        <v>Thôn Bát Sơn_Xã Lộc Điền_Huyện Phú Lộc</v>
      </c>
      <c r="F78" s="566"/>
      <c r="G78" s="566"/>
      <c r="H78" s="566"/>
      <c r="I78" s="566"/>
      <c r="J78" s="566"/>
      <c r="K78" s="566"/>
      <c r="L78" s="566"/>
      <c r="M78" s="566"/>
      <c r="N78" s="566"/>
      <c r="O78" s="566"/>
      <c r="P78" s="566"/>
      <c r="Q78" s="566"/>
      <c r="R78" s="565" t="str">
        <f>'[3]TH DANH SACH'!$E$5</f>
        <v>III</v>
      </c>
      <c r="S78" s="565"/>
      <c r="T78" s="565"/>
      <c r="U78" s="565">
        <f t="shared" si="0"/>
        <v>1</v>
      </c>
      <c r="V78" s="565"/>
      <c r="W78" s="565"/>
      <c r="X78" s="565"/>
      <c r="Y78" s="565"/>
      <c r="Z78" s="565"/>
      <c r="AA78" s="175"/>
    </row>
    <row r="79" spans="1:27" ht="18.75">
      <c r="A79" s="328">
        <v>53</v>
      </c>
      <c r="B79" s="565" t="str">
        <f>'[3]TH DANH SACH'!B57</f>
        <v>TTH210</v>
      </c>
      <c r="C79" s="565"/>
      <c r="D79" s="565"/>
      <c r="E79" s="566" t="str">
        <f>'[3]TH DANH SACH'!C57</f>
        <v>Thôn 6 _Xã Lộc Hòa_Huyện Phú Lộc</v>
      </c>
      <c r="F79" s="566"/>
      <c r="G79" s="566"/>
      <c r="H79" s="566"/>
      <c r="I79" s="566"/>
      <c r="J79" s="566"/>
      <c r="K79" s="566"/>
      <c r="L79" s="566"/>
      <c r="M79" s="566"/>
      <c r="N79" s="566"/>
      <c r="O79" s="566"/>
      <c r="P79" s="566"/>
      <c r="Q79" s="566"/>
      <c r="R79" s="565" t="str">
        <f>'[3]TH DANH SACH'!$E$5</f>
        <v>III</v>
      </c>
      <c r="S79" s="565"/>
      <c r="T79" s="565"/>
      <c r="U79" s="565">
        <f t="shared" si="0"/>
        <v>1</v>
      </c>
      <c r="V79" s="565"/>
      <c r="W79" s="565"/>
      <c r="X79" s="565"/>
      <c r="Y79" s="565"/>
      <c r="Z79" s="565"/>
      <c r="AA79" s="175"/>
    </row>
    <row r="80" spans="1:27" ht="18.75">
      <c r="A80" s="328">
        <v>54</v>
      </c>
      <c r="B80" s="565" t="str">
        <f>'[3]TH DANH SACH'!B58</f>
        <v>TTH226</v>
      </c>
      <c r="C80" s="565"/>
      <c r="D80" s="565"/>
      <c r="E80" s="566" t="str">
        <f>'[3]TH DANH SACH'!C58</f>
        <v>Thôn Bắc Thượng_Xã Lộc An_Huyện Phú Lộc</v>
      </c>
      <c r="F80" s="566"/>
      <c r="G80" s="566"/>
      <c r="H80" s="566"/>
      <c r="I80" s="566"/>
      <c r="J80" s="566"/>
      <c r="K80" s="566"/>
      <c r="L80" s="566"/>
      <c r="M80" s="566"/>
      <c r="N80" s="566"/>
      <c r="O80" s="566"/>
      <c r="P80" s="566"/>
      <c r="Q80" s="566"/>
      <c r="R80" s="565" t="str">
        <f>'[3]TH DANH SACH'!$E$5</f>
        <v>III</v>
      </c>
      <c r="S80" s="565"/>
      <c r="T80" s="565"/>
      <c r="U80" s="565">
        <f t="shared" si="0"/>
        <v>1</v>
      </c>
      <c r="V80" s="565"/>
      <c r="W80" s="565"/>
      <c r="X80" s="565"/>
      <c r="Y80" s="565"/>
      <c r="Z80" s="565"/>
      <c r="AA80" s="175"/>
    </row>
    <row r="81" spans="1:27" ht="18.75">
      <c r="A81" s="328">
        <v>55</v>
      </c>
      <c r="B81" s="565" t="str">
        <f>'[3]TH DANH SACH'!B59</f>
        <v>TTH227</v>
      </c>
      <c r="C81" s="565"/>
      <c r="D81" s="565"/>
      <c r="E81" s="566" t="str">
        <f>'[3]TH DANH SACH'!C59</f>
        <v>Đỉnh núi cạnh thôn Cảnh Dương_Xã Lộc Vĩnh_Huyện Phú Lộc</v>
      </c>
      <c r="F81" s="566"/>
      <c r="G81" s="566"/>
      <c r="H81" s="566"/>
      <c r="I81" s="566"/>
      <c r="J81" s="566"/>
      <c r="K81" s="566"/>
      <c r="L81" s="566"/>
      <c r="M81" s="566"/>
      <c r="N81" s="566"/>
      <c r="O81" s="566"/>
      <c r="P81" s="566"/>
      <c r="Q81" s="566"/>
      <c r="R81" s="565" t="str">
        <f>'[3]TH DANH SACH'!$E$5</f>
        <v>III</v>
      </c>
      <c r="S81" s="565"/>
      <c r="T81" s="565"/>
      <c r="U81" s="565">
        <f t="shared" si="0"/>
        <v>1</v>
      </c>
      <c r="V81" s="565"/>
      <c r="W81" s="565"/>
      <c r="X81" s="565"/>
      <c r="Y81" s="565"/>
      <c r="Z81" s="565"/>
      <c r="AA81" s="175"/>
    </row>
    <row r="82" spans="1:27" ht="18.75">
      <c r="A82" s="328">
        <v>56</v>
      </c>
      <c r="B82" s="565" t="str">
        <f>'[3]TH DANH SACH'!B60</f>
        <v>TTH228</v>
      </c>
      <c r="C82" s="565"/>
      <c r="D82" s="565"/>
      <c r="E82" s="566" t="str">
        <f>'[3]TH DANH SACH'!C60</f>
        <v>Thôn Phú Cường_Xã Lộc Thủy_Huyện Phú Lộc</v>
      </c>
      <c r="F82" s="566"/>
      <c r="G82" s="566"/>
      <c r="H82" s="566"/>
      <c r="I82" s="566"/>
      <c r="J82" s="566"/>
      <c r="K82" s="566"/>
      <c r="L82" s="566"/>
      <c r="M82" s="566"/>
      <c r="N82" s="566"/>
      <c r="O82" s="566"/>
      <c r="P82" s="566"/>
      <c r="Q82" s="566"/>
      <c r="R82" s="565" t="str">
        <f>'[3]TH DANH SACH'!$E$5</f>
        <v>III</v>
      </c>
      <c r="S82" s="565"/>
      <c r="T82" s="565"/>
      <c r="U82" s="565">
        <f t="shared" si="0"/>
        <v>1</v>
      </c>
      <c r="V82" s="565"/>
      <c r="W82" s="565"/>
      <c r="X82" s="565"/>
      <c r="Y82" s="565"/>
      <c r="Z82" s="565"/>
      <c r="AA82" s="175"/>
    </row>
    <row r="83" spans="1:27" ht="18.75">
      <c r="A83" s="328">
        <v>57</v>
      </c>
      <c r="B83" s="565" t="str">
        <f>'[3]TH DANH SACH'!B61</f>
        <v>TTH291</v>
      </c>
      <c r="C83" s="565"/>
      <c r="D83" s="565"/>
      <c r="E83" s="566" t="str">
        <f>'[3]TH DANH SACH'!C61</f>
        <v>Thôn Nam Phổ Cần_Xã Lộc An_Huyện Phú Lộc</v>
      </c>
      <c r="F83" s="566"/>
      <c r="G83" s="566"/>
      <c r="H83" s="566"/>
      <c r="I83" s="566"/>
      <c r="J83" s="566"/>
      <c r="K83" s="566"/>
      <c r="L83" s="566"/>
      <c r="M83" s="566"/>
      <c r="N83" s="566"/>
      <c r="O83" s="566"/>
      <c r="P83" s="566"/>
      <c r="Q83" s="566"/>
      <c r="R83" s="565" t="str">
        <f>'[3]TH DANH SACH'!$E$5</f>
        <v>III</v>
      </c>
      <c r="S83" s="565"/>
      <c r="T83" s="565"/>
      <c r="U83" s="565">
        <f t="shared" si="0"/>
        <v>1</v>
      </c>
      <c r="V83" s="565"/>
      <c r="W83" s="565"/>
      <c r="X83" s="565"/>
      <c r="Y83" s="565"/>
      <c r="Z83" s="565"/>
      <c r="AA83" s="175"/>
    </row>
    <row r="84" spans="1:27" ht="18.75">
      <c r="A84" s="328">
        <v>58</v>
      </c>
      <c r="B84" s="565" t="str">
        <f>'[3]TH DANH SACH'!B62</f>
        <v>TTH296</v>
      </c>
      <c r="C84" s="565"/>
      <c r="D84" s="565"/>
      <c r="E84" s="566" t="str">
        <f>'[3]TH DANH SACH'!C62</f>
        <v>Thôn Vĩnh Sơn_Xã Lộc Sơn_Huyện Phú Lộc</v>
      </c>
      <c r="F84" s="566"/>
      <c r="G84" s="566"/>
      <c r="H84" s="566"/>
      <c r="I84" s="566"/>
      <c r="J84" s="566"/>
      <c r="K84" s="566"/>
      <c r="L84" s="566"/>
      <c r="M84" s="566"/>
      <c r="N84" s="566"/>
      <c r="O84" s="566"/>
      <c r="P84" s="566"/>
      <c r="Q84" s="566"/>
      <c r="R84" s="565" t="str">
        <f>'[3]TH DANH SACH'!$E$5</f>
        <v>III</v>
      </c>
      <c r="S84" s="565"/>
      <c r="T84" s="565"/>
      <c r="U84" s="565">
        <f t="shared" si="0"/>
        <v>1</v>
      </c>
      <c r="V84" s="565"/>
      <c r="W84" s="565"/>
      <c r="X84" s="565"/>
      <c r="Y84" s="565"/>
      <c r="Z84" s="565"/>
      <c r="AA84" s="175"/>
    </row>
    <row r="85" spans="1:27" ht="18.75">
      <c r="A85" s="328">
        <v>59</v>
      </c>
      <c r="B85" s="565" t="str">
        <f>'[3]TH DANH SACH'!B63</f>
        <v>TTH089</v>
      </c>
      <c r="C85" s="565"/>
      <c r="D85" s="565"/>
      <c r="E85" s="566" t="str">
        <f>'[3]TH DANH SACH'!C63</f>
        <v>Đỉnh núi đối diện khu du lịch Làng Xanh_TT Lăng Cô_Huyện Phú Lộc</v>
      </c>
      <c r="F85" s="566"/>
      <c r="G85" s="566"/>
      <c r="H85" s="566"/>
      <c r="I85" s="566"/>
      <c r="J85" s="566"/>
      <c r="K85" s="566"/>
      <c r="L85" s="566"/>
      <c r="M85" s="566"/>
      <c r="N85" s="566"/>
      <c r="O85" s="566"/>
      <c r="P85" s="566"/>
      <c r="Q85" s="566"/>
      <c r="R85" s="565" t="str">
        <f>'[3]TH DANH SACH'!$E$5</f>
        <v>III</v>
      </c>
      <c r="S85" s="565"/>
      <c r="T85" s="565"/>
      <c r="U85" s="565">
        <f t="shared" si="0"/>
        <v>1</v>
      </c>
      <c r="V85" s="565"/>
      <c r="W85" s="565"/>
      <c r="X85" s="565"/>
      <c r="Y85" s="565"/>
      <c r="Z85" s="565"/>
      <c r="AA85" s="175"/>
    </row>
    <row r="86" spans="1:27" ht="18.75">
      <c r="A86" s="328">
        <v>60</v>
      </c>
      <c r="B86" s="565" t="str">
        <f>'[3]TH DANH SACH'!B64</f>
        <v>TTH092</v>
      </c>
      <c r="C86" s="565"/>
      <c r="D86" s="565"/>
      <c r="E86" s="566" t="str">
        <f>'[3]TH DANH SACH'!C64</f>
        <v>Lê Văn Thịnh,  Thôn Loan Lý_TT Lăng Cô_Huyện Phú Lộc</v>
      </c>
      <c r="F86" s="566"/>
      <c r="G86" s="566"/>
      <c r="H86" s="566"/>
      <c r="I86" s="566"/>
      <c r="J86" s="566"/>
      <c r="K86" s="566"/>
      <c r="L86" s="566"/>
      <c r="M86" s="566"/>
      <c r="N86" s="566"/>
      <c r="O86" s="566"/>
      <c r="P86" s="566"/>
      <c r="Q86" s="566"/>
      <c r="R86" s="565" t="str">
        <f>'[3]TH DANH SACH'!$E$5</f>
        <v>III</v>
      </c>
      <c r="S86" s="565"/>
      <c r="T86" s="565"/>
      <c r="U86" s="565">
        <f t="shared" si="0"/>
        <v>1</v>
      </c>
      <c r="V86" s="565"/>
      <c r="W86" s="565"/>
      <c r="X86" s="565"/>
      <c r="Y86" s="565"/>
      <c r="Z86" s="565"/>
      <c r="AA86" s="175"/>
    </row>
    <row r="87" spans="1:27" ht="18.75">
      <c r="A87" s="328">
        <v>61</v>
      </c>
      <c r="B87" s="565" t="str">
        <f>'[3]TH DANH SACH'!B65</f>
        <v>TTH104</v>
      </c>
      <c r="C87" s="565"/>
      <c r="D87" s="565"/>
      <c r="E87" s="566" t="str">
        <f>'[3]TH DANH SACH'!C65</f>
        <v>Thôn An Hải_TT Thuận An_Huyện Phú Vang</v>
      </c>
      <c r="F87" s="566"/>
      <c r="G87" s="566"/>
      <c r="H87" s="566"/>
      <c r="I87" s="566"/>
      <c r="J87" s="566"/>
      <c r="K87" s="566"/>
      <c r="L87" s="566"/>
      <c r="M87" s="566"/>
      <c r="N87" s="566"/>
      <c r="O87" s="566"/>
      <c r="P87" s="566"/>
      <c r="Q87" s="566"/>
      <c r="R87" s="565" t="str">
        <f>'[3]TH DANH SACH'!$E$5</f>
        <v>III</v>
      </c>
      <c r="S87" s="565"/>
      <c r="T87" s="565"/>
      <c r="U87" s="565">
        <f t="shared" si="0"/>
        <v>1</v>
      </c>
      <c r="V87" s="565"/>
      <c r="W87" s="565"/>
      <c r="X87" s="565"/>
      <c r="Y87" s="565"/>
      <c r="Z87" s="565"/>
      <c r="AA87" s="175"/>
    </row>
    <row r="88" spans="1:27" ht="18.75">
      <c r="A88" s="328">
        <v>62</v>
      </c>
      <c r="B88" s="565" t="str">
        <f>'[3]TH DANH SACH'!B66</f>
        <v>TTH109</v>
      </c>
      <c r="C88" s="565"/>
      <c r="D88" s="565"/>
      <c r="E88" s="566" t="str">
        <f>'[3]TH DANH SACH'!C66</f>
        <v>Nguyễn Thanh Sơn - Thôn Kế Võ_Xã Vinh Xuân_Huyện Phú Vang</v>
      </c>
      <c r="F88" s="566"/>
      <c r="G88" s="566"/>
      <c r="H88" s="566"/>
      <c r="I88" s="566"/>
      <c r="J88" s="566"/>
      <c r="K88" s="566"/>
      <c r="L88" s="566"/>
      <c r="M88" s="566"/>
      <c r="N88" s="566"/>
      <c r="O88" s="566"/>
      <c r="P88" s="566"/>
      <c r="Q88" s="566"/>
      <c r="R88" s="565" t="str">
        <f>'[3]TH DANH SACH'!$E$5</f>
        <v>III</v>
      </c>
      <c r="S88" s="565"/>
      <c r="T88" s="565"/>
      <c r="U88" s="565">
        <f t="shared" si="0"/>
        <v>1</v>
      </c>
      <c r="V88" s="565"/>
      <c r="W88" s="565"/>
      <c r="X88" s="565"/>
      <c r="Y88" s="565"/>
      <c r="Z88" s="565"/>
      <c r="AA88" s="175"/>
    </row>
    <row r="89" spans="1:27" ht="18.75">
      <c r="A89" s="328">
        <v>63</v>
      </c>
      <c r="B89" s="565" t="str">
        <f>'[3]TH DANH SACH'!B67</f>
        <v>TTH174</v>
      </c>
      <c r="C89" s="565"/>
      <c r="D89" s="565"/>
      <c r="E89" s="566" t="str">
        <f>'[3]TH DANH SACH'!C67</f>
        <v>UBND xã Vinh Thanh - Thôn 5_Xã Vinh Thanh_Huyện Phú Vang</v>
      </c>
      <c r="F89" s="566"/>
      <c r="G89" s="566"/>
      <c r="H89" s="566"/>
      <c r="I89" s="566"/>
      <c r="J89" s="566"/>
      <c r="K89" s="566"/>
      <c r="L89" s="566"/>
      <c r="M89" s="566"/>
      <c r="N89" s="566"/>
      <c r="O89" s="566"/>
      <c r="P89" s="566"/>
      <c r="Q89" s="566"/>
      <c r="R89" s="565" t="str">
        <f>'[3]TH DANH SACH'!$E$5</f>
        <v>III</v>
      </c>
      <c r="S89" s="565"/>
      <c r="T89" s="565"/>
      <c r="U89" s="565">
        <f t="shared" si="0"/>
        <v>1</v>
      </c>
      <c r="V89" s="565"/>
      <c r="W89" s="565"/>
      <c r="X89" s="565"/>
      <c r="Y89" s="565"/>
      <c r="Z89" s="565"/>
      <c r="AA89" s="175"/>
    </row>
    <row r="90" spans="1:27" ht="18.75">
      <c r="A90" s="328">
        <v>64</v>
      </c>
      <c r="B90" s="565" t="str">
        <f>'[3]TH DANH SACH'!B68</f>
        <v>TTH175</v>
      </c>
      <c r="C90" s="565"/>
      <c r="D90" s="565"/>
      <c r="E90" s="566" t="str">
        <f>'[3]TH DANH SACH'!C68</f>
        <v>Phan Công Khánh, thôn Ba Lăng_Xã Phú Xuân_Huyện Phú Vang</v>
      </c>
      <c r="F90" s="566"/>
      <c r="G90" s="566"/>
      <c r="H90" s="566"/>
      <c r="I90" s="566"/>
      <c r="J90" s="566"/>
      <c r="K90" s="566"/>
      <c r="L90" s="566"/>
      <c r="M90" s="566"/>
      <c r="N90" s="566"/>
      <c r="O90" s="566"/>
      <c r="P90" s="566"/>
      <c r="Q90" s="566"/>
      <c r="R90" s="565" t="str">
        <f>'[3]TH DANH SACH'!$E$5</f>
        <v>III</v>
      </c>
      <c r="S90" s="565"/>
      <c r="T90" s="565"/>
      <c r="U90" s="565">
        <f t="shared" si="0"/>
        <v>1</v>
      </c>
      <c r="V90" s="565"/>
      <c r="W90" s="565"/>
      <c r="X90" s="565"/>
      <c r="Y90" s="565"/>
      <c r="Z90" s="565"/>
      <c r="AA90" s="175"/>
    </row>
    <row r="91" spans="1:27" ht="18.75">
      <c r="A91" s="328">
        <v>65</v>
      </c>
      <c r="B91" s="565" t="str">
        <f>'[3]TH DANH SACH'!B69</f>
        <v>TTH188</v>
      </c>
      <c r="C91" s="565"/>
      <c r="D91" s="565"/>
      <c r="E91" s="566" t="str">
        <f>'[3]TH DANH SACH'!C69</f>
        <v>Hồ Văn Tiễn, thôn An Truyền_Xã Phú An_Huyện Phú Vang</v>
      </c>
      <c r="F91" s="566"/>
      <c r="G91" s="566"/>
      <c r="H91" s="566"/>
      <c r="I91" s="566"/>
      <c r="J91" s="566"/>
      <c r="K91" s="566"/>
      <c r="L91" s="566"/>
      <c r="M91" s="566"/>
      <c r="N91" s="566"/>
      <c r="O91" s="566"/>
      <c r="P91" s="566"/>
      <c r="Q91" s="566"/>
      <c r="R91" s="565" t="str">
        <f>'[3]TH DANH SACH'!$E$5</f>
        <v>III</v>
      </c>
      <c r="S91" s="565"/>
      <c r="T91" s="565"/>
      <c r="U91" s="565">
        <f t="shared" si="0"/>
        <v>1</v>
      </c>
      <c r="V91" s="565"/>
      <c r="W91" s="565"/>
      <c r="X91" s="565"/>
      <c r="Y91" s="565"/>
      <c r="Z91" s="565"/>
      <c r="AA91" s="175"/>
    </row>
    <row r="92" spans="1:27" ht="18.75">
      <c r="A92" s="328">
        <v>66</v>
      </c>
      <c r="B92" s="565" t="str">
        <f>'[3]TH DANH SACH'!B70</f>
        <v>TTH214</v>
      </c>
      <c r="C92" s="565"/>
      <c r="D92" s="565"/>
      <c r="E92" s="566" t="str">
        <f>'[3]TH DANH SACH'!C70</f>
        <v>Thôn Xuân Thiên Hạ_Xã Vinh Xuân_Huyện Phú Vang</v>
      </c>
      <c r="F92" s="566"/>
      <c r="G92" s="566"/>
      <c r="H92" s="566"/>
      <c r="I92" s="566"/>
      <c r="J92" s="566"/>
      <c r="K92" s="566"/>
      <c r="L92" s="566"/>
      <c r="M92" s="566"/>
      <c r="N92" s="566"/>
      <c r="O92" s="566"/>
      <c r="P92" s="566"/>
      <c r="Q92" s="566"/>
      <c r="R92" s="565" t="str">
        <f>'[3]TH DANH SACH'!$E$5</f>
        <v>III</v>
      </c>
      <c r="S92" s="565"/>
      <c r="T92" s="565"/>
      <c r="U92" s="565">
        <f t="shared" si="0"/>
        <v>1</v>
      </c>
      <c r="V92" s="565"/>
      <c r="W92" s="565"/>
      <c r="X92" s="565"/>
      <c r="Y92" s="565"/>
      <c r="Z92" s="565"/>
      <c r="AA92" s="175"/>
    </row>
    <row r="93" spans="1:27" ht="18.75">
      <c r="A93" s="328">
        <v>67</v>
      </c>
      <c r="B93" s="565" t="str">
        <f>'[3]TH DANH SACH'!B71</f>
        <v>TTH245</v>
      </c>
      <c r="C93" s="565"/>
      <c r="D93" s="565"/>
      <c r="E93" s="566" t="str">
        <f>'[3]TH DANH SACH'!C71</f>
        <v>Thôn Kế Sung_Xã Phú Diên_Huyện Phú Vang</v>
      </c>
      <c r="F93" s="566"/>
      <c r="G93" s="566"/>
      <c r="H93" s="566"/>
      <c r="I93" s="566"/>
      <c r="J93" s="566"/>
      <c r="K93" s="566"/>
      <c r="L93" s="566"/>
      <c r="M93" s="566"/>
      <c r="N93" s="566"/>
      <c r="O93" s="566"/>
      <c r="P93" s="566"/>
      <c r="Q93" s="566"/>
      <c r="R93" s="565" t="str">
        <f>'[3]TH DANH SACH'!$E$5</f>
        <v>III</v>
      </c>
      <c r="S93" s="565"/>
      <c r="T93" s="565"/>
      <c r="U93" s="565">
        <f t="shared" si="0"/>
        <v>1</v>
      </c>
      <c r="V93" s="565"/>
      <c r="W93" s="565"/>
      <c r="X93" s="565"/>
      <c r="Y93" s="565"/>
      <c r="Z93" s="565"/>
      <c r="AA93" s="175"/>
    </row>
    <row r="94" spans="1:27" ht="18.75">
      <c r="A94" s="328">
        <v>68</v>
      </c>
      <c r="B94" s="565" t="str">
        <f>'[3]TH DANH SACH'!B72</f>
        <v>TTH253</v>
      </c>
      <c r="C94" s="565"/>
      <c r="D94" s="565"/>
      <c r="E94" s="566" t="str">
        <f>'[3]TH DANH SACH'!C72</f>
        <v>Thôn Mậu Tài_Xã Phú Mậu_Huyện Phú Vang</v>
      </c>
      <c r="F94" s="566"/>
      <c r="G94" s="566"/>
      <c r="H94" s="566"/>
      <c r="I94" s="566"/>
      <c r="J94" s="566"/>
      <c r="K94" s="566"/>
      <c r="L94" s="566"/>
      <c r="M94" s="566"/>
      <c r="N94" s="566"/>
      <c r="O94" s="566"/>
      <c r="P94" s="566"/>
      <c r="Q94" s="566"/>
      <c r="R94" s="565" t="str">
        <f>'[3]TH DANH SACH'!$E$5</f>
        <v>III</v>
      </c>
      <c r="S94" s="565"/>
      <c r="T94" s="565"/>
      <c r="U94" s="565">
        <f t="shared" si="0"/>
        <v>1</v>
      </c>
      <c r="V94" s="565"/>
      <c r="W94" s="565"/>
      <c r="X94" s="565"/>
      <c r="Y94" s="565"/>
      <c r="Z94" s="565"/>
      <c r="AA94" s="175"/>
    </row>
    <row r="95" spans="1:27" ht="18.75">
      <c r="A95" s="328">
        <v>69</v>
      </c>
      <c r="B95" s="565" t="str">
        <f>'[3]TH DANH SACH'!B73</f>
        <v>TTH097</v>
      </c>
      <c r="C95" s="565"/>
      <c r="D95" s="565"/>
      <c r="E95" s="566" t="str">
        <f>'[3]TH DANH SACH'!C73</f>
        <v>Đình Làng Phong Lai_Xã Quảng Thái_Huyện Quảng Điền</v>
      </c>
      <c r="F95" s="566"/>
      <c r="G95" s="566"/>
      <c r="H95" s="566"/>
      <c r="I95" s="566"/>
      <c r="J95" s="566"/>
      <c r="K95" s="566"/>
      <c r="L95" s="566"/>
      <c r="M95" s="566"/>
      <c r="N95" s="566"/>
      <c r="O95" s="566"/>
      <c r="P95" s="566"/>
      <c r="Q95" s="566"/>
      <c r="R95" s="565" t="str">
        <f>'[3]TH DANH SACH'!$E$5</f>
        <v>III</v>
      </c>
      <c r="S95" s="565"/>
      <c r="T95" s="565"/>
      <c r="U95" s="565">
        <f t="shared" ref="U95:U103" si="1">$U$27</f>
        <v>1</v>
      </c>
      <c r="V95" s="565"/>
      <c r="W95" s="565"/>
      <c r="X95" s="565"/>
      <c r="Y95" s="565"/>
      <c r="Z95" s="565"/>
      <c r="AA95" s="175"/>
    </row>
    <row r="96" spans="1:27" ht="18.75">
      <c r="A96" s="328">
        <v>70</v>
      </c>
      <c r="B96" s="565" t="str">
        <f>'[3]TH DANH SACH'!B74</f>
        <v>TTH142</v>
      </c>
      <c r="C96" s="565"/>
      <c r="D96" s="565"/>
      <c r="E96" s="566" t="str">
        <f>'[3]TH DANH SACH'!C74</f>
        <v>UBND xã Quảng Vinh, thôn Sơn Tùng_Xã Quảng Vinh_Huyện Quảng Điền</v>
      </c>
      <c r="F96" s="566"/>
      <c r="G96" s="566"/>
      <c r="H96" s="566"/>
      <c r="I96" s="566"/>
      <c r="J96" s="566"/>
      <c r="K96" s="566"/>
      <c r="L96" s="566"/>
      <c r="M96" s="566"/>
      <c r="N96" s="566"/>
      <c r="O96" s="566"/>
      <c r="P96" s="566"/>
      <c r="Q96" s="566"/>
      <c r="R96" s="565" t="str">
        <f>'[3]TH DANH SACH'!$E$5</f>
        <v>III</v>
      </c>
      <c r="S96" s="565"/>
      <c r="T96" s="565"/>
      <c r="U96" s="565">
        <f t="shared" si="1"/>
        <v>1</v>
      </c>
      <c r="V96" s="565"/>
      <c r="W96" s="565"/>
      <c r="X96" s="565"/>
      <c r="Y96" s="565"/>
      <c r="Z96" s="565"/>
      <c r="AA96" s="175"/>
    </row>
    <row r="97" spans="1:27" ht="18.75">
      <c r="A97" s="328">
        <v>71</v>
      </c>
      <c r="B97" s="565" t="str">
        <f>'[3]TH DANH SACH'!B75</f>
        <v>TTH143</v>
      </c>
      <c r="C97" s="565"/>
      <c r="D97" s="565"/>
      <c r="E97" s="566" t="str">
        <f>'[3]TH DANH SACH'!C75</f>
        <v>UBND xã Quảng An - Thôn Phú Lương B_Xã Quảng An_Huyện Quảng Điền</v>
      </c>
      <c r="F97" s="566"/>
      <c r="G97" s="566"/>
      <c r="H97" s="566"/>
      <c r="I97" s="566"/>
      <c r="J97" s="566"/>
      <c r="K97" s="566"/>
      <c r="L97" s="566"/>
      <c r="M97" s="566"/>
      <c r="N97" s="566"/>
      <c r="O97" s="566"/>
      <c r="P97" s="566"/>
      <c r="Q97" s="566"/>
      <c r="R97" s="565" t="str">
        <f>'[3]TH DANH SACH'!$E$5</f>
        <v>III</v>
      </c>
      <c r="S97" s="565"/>
      <c r="T97" s="565"/>
      <c r="U97" s="565">
        <f t="shared" si="1"/>
        <v>1</v>
      </c>
      <c r="V97" s="565"/>
      <c r="W97" s="565"/>
      <c r="X97" s="565"/>
      <c r="Y97" s="565"/>
      <c r="Z97" s="565"/>
      <c r="AA97" s="175"/>
    </row>
    <row r="98" spans="1:27" ht="18.75">
      <c r="A98" s="328">
        <v>72</v>
      </c>
      <c r="B98" s="565" t="str">
        <f>'[3]TH DANH SACH'!B76</f>
        <v>TTH144</v>
      </c>
      <c r="C98" s="565"/>
      <c r="D98" s="565"/>
      <c r="E98" s="566" t="str">
        <f>'[3]TH DANH SACH'!C76</f>
        <v>Dương thị Tùng, thôn Hạ Lang_Xã Quảng Phú_Huyện Quảng Điền</v>
      </c>
      <c r="F98" s="566"/>
      <c r="G98" s="566"/>
      <c r="H98" s="566"/>
      <c r="I98" s="566"/>
      <c r="J98" s="566"/>
      <c r="K98" s="566"/>
      <c r="L98" s="566"/>
      <c r="M98" s="566"/>
      <c r="N98" s="566"/>
      <c r="O98" s="566"/>
      <c r="P98" s="566"/>
      <c r="Q98" s="566"/>
      <c r="R98" s="565" t="str">
        <f>'[3]TH DANH SACH'!$E$5</f>
        <v>III</v>
      </c>
      <c r="S98" s="565"/>
      <c r="T98" s="565"/>
      <c r="U98" s="565">
        <f t="shared" si="1"/>
        <v>1</v>
      </c>
      <c r="V98" s="565"/>
      <c r="W98" s="565"/>
      <c r="X98" s="565"/>
      <c r="Y98" s="565"/>
      <c r="Z98" s="565"/>
      <c r="AA98" s="175"/>
    </row>
    <row r="99" spans="1:27" ht="18.75">
      <c r="A99" s="328">
        <v>73</v>
      </c>
      <c r="B99" s="565" t="str">
        <f>'[3]TH DANH SACH'!B77</f>
        <v>TTH168</v>
      </c>
      <c r="C99" s="565"/>
      <c r="D99" s="565"/>
      <c r="E99" s="566" t="str">
        <f>'[3]TH DANH SACH'!C77</f>
        <v>UBND TT Sịa - Thôn Thạch Bích_TT Sịa _Huyện Quảng Điền</v>
      </c>
      <c r="F99" s="566"/>
      <c r="G99" s="566"/>
      <c r="H99" s="566"/>
      <c r="I99" s="566"/>
      <c r="J99" s="566"/>
      <c r="K99" s="566"/>
      <c r="L99" s="566"/>
      <c r="M99" s="566"/>
      <c r="N99" s="566"/>
      <c r="O99" s="566"/>
      <c r="P99" s="566"/>
      <c r="Q99" s="566"/>
      <c r="R99" s="565" t="str">
        <f>'[3]TH DANH SACH'!$E$5</f>
        <v>III</v>
      </c>
      <c r="S99" s="565"/>
      <c r="T99" s="565"/>
      <c r="U99" s="565">
        <f t="shared" si="1"/>
        <v>1</v>
      </c>
      <c r="V99" s="565"/>
      <c r="W99" s="565"/>
      <c r="X99" s="565"/>
      <c r="Y99" s="565"/>
      <c r="Z99" s="565"/>
      <c r="AA99" s="175"/>
    </row>
    <row r="100" spans="1:27" ht="18.75">
      <c r="A100" s="328">
        <v>74</v>
      </c>
      <c r="B100" s="565" t="str">
        <f>'[3]TH DANH SACH'!B78</f>
        <v>TTH169</v>
      </c>
      <c r="C100" s="565"/>
      <c r="D100" s="565"/>
      <c r="E100" s="566" t="str">
        <f>'[3]TH DANH SACH'!C78</f>
        <v>Thôn Cổ Tháp_Xã Quảng Lợi_Huyện Quảng Điền</v>
      </c>
      <c r="F100" s="566"/>
      <c r="G100" s="566"/>
      <c r="H100" s="566"/>
      <c r="I100" s="566"/>
      <c r="J100" s="566"/>
      <c r="K100" s="566"/>
      <c r="L100" s="566"/>
      <c r="M100" s="566"/>
      <c r="N100" s="566"/>
      <c r="O100" s="566"/>
      <c r="P100" s="566"/>
      <c r="Q100" s="566"/>
      <c r="R100" s="565" t="str">
        <f>'[3]TH DANH SACH'!$E$5</f>
        <v>III</v>
      </c>
      <c r="S100" s="565"/>
      <c r="T100" s="565"/>
      <c r="U100" s="565">
        <f t="shared" si="1"/>
        <v>1</v>
      </c>
      <c r="V100" s="565"/>
      <c r="W100" s="565"/>
      <c r="X100" s="565"/>
      <c r="Y100" s="565"/>
      <c r="Z100" s="565"/>
      <c r="AA100" s="175"/>
    </row>
    <row r="101" spans="1:27" ht="18.75">
      <c r="A101" s="328">
        <v>75</v>
      </c>
      <c r="B101" s="565" t="str">
        <f>'[3]TH DANH SACH'!B79</f>
        <v>TTH286</v>
      </c>
      <c r="C101" s="565"/>
      <c r="D101" s="565"/>
      <c r="E101" s="566" t="str">
        <f>'[3]TH DANH SACH'!C79</f>
        <v>Làng La Văn Hạ_Xã Quảng Thọ_Huyện Quảng Điền</v>
      </c>
      <c r="F101" s="566"/>
      <c r="G101" s="566"/>
      <c r="H101" s="566"/>
      <c r="I101" s="566"/>
      <c r="J101" s="566"/>
      <c r="K101" s="566"/>
      <c r="L101" s="566"/>
      <c r="M101" s="566"/>
      <c r="N101" s="566"/>
      <c r="O101" s="566"/>
      <c r="P101" s="566"/>
      <c r="Q101" s="566"/>
      <c r="R101" s="565" t="str">
        <f>'[3]TH DANH SACH'!$E$5</f>
        <v>III</v>
      </c>
      <c r="S101" s="565"/>
      <c r="T101" s="565"/>
      <c r="U101" s="565">
        <f t="shared" si="1"/>
        <v>1</v>
      </c>
      <c r="V101" s="565"/>
      <c r="W101" s="565"/>
      <c r="X101" s="565"/>
      <c r="Y101" s="565"/>
      <c r="Z101" s="565"/>
      <c r="AA101" s="175"/>
    </row>
    <row r="102" spans="1:27" ht="18.75">
      <c r="A102" s="328">
        <v>76</v>
      </c>
      <c r="B102" s="565" t="str">
        <f>'[3]TH DANH SACH'!B80</f>
        <v>TTH298</v>
      </c>
      <c r="C102" s="565"/>
      <c r="D102" s="565"/>
      <c r="E102" s="566" t="str">
        <f>'[3]TH DANH SACH'!C80</f>
        <v>Thôn 10 _Xã Quảng Ngạn_Huyện Quảng Điền</v>
      </c>
      <c r="F102" s="566"/>
      <c r="G102" s="566"/>
      <c r="H102" s="566"/>
      <c r="I102" s="566"/>
      <c r="J102" s="566"/>
      <c r="K102" s="566"/>
      <c r="L102" s="566"/>
      <c r="M102" s="566"/>
      <c r="N102" s="566"/>
      <c r="O102" s="566"/>
      <c r="P102" s="566"/>
      <c r="Q102" s="566"/>
      <c r="R102" s="565" t="str">
        <f>'[3]TH DANH SACH'!$E$5</f>
        <v>III</v>
      </c>
      <c r="S102" s="565"/>
      <c r="T102" s="565"/>
      <c r="U102" s="565">
        <f t="shared" si="1"/>
        <v>1</v>
      </c>
      <c r="V102" s="565"/>
      <c r="W102" s="565"/>
      <c r="X102" s="565"/>
      <c r="Y102" s="565"/>
      <c r="Z102" s="565"/>
      <c r="AA102" s="175"/>
    </row>
    <row r="103" spans="1:27" ht="18.75">
      <c r="A103" s="328">
        <v>77</v>
      </c>
      <c r="B103" s="565" t="str">
        <f>'[3]TH DANH SACH'!B81</f>
        <v>TTH147</v>
      </c>
      <c r="C103" s="565"/>
      <c r="D103" s="565"/>
      <c r="E103" s="566" t="str">
        <f>'[3]TH DANH SACH'!C81</f>
        <v>246 - Nguyễn Sinh Cung_Xã Phú Thượng_Huyện Phú Vang</v>
      </c>
      <c r="F103" s="566"/>
      <c r="G103" s="566"/>
      <c r="H103" s="566"/>
      <c r="I103" s="566"/>
      <c r="J103" s="566"/>
      <c r="K103" s="566"/>
      <c r="L103" s="566"/>
      <c r="M103" s="566"/>
      <c r="N103" s="566"/>
      <c r="O103" s="566"/>
      <c r="P103" s="566"/>
      <c r="Q103" s="566"/>
      <c r="R103" s="565" t="str">
        <f>'[3]TH DANH SACH'!$E$5</f>
        <v>III</v>
      </c>
      <c r="S103" s="565"/>
      <c r="T103" s="565"/>
      <c r="U103" s="565">
        <f t="shared" si="1"/>
        <v>1</v>
      </c>
      <c r="V103" s="565"/>
      <c r="W103" s="565"/>
      <c r="X103" s="565"/>
      <c r="Y103" s="565"/>
      <c r="Z103" s="565"/>
      <c r="AA103" s="175"/>
    </row>
    <row r="104" spans="1:27" ht="20.100000000000001" hidden="1" customHeight="1">
      <c r="A104" s="324"/>
      <c r="B104" s="567"/>
      <c r="C104" s="567"/>
      <c r="D104" s="567"/>
      <c r="E104" s="567"/>
      <c r="F104" s="567"/>
      <c r="G104" s="567"/>
      <c r="H104" s="567"/>
      <c r="I104" s="567"/>
      <c r="J104" s="567"/>
      <c r="K104" s="567"/>
      <c r="L104" s="567"/>
      <c r="M104" s="567"/>
      <c r="N104" s="567"/>
      <c r="O104" s="567"/>
      <c r="P104" s="567"/>
      <c r="Q104" s="567"/>
      <c r="R104" s="567"/>
      <c r="S104" s="567"/>
      <c r="T104" s="567"/>
      <c r="U104" s="567"/>
      <c r="V104" s="567"/>
      <c r="W104" s="567"/>
      <c r="X104" s="567"/>
      <c r="Y104" s="567"/>
      <c r="Z104" s="567"/>
      <c r="AA104" s="175"/>
    </row>
    <row r="105" spans="1:27" ht="20.100000000000001" hidden="1" customHeight="1">
      <c r="A105" s="324"/>
      <c r="B105" s="558"/>
      <c r="C105" s="558"/>
      <c r="D105" s="558"/>
      <c r="E105" s="558"/>
      <c r="F105" s="558"/>
      <c r="G105" s="558"/>
      <c r="H105" s="558"/>
      <c r="I105" s="558"/>
      <c r="J105" s="558"/>
      <c r="K105" s="558"/>
      <c r="L105" s="558"/>
      <c r="M105" s="558"/>
      <c r="N105" s="558"/>
      <c r="O105" s="558"/>
      <c r="P105" s="558"/>
      <c r="Q105" s="558"/>
      <c r="R105" s="558"/>
      <c r="S105" s="558"/>
      <c r="T105" s="558"/>
      <c r="U105" s="558"/>
      <c r="V105" s="558"/>
      <c r="W105" s="558"/>
      <c r="X105" s="558"/>
      <c r="Y105" s="558"/>
      <c r="Z105" s="558"/>
      <c r="AA105" s="175"/>
    </row>
    <row r="106" spans="1:27" ht="20.100000000000001" hidden="1" customHeight="1">
      <c r="A106" s="324"/>
      <c r="B106" s="558"/>
      <c r="C106" s="558"/>
      <c r="D106" s="558"/>
      <c r="E106" s="558"/>
      <c r="F106" s="558"/>
      <c r="G106" s="558"/>
      <c r="H106" s="558"/>
      <c r="I106" s="558"/>
      <c r="J106" s="558"/>
      <c r="K106" s="558"/>
      <c r="L106" s="558"/>
      <c r="M106" s="558"/>
      <c r="N106" s="558"/>
      <c r="O106" s="558"/>
      <c r="P106" s="558"/>
      <c r="Q106" s="558"/>
      <c r="R106" s="558"/>
      <c r="S106" s="558"/>
      <c r="T106" s="558"/>
      <c r="U106" s="558"/>
      <c r="V106" s="558"/>
      <c r="W106" s="558"/>
      <c r="X106" s="558"/>
      <c r="Y106" s="558"/>
      <c r="Z106" s="558"/>
      <c r="AA106" s="175"/>
    </row>
    <row r="107" spans="1:27" ht="20.100000000000001" hidden="1" customHeight="1">
      <c r="A107" s="324"/>
      <c r="B107" s="558"/>
      <c r="C107" s="558"/>
      <c r="D107" s="558"/>
      <c r="E107" s="558"/>
      <c r="F107" s="558"/>
      <c r="G107" s="558"/>
      <c r="H107" s="558"/>
      <c r="I107" s="558"/>
      <c r="J107" s="558"/>
      <c r="K107" s="558"/>
      <c r="L107" s="558"/>
      <c r="M107" s="558"/>
      <c r="N107" s="558"/>
      <c r="O107" s="558"/>
      <c r="P107" s="558"/>
      <c r="Q107" s="558"/>
      <c r="R107" s="558"/>
      <c r="S107" s="558"/>
      <c r="T107" s="558"/>
      <c r="U107" s="558"/>
      <c r="V107" s="558"/>
      <c r="W107" s="558"/>
      <c r="X107" s="558"/>
      <c r="Y107" s="558"/>
      <c r="Z107" s="558"/>
      <c r="AA107" s="175"/>
    </row>
    <row r="108" spans="1:27" ht="20.100000000000001" customHeight="1">
      <c r="A108" s="568" t="s">
        <v>769</v>
      </c>
      <c r="B108" s="568"/>
      <c r="C108" s="568"/>
      <c r="D108" s="568"/>
      <c r="E108" s="568"/>
      <c r="F108" s="568"/>
      <c r="G108" s="568"/>
      <c r="H108" s="568"/>
      <c r="I108" s="568"/>
      <c r="J108" s="568"/>
      <c r="K108" s="568"/>
      <c r="L108" s="568"/>
      <c r="M108" s="568"/>
      <c r="N108" s="568"/>
      <c r="O108" s="568"/>
      <c r="P108" s="568"/>
      <c r="Q108" s="568"/>
      <c r="R108" s="568"/>
      <c r="S108" s="568"/>
      <c r="T108" s="568"/>
      <c r="U108" s="568"/>
      <c r="V108" s="568"/>
      <c r="W108" s="568"/>
      <c r="X108" s="568"/>
      <c r="Y108" s="568"/>
      <c r="Z108" s="568"/>
      <c r="AA108" s="175"/>
    </row>
    <row r="109" spans="1:27" ht="20.100000000000001" customHeight="1">
      <c r="A109" s="544" t="s">
        <v>500</v>
      </c>
      <c r="B109" s="544" t="s">
        <v>766</v>
      </c>
      <c r="C109" s="544"/>
      <c r="D109" s="544"/>
      <c r="E109" s="544"/>
      <c r="F109" s="544"/>
      <c r="G109" s="544"/>
      <c r="H109" s="544"/>
      <c r="I109" s="544"/>
      <c r="J109" s="544"/>
      <c r="K109" s="544"/>
      <c r="L109" s="544" t="s">
        <v>13</v>
      </c>
      <c r="M109" s="544"/>
      <c r="N109" s="544" t="s">
        <v>768</v>
      </c>
      <c r="O109" s="544"/>
      <c r="P109" s="544"/>
      <c r="Q109" s="544"/>
      <c r="R109" s="544"/>
      <c r="S109" s="544"/>
      <c r="T109" s="544" t="s">
        <v>242</v>
      </c>
      <c r="U109" s="544"/>
      <c r="V109" s="544"/>
      <c r="W109" s="544"/>
      <c r="X109" s="544" t="s">
        <v>242</v>
      </c>
      <c r="Y109" s="544"/>
      <c r="Z109" s="544"/>
      <c r="AA109" s="175"/>
    </row>
    <row r="110" spans="1:27" ht="20.100000000000001" customHeight="1">
      <c r="A110" s="544"/>
      <c r="B110" s="544"/>
      <c r="C110" s="544"/>
      <c r="D110" s="544"/>
      <c r="E110" s="544"/>
      <c r="F110" s="544"/>
      <c r="G110" s="544"/>
      <c r="H110" s="544"/>
      <c r="I110" s="544"/>
      <c r="J110" s="544"/>
      <c r="K110" s="544"/>
      <c r="L110" s="544"/>
      <c r="M110" s="544"/>
      <c r="N110" s="550" t="s">
        <v>767</v>
      </c>
      <c r="O110" s="550"/>
      <c r="P110" s="550"/>
      <c r="Q110" s="550" t="s">
        <v>503</v>
      </c>
      <c r="R110" s="550"/>
      <c r="S110" s="550"/>
      <c r="T110" s="550" t="s">
        <v>509</v>
      </c>
      <c r="U110" s="550"/>
      <c r="V110" s="550" t="s">
        <v>510</v>
      </c>
      <c r="W110" s="550"/>
      <c r="X110" s="544"/>
      <c r="Y110" s="544"/>
      <c r="Z110" s="544"/>
      <c r="AA110" s="175"/>
    </row>
    <row r="111" spans="1:27" ht="30.75" customHeight="1">
      <c r="A111" s="329">
        <v>1</v>
      </c>
      <c r="B111" s="551" t="str">
        <f>'11'!B27:C27</f>
        <v>Sản xuất vì kèo thép hình khẩu độ nhỏ, khẩu độ &lt;= 12 m</v>
      </c>
      <c r="C111" s="552"/>
      <c r="D111" s="552"/>
      <c r="E111" s="552"/>
      <c r="F111" s="552"/>
      <c r="G111" s="552"/>
      <c r="H111" s="552"/>
      <c r="I111" s="552"/>
      <c r="J111" s="552"/>
      <c r="K111" s="553"/>
      <c r="L111" s="554" t="str">
        <f>'11'!D27</f>
        <v>tấn</v>
      </c>
      <c r="M111" s="554"/>
      <c r="N111" s="555">
        <f>'11'!E27</f>
        <v>1.7999999999999999E-2</v>
      </c>
      <c r="O111" s="555"/>
      <c r="P111" s="555"/>
      <c r="Q111" s="555">
        <f>N111</f>
        <v>1.7999999999999999E-2</v>
      </c>
      <c r="R111" s="555"/>
      <c r="S111" s="555"/>
      <c r="T111" s="550"/>
      <c r="U111" s="550"/>
      <c r="V111" s="550"/>
      <c r="W111" s="550"/>
      <c r="X111" s="544"/>
      <c r="Y111" s="544"/>
      <c r="Z111" s="544"/>
      <c r="AA111" s="175"/>
    </row>
    <row r="112" spans="1:27" ht="20.100000000000001" customHeight="1">
      <c r="A112" s="329">
        <v>2</v>
      </c>
      <c r="B112" s="551" t="str">
        <f>'11'!B28:C28</f>
        <v>Sản xuất xà gồ thép</v>
      </c>
      <c r="C112" s="552"/>
      <c r="D112" s="552"/>
      <c r="E112" s="552"/>
      <c r="F112" s="552"/>
      <c r="G112" s="552"/>
      <c r="H112" s="552"/>
      <c r="I112" s="552"/>
      <c r="J112" s="552"/>
      <c r="K112" s="553"/>
      <c r="L112" s="554" t="str">
        <f>'11'!D28</f>
        <v>tấn</v>
      </c>
      <c r="M112" s="554"/>
      <c r="N112" s="555">
        <f>'11'!E28</f>
        <v>7.5999999999999998E-2</v>
      </c>
      <c r="O112" s="555"/>
      <c r="P112" s="555"/>
      <c r="Q112" s="555">
        <f t="shared" ref="Q112:Q116" si="2">N112</f>
        <v>7.5999999999999998E-2</v>
      </c>
      <c r="R112" s="555"/>
      <c r="S112" s="555"/>
      <c r="T112" s="550"/>
      <c r="U112" s="550"/>
      <c r="V112" s="550"/>
      <c r="W112" s="550"/>
      <c r="X112" s="544"/>
      <c r="Y112" s="544"/>
      <c r="Z112" s="544"/>
      <c r="AA112" s="175"/>
    </row>
    <row r="113" spans="1:30" ht="20.100000000000001" customHeight="1">
      <c r="A113" s="329">
        <v>3</v>
      </c>
      <c r="B113" s="551" t="str">
        <f>'11'!B29:C29</f>
        <v>Sơn tĩnh điện sắt, thép các loại</v>
      </c>
      <c r="C113" s="552"/>
      <c r="D113" s="552"/>
      <c r="E113" s="552"/>
      <c r="F113" s="552"/>
      <c r="G113" s="552"/>
      <c r="H113" s="552"/>
      <c r="I113" s="552"/>
      <c r="J113" s="552"/>
      <c r="K113" s="553"/>
      <c r="L113" s="554" t="str">
        <f>'11'!D29</f>
        <v>m²</v>
      </c>
      <c r="M113" s="554"/>
      <c r="N113" s="555">
        <f>'11'!E29</f>
        <v>15.209</v>
      </c>
      <c r="O113" s="555"/>
      <c r="P113" s="555"/>
      <c r="Q113" s="555">
        <f t="shared" si="2"/>
        <v>15.209</v>
      </c>
      <c r="R113" s="555"/>
      <c r="S113" s="555"/>
      <c r="T113" s="550"/>
      <c r="U113" s="550"/>
      <c r="V113" s="550"/>
      <c r="W113" s="550"/>
      <c r="X113" s="544"/>
      <c r="Y113" s="544"/>
      <c r="Z113" s="544"/>
      <c r="AA113" s="175"/>
    </row>
    <row r="114" spans="1:30" ht="20.100000000000001" customHeight="1">
      <c r="A114" s="329">
        <v>4</v>
      </c>
      <c r="B114" s="551" t="str">
        <f>'11'!B30:C30</f>
        <v>Lắp dựng vì kèo thép khẩu độ &lt;=18m</v>
      </c>
      <c r="C114" s="552"/>
      <c r="D114" s="552"/>
      <c r="E114" s="552"/>
      <c r="F114" s="552"/>
      <c r="G114" s="552"/>
      <c r="H114" s="552"/>
      <c r="I114" s="552"/>
      <c r="J114" s="552"/>
      <c r="K114" s="553"/>
      <c r="L114" s="554" t="str">
        <f>'11'!D30</f>
        <v>tấn</v>
      </c>
      <c r="M114" s="554"/>
      <c r="N114" s="555">
        <f>'11'!E30</f>
        <v>1.7999999999999999E-2</v>
      </c>
      <c r="O114" s="555"/>
      <c r="P114" s="555"/>
      <c r="Q114" s="555">
        <f t="shared" si="2"/>
        <v>1.7999999999999999E-2</v>
      </c>
      <c r="R114" s="555"/>
      <c r="S114" s="555"/>
      <c r="T114" s="550"/>
      <c r="U114" s="550"/>
      <c r="V114" s="550"/>
      <c r="W114" s="550"/>
      <c r="X114" s="544"/>
      <c r="Y114" s="544"/>
      <c r="Z114" s="544"/>
      <c r="AA114" s="175"/>
    </row>
    <row r="115" spans="1:30" ht="20.100000000000001" customHeight="1">
      <c r="A115" s="329">
        <v>5</v>
      </c>
      <c r="B115" s="551" t="str">
        <f>'11'!B31:C31</f>
        <v>Lắp dựng xà gồ thép</v>
      </c>
      <c r="C115" s="552"/>
      <c r="D115" s="552"/>
      <c r="E115" s="552"/>
      <c r="F115" s="552"/>
      <c r="G115" s="552"/>
      <c r="H115" s="552"/>
      <c r="I115" s="552"/>
      <c r="J115" s="552"/>
      <c r="K115" s="553"/>
      <c r="L115" s="554" t="str">
        <f>'11'!D31</f>
        <v>tấn</v>
      </c>
      <c r="M115" s="554"/>
      <c r="N115" s="555">
        <f>'11'!E31</f>
        <v>7.5999999999999998E-2</v>
      </c>
      <c r="O115" s="555"/>
      <c r="P115" s="555"/>
      <c r="Q115" s="555">
        <f t="shared" si="2"/>
        <v>7.5999999999999998E-2</v>
      </c>
      <c r="R115" s="555"/>
      <c r="S115" s="555"/>
      <c r="T115" s="550"/>
      <c r="U115" s="550"/>
      <c r="V115" s="550"/>
      <c r="W115" s="550"/>
      <c r="X115" s="544"/>
      <c r="Y115" s="544"/>
      <c r="Z115" s="544"/>
      <c r="AA115" s="175"/>
    </row>
    <row r="116" spans="1:30" ht="20.100000000000001" customHeight="1">
      <c r="A116" s="329">
        <v>6</v>
      </c>
      <c r="B116" s="551" t="str">
        <f>'11'!B32:C32</f>
        <v>Lợp mái tôn múi chiều dài bất kỳ</v>
      </c>
      <c r="C116" s="552"/>
      <c r="D116" s="552"/>
      <c r="E116" s="552"/>
      <c r="F116" s="552"/>
      <c r="G116" s="552"/>
      <c r="H116" s="552"/>
      <c r="I116" s="552"/>
      <c r="J116" s="552"/>
      <c r="K116" s="553"/>
      <c r="L116" s="554" t="str">
        <f>'11'!D32</f>
        <v>100m²</v>
      </c>
      <c r="M116" s="554"/>
      <c r="N116" s="555">
        <f>'11'!E32</f>
        <v>0.1</v>
      </c>
      <c r="O116" s="555"/>
      <c r="P116" s="555"/>
      <c r="Q116" s="555">
        <f t="shared" si="2"/>
        <v>0.1</v>
      </c>
      <c r="R116" s="555"/>
      <c r="S116" s="555"/>
      <c r="T116" s="550"/>
      <c r="U116" s="550"/>
      <c r="V116" s="550"/>
      <c r="W116" s="550"/>
      <c r="X116" s="544"/>
      <c r="Y116" s="544"/>
      <c r="Z116" s="544"/>
      <c r="AA116" s="175"/>
    </row>
    <row r="117" spans="1:30" ht="20.100000000000001" hidden="1" customHeight="1">
      <c r="A117" s="329">
        <v>7</v>
      </c>
      <c r="B117" s="544"/>
      <c r="C117" s="544"/>
      <c r="D117" s="544"/>
      <c r="E117" s="544"/>
      <c r="F117" s="544"/>
      <c r="G117" s="544"/>
      <c r="H117" s="544"/>
      <c r="I117" s="544"/>
      <c r="J117" s="544"/>
      <c r="K117" s="544"/>
      <c r="L117" s="544"/>
      <c r="M117" s="544"/>
      <c r="N117" s="550"/>
      <c r="O117" s="550"/>
      <c r="P117" s="550"/>
      <c r="Q117" s="550"/>
      <c r="R117" s="550"/>
      <c r="S117" s="550"/>
      <c r="T117" s="550"/>
      <c r="U117" s="550"/>
      <c r="V117" s="550"/>
      <c r="W117" s="550"/>
      <c r="X117" s="544"/>
      <c r="Y117" s="544"/>
      <c r="Z117" s="544"/>
      <c r="AA117" s="175"/>
    </row>
    <row r="118" spans="1:30" ht="20.100000000000001" hidden="1" customHeight="1">
      <c r="A118" s="266"/>
      <c r="B118" s="569"/>
      <c r="C118" s="569"/>
      <c r="D118" s="569"/>
      <c r="E118" s="569"/>
      <c r="F118" s="569"/>
      <c r="G118" s="569"/>
      <c r="H118" s="569"/>
      <c r="I118" s="569"/>
      <c r="J118" s="569"/>
      <c r="K118" s="569"/>
      <c r="L118" s="569"/>
      <c r="M118" s="569"/>
      <c r="N118" s="570"/>
      <c r="O118" s="570"/>
      <c r="P118" s="570"/>
      <c r="Q118" s="570"/>
      <c r="R118" s="570"/>
      <c r="S118" s="570"/>
      <c r="T118" s="570"/>
      <c r="U118" s="570"/>
      <c r="V118" s="570"/>
      <c r="W118" s="570"/>
      <c r="X118" s="569"/>
      <c r="Y118" s="569"/>
      <c r="Z118" s="569"/>
      <c r="AA118" s="175"/>
    </row>
    <row r="119" spans="1:30" ht="20.100000000000001" hidden="1" customHeight="1">
      <c r="B119" s="87" t="s">
        <v>523</v>
      </c>
      <c r="AA119" s="177">
        <v>8</v>
      </c>
      <c r="AB119" s="172" t="e">
        <f>INDEX(DanhMuc,$AA$1,AA119)</f>
        <v>#NAME?</v>
      </c>
      <c r="AC119" s="172" t="e">
        <f>IF(AB119&gt;0,LEFT(AB119,LEN(AB119)-2),"……")</f>
        <v>#NAME?</v>
      </c>
      <c r="AD119" s="172" t="e">
        <f>IF(AB119&gt;0,RIGHT(AB119,2),"……")</f>
        <v>#NAME?</v>
      </c>
    </row>
    <row r="120" spans="1:30" ht="20.100000000000001" hidden="1" customHeight="1">
      <c r="B120" s="87" t="s">
        <v>694</v>
      </c>
      <c r="AA120" s="177">
        <v>9</v>
      </c>
      <c r="AB120" s="172" t="e">
        <f>INDEX(DanhMuc,$AA$1,AA120)</f>
        <v>#NAME?</v>
      </c>
      <c r="AC120" s="172" t="e">
        <f>IF(AB120&gt;0,LEFT(AB120,LEN(AB120)-2),"…..")</f>
        <v>#NAME?</v>
      </c>
      <c r="AD120" s="172" t="e">
        <f>IF(AB120&gt;0,RIGHT(AB120,2),"..…")</f>
        <v>#NAME?</v>
      </c>
    </row>
    <row r="121" spans="1:30" ht="20.100000000000001" hidden="1" customHeight="1">
      <c r="B121" s="185" t="s">
        <v>467</v>
      </c>
      <c r="AA121" s="175"/>
    </row>
    <row r="122" spans="1:30" ht="20.100000000000001" hidden="1" customHeight="1">
      <c r="A122" s="183" t="s">
        <v>228</v>
      </c>
      <c r="AA122" s="175"/>
    </row>
    <row r="123" spans="1:30" ht="20.100000000000001" hidden="1" customHeight="1">
      <c r="A123" s="184" t="s">
        <v>468</v>
      </c>
      <c r="AA123" s="175"/>
    </row>
    <row r="124" spans="1:30" ht="20.100000000000001" hidden="1" customHeight="1">
      <c r="A124" s="187" t="s">
        <v>233</v>
      </c>
      <c r="AA124" s="175"/>
    </row>
    <row r="125" spans="1:30" ht="20.100000000000001" hidden="1" customHeight="1">
      <c r="A125" s="15" t="s">
        <v>485</v>
      </c>
      <c r="B125" s="188"/>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75"/>
    </row>
    <row r="126" spans="1:30" ht="20.100000000000001" hidden="1" customHeight="1">
      <c r="A126" s="429" t="s">
        <v>486</v>
      </c>
      <c r="B126" s="430"/>
      <c r="C126" s="430"/>
      <c r="D126" s="430"/>
      <c r="E126" s="430"/>
      <c r="F126" s="430"/>
      <c r="G126" s="430"/>
      <c r="H126" s="430"/>
      <c r="I126" s="430"/>
      <c r="J126" s="430"/>
      <c r="K126" s="430"/>
      <c r="L126" s="430"/>
      <c r="M126" s="430"/>
      <c r="N126" s="430"/>
      <c r="O126" s="430"/>
      <c r="P126" s="430"/>
      <c r="Q126" s="430"/>
      <c r="R126" s="430"/>
      <c r="S126" s="430"/>
      <c r="T126" s="430"/>
      <c r="U126" s="430"/>
      <c r="V126" s="430"/>
      <c r="W126" s="430"/>
      <c r="X126" s="430"/>
      <c r="Y126" s="430"/>
      <c r="Z126" s="430"/>
      <c r="AA126" s="175"/>
    </row>
    <row r="127" spans="1:30" ht="34.5" hidden="1" customHeight="1">
      <c r="A127" s="431" t="s">
        <v>487</v>
      </c>
      <c r="B127" s="431"/>
      <c r="C127" s="431"/>
      <c r="D127" s="431"/>
      <c r="E127" s="431"/>
      <c r="F127" s="431"/>
      <c r="G127" s="431"/>
      <c r="H127" s="431"/>
      <c r="I127" s="431"/>
      <c r="J127" s="431"/>
      <c r="K127" s="431"/>
      <c r="L127" s="431"/>
      <c r="M127" s="431"/>
      <c r="N127" s="431"/>
      <c r="O127" s="431"/>
      <c r="P127" s="431"/>
      <c r="Q127" s="431"/>
      <c r="R127" s="431"/>
      <c r="S127" s="431"/>
      <c r="T127" s="431"/>
      <c r="U127" s="431"/>
      <c r="V127" s="431"/>
      <c r="W127" s="431"/>
      <c r="X127" s="431"/>
      <c r="Y127" s="431"/>
      <c r="Z127" s="431"/>
      <c r="AA127" s="175"/>
    </row>
    <row r="128" spans="1:30" ht="20.100000000000001" hidden="1" customHeight="1">
      <c r="A128" s="191" t="s">
        <v>488</v>
      </c>
      <c r="AA128" s="175"/>
    </row>
    <row r="129" spans="1:27" ht="35.25" hidden="1" customHeight="1">
      <c r="A129" s="561" t="s">
        <v>489</v>
      </c>
      <c r="B129" s="561"/>
      <c r="C129" s="561"/>
      <c r="D129" s="561"/>
      <c r="E129" s="561"/>
      <c r="F129" s="561"/>
      <c r="G129" s="561"/>
      <c r="H129" s="561"/>
      <c r="I129" s="561"/>
      <c r="J129" s="561"/>
      <c r="K129" s="561"/>
      <c r="L129" s="561"/>
      <c r="M129" s="561"/>
      <c r="N129" s="561"/>
      <c r="O129" s="561"/>
      <c r="P129" s="561"/>
      <c r="Q129" s="561"/>
      <c r="R129" s="561"/>
      <c r="S129" s="561"/>
      <c r="T129" s="561"/>
      <c r="U129" s="561"/>
      <c r="V129" s="561"/>
      <c r="W129" s="561"/>
      <c r="X129" s="561"/>
      <c r="Y129" s="561"/>
      <c r="Z129" s="561"/>
      <c r="AA129" s="175"/>
    </row>
    <row r="130" spans="1:27" ht="19.5" hidden="1" customHeight="1">
      <c r="A130" s="191" t="s">
        <v>490</v>
      </c>
      <c r="B130" s="205"/>
      <c r="C130" s="206"/>
      <c r="D130" s="206"/>
      <c r="E130" s="206"/>
      <c r="F130" s="206"/>
      <c r="G130" s="206"/>
      <c r="H130" s="206"/>
      <c r="I130" s="206"/>
      <c r="J130" s="206"/>
      <c r="K130" s="206"/>
      <c r="L130" s="206"/>
      <c r="M130" s="206"/>
      <c r="N130" s="206"/>
      <c r="O130" s="206"/>
      <c r="P130" s="206"/>
      <c r="Q130" s="206"/>
      <c r="R130" s="206"/>
      <c r="S130" s="206"/>
      <c r="T130" s="206"/>
      <c r="U130" s="206"/>
      <c r="V130" s="206"/>
      <c r="W130" s="206"/>
      <c r="X130" s="206"/>
      <c r="Y130" s="206"/>
      <c r="Z130" s="206"/>
      <c r="AA130" s="175"/>
    </row>
    <row r="131" spans="1:27" ht="20.100000000000001" hidden="1" customHeight="1">
      <c r="A131" s="172" t="s">
        <v>491</v>
      </c>
      <c r="B131" s="205"/>
      <c r="C131" s="206"/>
      <c r="D131" s="206"/>
      <c r="E131" s="206"/>
      <c r="F131" s="206"/>
      <c r="G131" s="206"/>
      <c r="H131" s="206"/>
      <c r="I131" s="206"/>
      <c r="J131" s="206"/>
      <c r="K131" s="206"/>
      <c r="L131" s="206"/>
      <c r="M131" s="206"/>
      <c r="N131" s="206"/>
      <c r="O131" s="206"/>
      <c r="P131" s="206"/>
      <c r="Q131" s="206"/>
      <c r="R131" s="206"/>
      <c r="S131" s="206"/>
      <c r="T131" s="206"/>
      <c r="U131" s="206"/>
      <c r="V131" s="206"/>
      <c r="W131" s="206"/>
      <c r="X131" s="206"/>
      <c r="Y131" s="206"/>
      <c r="Z131" s="206"/>
      <c r="AA131" s="175"/>
    </row>
    <row r="132" spans="1:27" ht="19.5" hidden="1" customHeight="1">
      <c r="A132" s="480" t="s">
        <v>492</v>
      </c>
      <c r="B132" s="480"/>
      <c r="C132" s="480"/>
      <c r="D132" s="480"/>
      <c r="E132" s="480"/>
      <c r="F132" s="480"/>
      <c r="G132" s="480"/>
      <c r="H132" s="480"/>
      <c r="I132" s="480"/>
      <c r="J132" s="480"/>
      <c r="K132" s="480"/>
      <c r="L132" s="480"/>
      <c r="M132" s="480"/>
      <c r="N132" s="480"/>
      <c r="O132" s="480"/>
      <c r="P132" s="480"/>
      <c r="Q132" s="480"/>
      <c r="R132" s="480"/>
      <c r="S132" s="480"/>
      <c r="T132" s="480"/>
      <c r="U132" s="480"/>
      <c r="V132" s="480"/>
      <c r="W132" s="480"/>
      <c r="X132" s="480"/>
      <c r="Y132" s="480"/>
      <c r="Z132" s="480"/>
      <c r="AA132" s="175"/>
    </row>
    <row r="133" spans="1:27" ht="20.100000000000001" hidden="1" customHeight="1">
      <c r="A133" s="479" t="s">
        <v>493</v>
      </c>
      <c r="B133" s="479"/>
      <c r="C133" s="479"/>
      <c r="D133" s="479"/>
      <c r="E133" s="479"/>
      <c r="F133" s="479"/>
      <c r="G133" s="479"/>
      <c r="H133" s="479"/>
      <c r="I133" s="479"/>
      <c r="J133" s="479"/>
      <c r="K133" s="479"/>
      <c r="L133" s="479"/>
      <c r="M133" s="479"/>
      <c r="N133" s="479"/>
      <c r="O133" s="479"/>
      <c r="P133" s="479"/>
      <c r="Q133" s="479"/>
      <c r="R133" s="479"/>
      <c r="S133" s="479"/>
      <c r="T133" s="479"/>
      <c r="U133" s="479"/>
      <c r="V133" s="479"/>
      <c r="W133" s="479"/>
      <c r="X133" s="479"/>
      <c r="Y133" s="479"/>
      <c r="Z133" s="479"/>
      <c r="AA133" s="175"/>
    </row>
    <row r="134" spans="1:27" ht="20.100000000000001" hidden="1" customHeight="1">
      <c r="A134" s="191"/>
      <c r="B134" s="416" t="s">
        <v>469</v>
      </c>
      <c r="C134" s="417"/>
      <c r="D134" s="417"/>
      <c r="E134" s="417"/>
      <c r="F134" s="417"/>
      <c r="G134" s="417"/>
      <c r="H134" s="417"/>
      <c r="I134" s="417"/>
      <c r="J134" s="417"/>
      <c r="K134" s="417"/>
      <c r="L134" s="417"/>
      <c r="M134" s="417"/>
      <c r="N134" s="417"/>
      <c r="O134" s="417"/>
      <c r="P134" s="417"/>
      <c r="Q134" s="417"/>
      <c r="R134" s="417"/>
      <c r="S134" s="417"/>
      <c r="T134" s="417"/>
      <c r="U134" s="417"/>
      <c r="V134" s="417"/>
      <c r="W134" s="417"/>
      <c r="X134" s="417"/>
      <c r="Y134" s="417"/>
      <c r="Z134" s="417"/>
      <c r="AA134" s="175"/>
    </row>
    <row r="135" spans="1:27" ht="20.100000000000001" hidden="1" customHeight="1">
      <c r="A135" s="191"/>
      <c r="B135" s="416" t="s">
        <v>470</v>
      </c>
      <c r="C135" s="417"/>
      <c r="D135" s="417"/>
      <c r="E135" s="417"/>
      <c r="F135" s="417"/>
      <c r="G135" s="417"/>
      <c r="H135" s="417"/>
      <c r="I135" s="417"/>
      <c r="J135" s="417"/>
      <c r="K135" s="417"/>
      <c r="L135" s="417"/>
      <c r="M135" s="417"/>
      <c r="N135" s="417"/>
      <c r="O135" s="417"/>
      <c r="P135" s="417"/>
      <c r="Q135" s="417"/>
      <c r="R135" s="417"/>
      <c r="S135" s="417"/>
      <c r="T135" s="417"/>
      <c r="U135" s="417"/>
      <c r="V135" s="417"/>
      <c r="W135" s="417"/>
      <c r="X135" s="417"/>
      <c r="Y135" s="417"/>
      <c r="Z135" s="417"/>
      <c r="AA135" s="175"/>
    </row>
    <row r="136" spans="1:27" ht="33.75" hidden="1" customHeight="1">
      <c r="A136" s="191"/>
      <c r="B136" s="416" t="s">
        <v>471</v>
      </c>
      <c r="C136" s="417"/>
      <c r="D136" s="417"/>
      <c r="E136" s="417"/>
      <c r="F136" s="417"/>
      <c r="G136" s="417"/>
      <c r="H136" s="417"/>
      <c r="I136" s="417"/>
      <c r="J136" s="417"/>
      <c r="K136" s="417"/>
      <c r="L136" s="417"/>
      <c r="M136" s="417"/>
      <c r="N136" s="417"/>
      <c r="O136" s="417"/>
      <c r="P136" s="417"/>
      <c r="Q136" s="417"/>
      <c r="R136" s="417"/>
      <c r="S136" s="417"/>
      <c r="T136" s="417"/>
      <c r="U136" s="417"/>
      <c r="V136" s="417"/>
      <c r="W136" s="417"/>
      <c r="X136" s="417"/>
      <c r="Y136" s="417"/>
      <c r="Z136" s="417"/>
      <c r="AA136" s="175"/>
    </row>
    <row r="137" spans="1:27" ht="20.100000000000001" hidden="1" customHeight="1">
      <c r="A137" s="191"/>
      <c r="B137" s="416" t="s">
        <v>472</v>
      </c>
      <c r="C137" s="417"/>
      <c r="D137" s="417"/>
      <c r="E137" s="417"/>
      <c r="F137" s="417"/>
      <c r="G137" s="417"/>
      <c r="H137" s="417"/>
      <c r="I137" s="417"/>
      <c r="J137" s="417"/>
      <c r="K137" s="417"/>
      <c r="L137" s="417"/>
      <c r="M137" s="417"/>
      <c r="N137" s="417"/>
      <c r="O137" s="417"/>
      <c r="P137" s="417"/>
      <c r="Q137" s="417"/>
      <c r="R137" s="417"/>
      <c r="S137" s="417"/>
      <c r="T137" s="417"/>
      <c r="U137" s="417"/>
      <c r="V137" s="417"/>
      <c r="W137" s="417"/>
      <c r="X137" s="417"/>
      <c r="Y137" s="417"/>
      <c r="Z137" s="417"/>
      <c r="AA137" s="175"/>
    </row>
    <row r="138" spans="1:27" ht="20.100000000000001" hidden="1" customHeight="1">
      <c r="A138" s="191"/>
      <c r="B138" s="416" t="s">
        <v>473</v>
      </c>
      <c r="C138" s="417"/>
      <c r="D138" s="417"/>
      <c r="E138" s="417"/>
      <c r="F138" s="417"/>
      <c r="G138" s="417"/>
      <c r="H138" s="417"/>
      <c r="I138" s="417"/>
      <c r="J138" s="417"/>
      <c r="K138" s="417"/>
      <c r="L138" s="417"/>
      <c r="M138" s="417"/>
      <c r="N138" s="417"/>
      <c r="O138" s="417"/>
      <c r="P138" s="417"/>
      <c r="Q138" s="417"/>
      <c r="R138" s="417"/>
      <c r="S138" s="417"/>
      <c r="T138" s="417"/>
      <c r="U138" s="417"/>
      <c r="V138" s="417"/>
      <c r="W138" s="417"/>
      <c r="X138" s="417"/>
      <c r="Y138" s="417"/>
      <c r="Z138" s="417"/>
      <c r="AA138" s="175"/>
    </row>
    <row r="139" spans="1:27" ht="20.100000000000001" hidden="1" customHeight="1">
      <c r="A139" s="191"/>
      <c r="B139" s="416" t="s">
        <v>474</v>
      </c>
      <c r="C139" s="417"/>
      <c r="D139" s="417"/>
      <c r="E139" s="417"/>
      <c r="F139" s="417"/>
      <c r="G139" s="417"/>
      <c r="H139" s="417"/>
      <c r="I139" s="417"/>
      <c r="J139" s="417"/>
      <c r="K139" s="417"/>
      <c r="L139" s="417"/>
      <c r="M139" s="417"/>
      <c r="N139" s="417"/>
      <c r="O139" s="417"/>
      <c r="P139" s="417"/>
      <c r="Q139" s="417"/>
      <c r="R139" s="417"/>
      <c r="S139" s="417"/>
      <c r="T139" s="417"/>
      <c r="U139" s="417"/>
      <c r="V139" s="417"/>
      <c r="W139" s="417"/>
      <c r="X139" s="417"/>
      <c r="Y139" s="417"/>
      <c r="Z139" s="417"/>
      <c r="AA139" s="175"/>
    </row>
    <row r="140" spans="1:27" ht="20.100000000000001" hidden="1" customHeight="1">
      <c r="A140" s="191"/>
      <c r="B140" s="416" t="s">
        <v>475</v>
      </c>
      <c r="C140" s="417"/>
      <c r="D140" s="417"/>
      <c r="E140" s="417"/>
      <c r="F140" s="417"/>
      <c r="G140" s="417"/>
      <c r="H140" s="417"/>
      <c r="I140" s="417"/>
      <c r="J140" s="417"/>
      <c r="K140" s="417"/>
      <c r="L140" s="417"/>
      <c r="M140" s="417"/>
      <c r="N140" s="417"/>
      <c r="O140" s="417"/>
      <c r="P140" s="417"/>
      <c r="Q140" s="417"/>
      <c r="R140" s="417"/>
      <c r="S140" s="417"/>
      <c r="T140" s="417"/>
      <c r="U140" s="417"/>
      <c r="V140" s="417"/>
      <c r="W140" s="417"/>
      <c r="X140" s="417"/>
      <c r="Y140" s="417"/>
      <c r="Z140" s="417"/>
      <c r="AA140" s="175"/>
    </row>
    <row r="141" spans="1:27" ht="20.100000000000001" hidden="1" customHeight="1">
      <c r="A141" s="191"/>
      <c r="B141" s="416" t="s">
        <v>476</v>
      </c>
      <c r="C141" s="417"/>
      <c r="D141" s="417"/>
      <c r="E141" s="417"/>
      <c r="F141" s="417"/>
      <c r="G141" s="417"/>
      <c r="H141" s="417"/>
      <c r="I141" s="417"/>
      <c r="J141" s="417"/>
      <c r="K141" s="417"/>
      <c r="L141" s="417"/>
      <c r="M141" s="417"/>
      <c r="N141" s="417"/>
      <c r="O141" s="417"/>
      <c r="P141" s="417"/>
      <c r="Q141" s="417"/>
      <c r="R141" s="417"/>
      <c r="S141" s="417"/>
      <c r="T141" s="417"/>
      <c r="U141" s="417"/>
      <c r="V141" s="417"/>
      <c r="W141" s="417"/>
      <c r="X141" s="417"/>
      <c r="Y141" s="417"/>
      <c r="Z141" s="417"/>
      <c r="AA141" s="175"/>
    </row>
    <row r="142" spans="1:27" ht="20.100000000000001" hidden="1" customHeight="1">
      <c r="A142" s="438" t="e">
        <f>"   - Tài liệu chỉ dẫn kỹ thuật kèm theo hợp đồng xây dựng số: "&amp;[2]Ttin!G12</f>
        <v>#REF!</v>
      </c>
      <c r="B142" s="439"/>
      <c r="C142" s="439"/>
      <c r="D142" s="439"/>
      <c r="E142" s="439"/>
      <c r="F142" s="439"/>
      <c r="G142" s="439"/>
      <c r="H142" s="439"/>
      <c r="I142" s="439"/>
      <c r="J142" s="439"/>
      <c r="K142" s="439"/>
      <c r="L142" s="439"/>
      <c r="M142" s="439"/>
      <c r="N142" s="439"/>
      <c r="O142" s="439"/>
      <c r="P142" s="439"/>
      <c r="Q142" s="439"/>
      <c r="R142" s="439"/>
      <c r="S142" s="439"/>
      <c r="T142" s="439"/>
      <c r="U142" s="439"/>
      <c r="V142" s="439"/>
      <c r="W142" s="439"/>
      <c r="X142" s="439"/>
      <c r="Y142" s="439"/>
      <c r="Z142" s="439"/>
      <c r="AA142" s="175"/>
    </row>
    <row r="143" spans="1:27" ht="22.5" hidden="1" customHeight="1">
      <c r="A143" s="439"/>
      <c r="B143" s="439"/>
      <c r="C143" s="439"/>
      <c r="D143" s="439"/>
      <c r="E143" s="439"/>
      <c r="F143" s="439"/>
      <c r="G143" s="439"/>
      <c r="H143" s="439"/>
      <c r="I143" s="439"/>
      <c r="J143" s="439"/>
      <c r="K143" s="439"/>
      <c r="L143" s="439"/>
      <c r="M143" s="439"/>
      <c r="N143" s="439"/>
      <c r="O143" s="439"/>
      <c r="P143" s="439"/>
      <c r="Q143" s="439"/>
      <c r="R143" s="439"/>
      <c r="S143" s="439"/>
      <c r="T143" s="439"/>
      <c r="U143" s="439"/>
      <c r="V143" s="439"/>
      <c r="W143" s="439"/>
      <c r="X143" s="439"/>
      <c r="Y143" s="439"/>
      <c r="Z143" s="439"/>
      <c r="AA143" s="175"/>
    </row>
    <row r="144" spans="1:27" ht="20.100000000000001" hidden="1" customHeight="1">
      <c r="A144" s="187" t="s">
        <v>234</v>
      </c>
      <c r="AA144" s="175"/>
    </row>
    <row r="145" spans="1:27" ht="20.100000000000001" hidden="1" customHeight="1">
      <c r="A145" s="184" t="s">
        <v>495</v>
      </c>
      <c r="AA145" s="175"/>
    </row>
    <row r="146" spans="1:27" ht="19.5" hidden="1" customHeight="1" thickBot="1">
      <c r="B146" s="194" t="s">
        <v>477</v>
      </c>
      <c r="AA146" s="175"/>
    </row>
    <row r="147" spans="1:27" ht="20.100000000000001" hidden="1" customHeight="1" thickBot="1">
      <c r="A147" s="184" t="s">
        <v>478</v>
      </c>
      <c r="AA147" s="95" t="s">
        <v>220</v>
      </c>
    </row>
    <row r="148" spans="1:27" ht="20.100000000000001" hidden="1" customHeight="1" thickBot="1">
      <c r="A148" s="184" t="s">
        <v>494</v>
      </c>
      <c r="AA148" s="95" t="s">
        <v>220</v>
      </c>
    </row>
    <row r="149" spans="1:27" ht="20.100000000000001" hidden="1" customHeight="1">
      <c r="B149" s="194" t="s">
        <v>477</v>
      </c>
      <c r="AA149" s="175"/>
    </row>
    <row r="150" spans="1:27" ht="20.100000000000001" hidden="1" customHeight="1">
      <c r="A150" s="183" t="s">
        <v>245</v>
      </c>
      <c r="AA150" s="175"/>
    </row>
    <row r="151" spans="1:27" ht="20.100000000000001" hidden="1" customHeight="1">
      <c r="A151" s="195"/>
      <c r="B151" s="196" t="s">
        <v>246</v>
      </c>
      <c r="AA151" s="175"/>
    </row>
    <row r="152" spans="1:27" ht="20.100000000000001" hidden="1" customHeight="1">
      <c r="A152" s="197"/>
      <c r="B152" s="196" t="s">
        <v>247</v>
      </c>
      <c r="AA152" s="175"/>
    </row>
    <row r="153" spans="1:27" ht="42.75" hidden="1" customHeight="1">
      <c r="A153" s="440" t="s">
        <v>248</v>
      </c>
      <c r="B153" s="440"/>
      <c r="C153" s="440"/>
      <c r="D153" s="440"/>
      <c r="E153" s="440"/>
      <c r="F153" s="440"/>
      <c r="G153" s="440"/>
      <c r="H153" s="440"/>
      <c r="I153" s="440"/>
      <c r="J153" s="440"/>
      <c r="K153" s="440"/>
      <c r="L153" s="440"/>
      <c r="M153" s="440"/>
      <c r="N153" s="440"/>
      <c r="O153" s="440"/>
      <c r="P153" s="440"/>
      <c r="Q153" s="440"/>
      <c r="R153" s="440"/>
      <c r="S153" s="440"/>
      <c r="T153" s="440"/>
      <c r="U153" s="440"/>
      <c r="V153" s="440"/>
      <c r="W153" s="440"/>
      <c r="X153" s="440"/>
      <c r="Y153" s="440"/>
      <c r="Z153" s="440"/>
      <c r="AA153" s="175"/>
    </row>
    <row r="154" spans="1:27" ht="20.100000000000001" customHeight="1">
      <c r="A154" s="568" t="s">
        <v>770</v>
      </c>
      <c r="B154" s="568"/>
      <c r="C154" s="568"/>
      <c r="D154" s="568"/>
      <c r="E154" s="568"/>
      <c r="F154" s="568"/>
      <c r="G154" s="568"/>
      <c r="H154" s="568"/>
      <c r="I154" s="568"/>
      <c r="J154" s="568"/>
      <c r="K154" s="568"/>
      <c r="L154" s="568"/>
      <c r="M154" s="568"/>
      <c r="N154" s="568"/>
      <c r="O154" s="568"/>
      <c r="P154" s="568"/>
      <c r="Q154" s="568"/>
      <c r="R154" s="568"/>
      <c r="S154" s="568"/>
      <c r="T154" s="568"/>
      <c r="U154" s="568"/>
      <c r="V154" s="568"/>
      <c r="W154" s="568"/>
      <c r="X154" s="568"/>
      <c r="Y154" s="568"/>
      <c r="Z154" s="568"/>
      <c r="AA154" s="175"/>
    </row>
    <row r="155" spans="1:27" ht="20.100000000000001" customHeight="1">
      <c r="A155" s="544" t="s">
        <v>500</v>
      </c>
      <c r="B155" s="544" t="s">
        <v>766</v>
      </c>
      <c r="C155" s="544"/>
      <c r="D155" s="544"/>
      <c r="E155" s="544"/>
      <c r="F155" s="544"/>
      <c r="G155" s="544"/>
      <c r="H155" s="544"/>
      <c r="I155" s="544"/>
      <c r="J155" s="544"/>
      <c r="K155" s="544"/>
      <c r="L155" s="544" t="s">
        <v>13</v>
      </c>
      <c r="M155" s="544"/>
      <c r="N155" s="544" t="s">
        <v>768</v>
      </c>
      <c r="O155" s="544"/>
      <c r="P155" s="544"/>
      <c r="Q155" s="544"/>
      <c r="R155" s="544"/>
      <c r="S155" s="544"/>
      <c r="T155" s="544" t="s">
        <v>242</v>
      </c>
      <c r="U155" s="544"/>
      <c r="V155" s="544"/>
      <c r="W155" s="544"/>
      <c r="X155" s="544" t="s">
        <v>242</v>
      </c>
      <c r="Y155" s="544"/>
      <c r="Z155" s="544"/>
      <c r="AA155" s="175"/>
    </row>
    <row r="156" spans="1:27" ht="20.100000000000001" customHeight="1">
      <c r="A156" s="544"/>
      <c r="B156" s="544"/>
      <c r="C156" s="544"/>
      <c r="D156" s="544"/>
      <c r="E156" s="544"/>
      <c r="F156" s="544"/>
      <c r="G156" s="544"/>
      <c r="H156" s="544"/>
      <c r="I156" s="544"/>
      <c r="J156" s="544"/>
      <c r="K156" s="544"/>
      <c r="L156" s="544"/>
      <c r="M156" s="544"/>
      <c r="N156" s="550" t="s">
        <v>767</v>
      </c>
      <c r="O156" s="550"/>
      <c r="P156" s="550"/>
      <c r="Q156" s="550" t="s">
        <v>503</v>
      </c>
      <c r="R156" s="550"/>
      <c r="S156" s="550"/>
      <c r="T156" s="550" t="s">
        <v>509</v>
      </c>
      <c r="U156" s="550"/>
      <c r="V156" s="550" t="s">
        <v>510</v>
      </c>
      <c r="W156" s="550"/>
      <c r="X156" s="544"/>
      <c r="Y156" s="544"/>
      <c r="Z156" s="544"/>
      <c r="AA156" s="175"/>
    </row>
    <row r="157" spans="1:27" ht="30.75" customHeight="1">
      <c r="A157" s="329">
        <v>1</v>
      </c>
      <c r="B157" s="551" t="str">
        <f>B111</f>
        <v>Sản xuất vì kèo thép hình khẩu độ nhỏ, khẩu độ &lt;= 12 m</v>
      </c>
      <c r="C157" s="552"/>
      <c r="D157" s="552"/>
      <c r="E157" s="552"/>
      <c r="F157" s="552"/>
      <c r="G157" s="552"/>
      <c r="H157" s="552"/>
      <c r="I157" s="552"/>
      <c r="J157" s="552"/>
      <c r="K157" s="553"/>
      <c r="L157" s="554" t="str">
        <f>L111</f>
        <v>tấn</v>
      </c>
      <c r="M157" s="554"/>
      <c r="N157" s="555">
        <f>N111*77</f>
        <v>1.3859999999999999</v>
      </c>
      <c r="O157" s="555"/>
      <c r="P157" s="555"/>
      <c r="Q157" s="555">
        <f>N157</f>
        <v>1.3859999999999999</v>
      </c>
      <c r="R157" s="555"/>
      <c r="S157" s="555"/>
      <c r="T157" s="550"/>
      <c r="U157" s="550"/>
      <c r="V157" s="550"/>
      <c r="W157" s="550"/>
      <c r="X157" s="544"/>
      <c r="Y157" s="544"/>
      <c r="Z157" s="544"/>
      <c r="AA157" s="175"/>
    </row>
    <row r="158" spans="1:27" ht="20.100000000000001" customHeight="1">
      <c r="A158" s="329">
        <v>2</v>
      </c>
      <c r="B158" s="551" t="str">
        <f t="shared" ref="B158:B162" si="3">B112</f>
        <v>Sản xuất xà gồ thép</v>
      </c>
      <c r="C158" s="552"/>
      <c r="D158" s="552"/>
      <c r="E158" s="552"/>
      <c r="F158" s="552"/>
      <c r="G158" s="552"/>
      <c r="H158" s="552"/>
      <c r="I158" s="552"/>
      <c r="J158" s="552"/>
      <c r="K158" s="553"/>
      <c r="L158" s="554" t="str">
        <f t="shared" ref="L158:L162" si="4">L112</f>
        <v>tấn</v>
      </c>
      <c r="M158" s="554"/>
      <c r="N158" s="555">
        <f t="shared" ref="N158:N162" si="5">N112*77</f>
        <v>5.8519999999999994</v>
      </c>
      <c r="O158" s="555"/>
      <c r="P158" s="555"/>
      <c r="Q158" s="555">
        <f t="shared" ref="Q158:Q162" si="6">N158</f>
        <v>5.8519999999999994</v>
      </c>
      <c r="R158" s="555"/>
      <c r="S158" s="555"/>
      <c r="T158" s="550"/>
      <c r="U158" s="550"/>
      <c r="V158" s="550"/>
      <c r="W158" s="550"/>
      <c r="X158" s="544"/>
      <c r="Y158" s="544"/>
      <c r="Z158" s="544"/>
      <c r="AA158" s="175"/>
    </row>
    <row r="159" spans="1:27" ht="20.100000000000001" customHeight="1">
      <c r="A159" s="329">
        <v>3</v>
      </c>
      <c r="B159" s="551" t="str">
        <f t="shared" si="3"/>
        <v>Sơn tĩnh điện sắt, thép các loại</v>
      </c>
      <c r="C159" s="552"/>
      <c r="D159" s="552"/>
      <c r="E159" s="552"/>
      <c r="F159" s="552"/>
      <c r="G159" s="552"/>
      <c r="H159" s="552"/>
      <c r="I159" s="552"/>
      <c r="J159" s="552"/>
      <c r="K159" s="553"/>
      <c r="L159" s="554" t="str">
        <f t="shared" si="4"/>
        <v>m²</v>
      </c>
      <c r="M159" s="554"/>
      <c r="N159" s="555">
        <f t="shared" si="5"/>
        <v>1171.0930000000001</v>
      </c>
      <c r="O159" s="555"/>
      <c r="P159" s="555"/>
      <c r="Q159" s="555">
        <f t="shared" si="6"/>
        <v>1171.0930000000001</v>
      </c>
      <c r="R159" s="555"/>
      <c r="S159" s="555"/>
      <c r="T159" s="550"/>
      <c r="U159" s="550"/>
      <c r="V159" s="550"/>
      <c r="W159" s="550"/>
      <c r="X159" s="544"/>
      <c r="Y159" s="544"/>
      <c r="Z159" s="544"/>
      <c r="AA159" s="175"/>
    </row>
    <row r="160" spans="1:27" ht="20.100000000000001" customHeight="1">
      <c r="A160" s="329">
        <v>4</v>
      </c>
      <c r="B160" s="551" t="str">
        <f t="shared" si="3"/>
        <v>Lắp dựng vì kèo thép khẩu độ &lt;=18m</v>
      </c>
      <c r="C160" s="552"/>
      <c r="D160" s="552"/>
      <c r="E160" s="552"/>
      <c r="F160" s="552"/>
      <c r="G160" s="552"/>
      <c r="H160" s="552"/>
      <c r="I160" s="552"/>
      <c r="J160" s="552"/>
      <c r="K160" s="553"/>
      <c r="L160" s="554" t="str">
        <f t="shared" si="4"/>
        <v>tấn</v>
      </c>
      <c r="M160" s="554"/>
      <c r="N160" s="555">
        <f t="shared" si="5"/>
        <v>1.3859999999999999</v>
      </c>
      <c r="O160" s="555"/>
      <c r="P160" s="555"/>
      <c r="Q160" s="555">
        <f t="shared" si="6"/>
        <v>1.3859999999999999</v>
      </c>
      <c r="R160" s="555"/>
      <c r="S160" s="555"/>
      <c r="T160" s="550"/>
      <c r="U160" s="550"/>
      <c r="V160" s="550"/>
      <c r="W160" s="550"/>
      <c r="X160" s="544"/>
      <c r="Y160" s="544"/>
      <c r="Z160" s="544"/>
      <c r="AA160" s="175"/>
    </row>
    <row r="161" spans="1:27" ht="20.100000000000001" customHeight="1">
      <c r="A161" s="329">
        <v>5</v>
      </c>
      <c r="B161" s="551" t="str">
        <f t="shared" si="3"/>
        <v>Lắp dựng xà gồ thép</v>
      </c>
      <c r="C161" s="552"/>
      <c r="D161" s="552"/>
      <c r="E161" s="552"/>
      <c r="F161" s="552"/>
      <c r="G161" s="552"/>
      <c r="H161" s="552"/>
      <c r="I161" s="552"/>
      <c r="J161" s="552"/>
      <c r="K161" s="553"/>
      <c r="L161" s="554" t="str">
        <f t="shared" si="4"/>
        <v>tấn</v>
      </c>
      <c r="M161" s="554"/>
      <c r="N161" s="555">
        <f t="shared" si="5"/>
        <v>5.8519999999999994</v>
      </c>
      <c r="O161" s="555"/>
      <c r="P161" s="555"/>
      <c r="Q161" s="555">
        <f t="shared" si="6"/>
        <v>5.8519999999999994</v>
      </c>
      <c r="R161" s="555"/>
      <c r="S161" s="555"/>
      <c r="T161" s="550"/>
      <c r="U161" s="550"/>
      <c r="V161" s="550"/>
      <c r="W161" s="550"/>
      <c r="X161" s="544"/>
      <c r="Y161" s="544"/>
      <c r="Z161" s="544"/>
      <c r="AA161" s="175"/>
    </row>
    <row r="162" spans="1:27" ht="20.100000000000001" customHeight="1">
      <c r="A162" s="329">
        <v>6</v>
      </c>
      <c r="B162" s="551" t="str">
        <f t="shared" si="3"/>
        <v>Lợp mái tôn múi chiều dài bất kỳ</v>
      </c>
      <c r="C162" s="552"/>
      <c r="D162" s="552"/>
      <c r="E162" s="552"/>
      <c r="F162" s="552"/>
      <c r="G162" s="552"/>
      <c r="H162" s="552"/>
      <c r="I162" s="552"/>
      <c r="J162" s="552"/>
      <c r="K162" s="553"/>
      <c r="L162" s="554" t="str">
        <f t="shared" si="4"/>
        <v>100m²</v>
      </c>
      <c r="M162" s="554"/>
      <c r="N162" s="555">
        <f t="shared" si="5"/>
        <v>7.7</v>
      </c>
      <c r="O162" s="555"/>
      <c r="P162" s="555"/>
      <c r="Q162" s="555">
        <f t="shared" si="6"/>
        <v>7.7</v>
      </c>
      <c r="R162" s="555"/>
      <c r="S162" s="555"/>
      <c r="T162" s="550"/>
      <c r="U162" s="550"/>
      <c r="V162" s="550"/>
      <c r="W162" s="550"/>
      <c r="X162" s="544"/>
      <c r="Y162" s="544"/>
      <c r="Z162" s="544"/>
      <c r="AA162" s="175"/>
    </row>
    <row r="163" spans="1:27" ht="20.100000000000001" customHeight="1">
      <c r="A163" s="266"/>
      <c r="B163" s="266"/>
      <c r="C163" s="266"/>
      <c r="D163" s="266"/>
      <c r="E163" s="266"/>
      <c r="F163" s="266"/>
      <c r="G163" s="266"/>
      <c r="H163" s="266"/>
      <c r="I163" s="266"/>
      <c r="J163" s="266"/>
      <c r="K163" s="266"/>
      <c r="L163" s="266"/>
      <c r="M163" s="266"/>
      <c r="N163" s="326"/>
      <c r="O163" s="326"/>
      <c r="P163" s="326"/>
      <c r="Q163" s="326"/>
      <c r="R163" s="326"/>
      <c r="S163" s="326"/>
      <c r="T163" s="326"/>
      <c r="U163" s="326"/>
      <c r="V163" s="326"/>
      <c r="W163" s="326"/>
      <c r="X163" s="266"/>
      <c r="Y163" s="266"/>
      <c r="Z163" s="266"/>
      <c r="AA163" s="175"/>
    </row>
    <row r="164" spans="1:27" ht="36" hidden="1" customHeight="1">
      <c r="A164" s="323"/>
      <c r="B164" s="323"/>
      <c r="C164" s="323"/>
      <c r="D164" s="323"/>
      <c r="E164" s="323"/>
      <c r="F164" s="323"/>
      <c r="G164" s="323"/>
      <c r="H164" s="323"/>
      <c r="I164" s="323"/>
      <c r="J164" s="323"/>
      <c r="K164" s="323"/>
      <c r="L164" s="323"/>
      <c r="M164" s="323"/>
      <c r="N164" s="323"/>
      <c r="O164" s="323"/>
      <c r="P164" s="323"/>
      <c r="Q164" s="323"/>
      <c r="R164" s="323"/>
      <c r="S164" s="323"/>
      <c r="T164" s="323"/>
      <c r="U164" s="323"/>
      <c r="V164" s="323"/>
      <c r="W164" s="323"/>
      <c r="X164" s="323"/>
      <c r="Y164" s="323"/>
      <c r="Z164" s="323"/>
      <c r="AA164" s="175"/>
    </row>
    <row r="165" spans="1:27" s="183" customFormat="1" ht="28.5" customHeight="1">
      <c r="A165" s="441" t="s">
        <v>1</v>
      </c>
      <c r="B165" s="441"/>
      <c r="C165" s="441"/>
      <c r="D165" s="441"/>
      <c r="E165" s="441"/>
      <c r="F165" s="441"/>
      <c r="G165" s="441"/>
      <c r="H165" s="441"/>
      <c r="I165" s="441"/>
      <c r="J165" s="441"/>
      <c r="K165" s="441"/>
      <c r="L165" s="441"/>
      <c r="M165" s="173"/>
      <c r="N165" s="441" t="s">
        <v>459</v>
      </c>
      <c r="O165" s="441"/>
      <c r="P165" s="441"/>
      <c r="Q165" s="441"/>
      <c r="R165" s="441"/>
      <c r="S165" s="441"/>
      <c r="T165" s="441"/>
      <c r="U165" s="441"/>
      <c r="V165" s="441"/>
      <c r="W165" s="441"/>
      <c r="X165" s="441"/>
      <c r="Y165" s="441"/>
      <c r="Z165" s="441"/>
    </row>
    <row r="166" spans="1:27" s="185" customFormat="1" ht="18.75" customHeight="1">
      <c r="A166" s="418" t="s">
        <v>697</v>
      </c>
      <c r="B166" s="418"/>
      <c r="C166" s="418"/>
      <c r="D166" s="418"/>
      <c r="E166" s="418"/>
      <c r="F166" s="418"/>
      <c r="G166" s="418" t="s">
        <v>480</v>
      </c>
      <c r="H166" s="418"/>
      <c r="I166" s="418"/>
      <c r="J166" s="418"/>
      <c r="K166" s="418"/>
      <c r="L166" s="418"/>
      <c r="M166" s="418"/>
      <c r="N166" s="418" t="s">
        <v>479</v>
      </c>
      <c r="O166" s="418"/>
      <c r="P166" s="418"/>
      <c r="Q166" s="418"/>
      <c r="R166" s="418"/>
      <c r="S166" s="418"/>
      <c r="T166" s="418" t="s">
        <v>481</v>
      </c>
      <c r="U166" s="418"/>
      <c r="V166" s="418"/>
      <c r="W166" s="418"/>
      <c r="X166" s="418"/>
      <c r="Y166" s="418"/>
      <c r="Z166" s="418"/>
    </row>
    <row r="167" spans="1:27" ht="14.25" customHeight="1">
      <c r="A167" s="549" t="s">
        <v>496</v>
      </c>
      <c r="B167" s="549"/>
      <c r="C167" s="549"/>
      <c r="D167" s="549"/>
      <c r="E167" s="549"/>
      <c r="F167" s="549"/>
      <c r="G167" s="549" t="s">
        <v>497</v>
      </c>
      <c r="H167" s="549"/>
      <c r="I167" s="549"/>
      <c r="J167" s="549"/>
      <c r="K167" s="549"/>
      <c r="L167" s="549"/>
      <c r="M167" s="549"/>
      <c r="N167" s="549" t="s">
        <v>496</v>
      </c>
      <c r="O167" s="549"/>
      <c r="P167" s="549"/>
      <c r="Q167" s="549"/>
      <c r="R167" s="549"/>
      <c r="S167" s="549"/>
      <c r="T167" s="549" t="s">
        <v>497</v>
      </c>
      <c r="U167" s="549"/>
      <c r="V167" s="549"/>
      <c r="W167" s="549"/>
      <c r="X167" s="549"/>
      <c r="Y167" s="549"/>
      <c r="Z167" s="549"/>
    </row>
    <row r="168" spans="1:27" ht="20.100000000000001" customHeight="1">
      <c r="A168" s="171"/>
      <c r="B168" s="171"/>
      <c r="C168" s="171"/>
      <c r="D168" s="171"/>
      <c r="E168" s="171"/>
      <c r="F168" s="171"/>
      <c r="G168" s="171"/>
      <c r="H168" s="171"/>
      <c r="I168" s="171"/>
      <c r="J168" s="171"/>
      <c r="K168" s="171"/>
      <c r="L168" s="171"/>
      <c r="M168" s="171"/>
      <c r="N168" s="171"/>
      <c r="O168" s="171"/>
      <c r="P168" s="171"/>
      <c r="Q168" s="171"/>
      <c r="R168" s="171"/>
      <c r="S168" s="171"/>
      <c r="T168" s="171"/>
      <c r="U168" s="171"/>
      <c r="V168" s="171"/>
      <c r="W168" s="171"/>
      <c r="X168" s="171"/>
      <c r="Y168" s="171"/>
      <c r="Z168" s="171"/>
    </row>
    <row r="169" spans="1:27" ht="20.100000000000001" customHeight="1">
      <c r="A169" s="171"/>
      <c r="B169" s="171"/>
      <c r="C169" s="171"/>
      <c r="D169" s="171"/>
      <c r="E169" s="171"/>
      <c r="F169" s="171"/>
      <c r="G169" s="171"/>
      <c r="H169" s="171"/>
      <c r="I169" s="171"/>
      <c r="J169" s="171"/>
      <c r="K169" s="171"/>
      <c r="L169" s="171"/>
      <c r="M169" s="171"/>
      <c r="N169" s="171"/>
      <c r="O169" s="171"/>
      <c r="P169" s="171"/>
      <c r="Q169" s="171"/>
      <c r="R169" s="171"/>
      <c r="S169" s="171"/>
      <c r="T169" s="171"/>
      <c r="U169" s="171"/>
      <c r="V169" s="171"/>
      <c r="W169" s="171"/>
      <c r="X169" s="171"/>
      <c r="Y169" s="171"/>
      <c r="Z169" s="171"/>
    </row>
    <row r="170" spans="1:27" ht="20.100000000000001" customHeight="1">
      <c r="A170" s="171"/>
      <c r="B170" s="171"/>
      <c r="C170" s="171"/>
      <c r="D170" s="171"/>
      <c r="E170" s="171"/>
      <c r="F170" s="171"/>
      <c r="G170" s="171"/>
      <c r="H170" s="171"/>
      <c r="I170" s="171"/>
      <c r="J170" s="171"/>
      <c r="K170" s="171"/>
      <c r="L170" s="171"/>
      <c r="M170" s="171"/>
      <c r="N170" s="171"/>
      <c r="O170" s="171"/>
      <c r="P170" s="171"/>
      <c r="Q170" s="171"/>
      <c r="R170" s="171"/>
      <c r="S170" s="171"/>
      <c r="T170" s="171"/>
      <c r="U170" s="171"/>
      <c r="V170" s="171"/>
      <c r="W170" s="171"/>
      <c r="X170" s="171"/>
      <c r="Y170" s="171"/>
      <c r="Z170" s="171"/>
    </row>
    <row r="171" spans="1:27" ht="20.100000000000001" customHeight="1">
      <c r="A171" s="434" t="str">
        <f>MID(B17,FIND(":",B17,1)+1,LEN(B17))</f>
        <v xml:space="preserve"> Cao Hà Hải Âu</v>
      </c>
      <c r="B171" s="434"/>
      <c r="C171" s="434"/>
      <c r="D171" s="434"/>
      <c r="E171" s="434"/>
      <c r="F171" s="434"/>
      <c r="G171" s="434" t="s">
        <v>703</v>
      </c>
      <c r="H171" s="434"/>
      <c r="I171" s="434"/>
      <c r="J171" s="434"/>
      <c r="K171" s="434"/>
      <c r="L171" s="434"/>
      <c r="M171" s="434"/>
      <c r="N171" s="434" t="str">
        <f>MID(B22,FIND(":",B22,1)+1,LEN(B22))</f>
        <v xml:space="preserve"> Đinh Huy Dương</v>
      </c>
      <c r="O171" s="434"/>
      <c r="P171" s="434"/>
      <c r="Q171" s="434"/>
      <c r="R171" s="434"/>
      <c r="S171" s="434"/>
      <c r="T171" s="434" t="str">
        <f>MID(B23,FIND(":",B23,1)+1,LEN(B23))</f>
        <v xml:space="preserve"> Lưu Văn Sơn</v>
      </c>
      <c r="U171" s="434"/>
      <c r="V171" s="434"/>
      <c r="W171" s="434"/>
      <c r="X171" s="434"/>
      <c r="Y171" s="434"/>
      <c r="Z171" s="434"/>
    </row>
    <row r="172" spans="1:27" hidden="1">
      <c r="A172" s="202" t="s">
        <v>250</v>
      </c>
    </row>
    <row r="173" spans="1:27" hidden="1">
      <c r="A173" s="203" t="s">
        <v>251</v>
      </c>
    </row>
    <row r="174" spans="1:27" hidden="1">
      <c r="A174" s="203" t="s">
        <v>252</v>
      </c>
    </row>
  </sheetData>
  <mergeCells count="487">
    <mergeCell ref="T162:U162"/>
    <mergeCell ref="V162:W162"/>
    <mergeCell ref="X162:Z162"/>
    <mergeCell ref="L161:M161"/>
    <mergeCell ref="N161:P161"/>
    <mergeCell ref="Q161:S161"/>
    <mergeCell ref="T161:U161"/>
    <mergeCell ref="V161:W161"/>
    <mergeCell ref="B118:K118"/>
    <mergeCell ref="L118:M118"/>
    <mergeCell ref="N118:P118"/>
    <mergeCell ref="Q118:S118"/>
    <mergeCell ref="T118:U118"/>
    <mergeCell ref="V118:W118"/>
    <mergeCell ref="X118:Z118"/>
    <mergeCell ref="A154:Z154"/>
    <mergeCell ref="B160:K160"/>
    <mergeCell ref="L160:M160"/>
    <mergeCell ref="N160:P160"/>
    <mergeCell ref="Q160:S160"/>
    <mergeCell ref="T160:U160"/>
    <mergeCell ref="V160:W160"/>
    <mergeCell ref="X160:Z160"/>
    <mergeCell ref="B161:K161"/>
    <mergeCell ref="B114:K114"/>
    <mergeCell ref="L114:M114"/>
    <mergeCell ref="N114:P114"/>
    <mergeCell ref="Q114:S114"/>
    <mergeCell ref="T114:U114"/>
    <mergeCell ref="V114:W114"/>
    <mergeCell ref="B116:K116"/>
    <mergeCell ref="L116:M116"/>
    <mergeCell ref="N116:P116"/>
    <mergeCell ref="Q116:S116"/>
    <mergeCell ref="T116:U116"/>
    <mergeCell ref="V116:W116"/>
    <mergeCell ref="X114:Z114"/>
    <mergeCell ref="L113:M113"/>
    <mergeCell ref="N113:P113"/>
    <mergeCell ref="Q113:S113"/>
    <mergeCell ref="T113:U113"/>
    <mergeCell ref="V113:W113"/>
    <mergeCell ref="A109:A110"/>
    <mergeCell ref="B111:K111"/>
    <mergeCell ref="L111:M111"/>
    <mergeCell ref="N111:P111"/>
    <mergeCell ref="Q111:S111"/>
    <mergeCell ref="N109:S109"/>
    <mergeCell ref="T109:W109"/>
    <mergeCell ref="V110:W110"/>
    <mergeCell ref="X109:Z110"/>
    <mergeCell ref="B109:K110"/>
    <mergeCell ref="L109:M110"/>
    <mergeCell ref="B112:K112"/>
    <mergeCell ref="L112:M112"/>
    <mergeCell ref="N112:P112"/>
    <mergeCell ref="Q112:S112"/>
    <mergeCell ref="T112:U112"/>
    <mergeCell ref="V112:W112"/>
    <mergeCell ref="X112:Z112"/>
    <mergeCell ref="X116:Z116"/>
    <mergeCell ref="B117:K117"/>
    <mergeCell ref="B115:K115"/>
    <mergeCell ref="L115:M115"/>
    <mergeCell ref="N115:P115"/>
    <mergeCell ref="Q115:S115"/>
    <mergeCell ref="T115:U115"/>
    <mergeCell ref="V115:W115"/>
    <mergeCell ref="X115:Z115"/>
    <mergeCell ref="X117:Z117"/>
    <mergeCell ref="L117:M117"/>
    <mergeCell ref="N117:P117"/>
    <mergeCell ref="Q117:S117"/>
    <mergeCell ref="T117:U117"/>
    <mergeCell ref="V117:W117"/>
    <mergeCell ref="B113:K113"/>
    <mergeCell ref="N110:P110"/>
    <mergeCell ref="Q110:S110"/>
    <mergeCell ref="T110:U110"/>
    <mergeCell ref="T111:U111"/>
    <mergeCell ref="V111:W111"/>
    <mergeCell ref="X111:Z111"/>
    <mergeCell ref="X113:Z113"/>
    <mergeCell ref="A108:Z108"/>
    <mergeCell ref="B107:D107"/>
    <mergeCell ref="E107:Q107"/>
    <mergeCell ref="R107:T107"/>
    <mergeCell ref="U107:Z107"/>
    <mergeCell ref="B100:D100"/>
    <mergeCell ref="E100:Q100"/>
    <mergeCell ref="R100:T100"/>
    <mergeCell ref="U100:Z100"/>
    <mergeCell ref="B101:D101"/>
    <mergeCell ref="E101:Q101"/>
    <mergeCell ref="R101:T101"/>
    <mergeCell ref="U101:Z101"/>
    <mergeCell ref="B104:D104"/>
    <mergeCell ref="E104:Q104"/>
    <mergeCell ref="R104:T104"/>
    <mergeCell ref="U104:Z104"/>
    <mergeCell ref="B102:D102"/>
    <mergeCell ref="E102:Q102"/>
    <mergeCell ref="R102:T102"/>
    <mergeCell ref="U102:Z102"/>
    <mergeCell ref="B103:D103"/>
    <mergeCell ref="E103:Q103"/>
    <mergeCell ref="R103:T103"/>
    <mergeCell ref="U103:Z103"/>
    <mergeCell ref="B98:D98"/>
    <mergeCell ref="E98:Q98"/>
    <mergeCell ref="R98:T98"/>
    <mergeCell ref="U98:Z98"/>
    <mergeCell ref="B99:D99"/>
    <mergeCell ref="E99:Q99"/>
    <mergeCell ref="R99:T99"/>
    <mergeCell ref="U99:Z99"/>
    <mergeCell ref="B96:D96"/>
    <mergeCell ref="E96:Q96"/>
    <mergeCell ref="R96:T96"/>
    <mergeCell ref="U96:Z96"/>
    <mergeCell ref="B97:D97"/>
    <mergeCell ref="E97:Q97"/>
    <mergeCell ref="R97:T97"/>
    <mergeCell ref="U97:Z97"/>
    <mergeCell ref="B94:D94"/>
    <mergeCell ref="E94:Q94"/>
    <mergeCell ref="R94:T94"/>
    <mergeCell ref="U94:Z94"/>
    <mergeCell ref="B95:D95"/>
    <mergeCell ref="E95:Q95"/>
    <mergeCell ref="R95:T95"/>
    <mergeCell ref="U95:Z95"/>
    <mergeCell ref="B92:D92"/>
    <mergeCell ref="E92:Q92"/>
    <mergeCell ref="R92:T92"/>
    <mergeCell ref="U92:Z92"/>
    <mergeCell ref="B93:D93"/>
    <mergeCell ref="E93:Q93"/>
    <mergeCell ref="R93:T93"/>
    <mergeCell ref="U93:Z93"/>
    <mergeCell ref="B90:D90"/>
    <mergeCell ref="E90:Q90"/>
    <mergeCell ref="R90:T90"/>
    <mergeCell ref="U90:Z90"/>
    <mergeCell ref="B91:D91"/>
    <mergeCell ref="E91:Q91"/>
    <mergeCell ref="R91:T91"/>
    <mergeCell ref="U91:Z91"/>
    <mergeCell ref="B88:D88"/>
    <mergeCell ref="E88:Q88"/>
    <mergeCell ref="R88:T88"/>
    <mergeCell ref="U88:Z88"/>
    <mergeCell ref="B89:D89"/>
    <mergeCell ref="E89:Q89"/>
    <mergeCell ref="R89:T89"/>
    <mergeCell ref="U89:Z89"/>
    <mergeCell ref="B86:D86"/>
    <mergeCell ref="E86:Q86"/>
    <mergeCell ref="R86:T86"/>
    <mergeCell ref="U86:Z86"/>
    <mergeCell ref="B87:D87"/>
    <mergeCell ref="E87:Q87"/>
    <mergeCell ref="R87:T87"/>
    <mergeCell ref="U87:Z87"/>
    <mergeCell ref="B84:D84"/>
    <mergeCell ref="E84:Q84"/>
    <mergeCell ref="R84:T84"/>
    <mergeCell ref="U84:Z84"/>
    <mergeCell ref="B85:D85"/>
    <mergeCell ref="E85:Q85"/>
    <mergeCell ref="R85:T85"/>
    <mergeCell ref="U85:Z85"/>
    <mergeCell ref="B82:D82"/>
    <mergeCell ref="E82:Q82"/>
    <mergeCell ref="R82:T82"/>
    <mergeCell ref="U82:Z82"/>
    <mergeCell ref="B83:D83"/>
    <mergeCell ref="E83:Q83"/>
    <mergeCell ref="R83:T83"/>
    <mergeCell ref="U83:Z83"/>
    <mergeCell ref="B80:D80"/>
    <mergeCell ref="E80:Q80"/>
    <mergeCell ref="R80:T80"/>
    <mergeCell ref="U80:Z80"/>
    <mergeCell ref="B81:D81"/>
    <mergeCell ref="E81:Q81"/>
    <mergeCell ref="R81:T81"/>
    <mergeCell ref="U81:Z81"/>
    <mergeCell ref="B78:D78"/>
    <mergeCell ref="E78:Q78"/>
    <mergeCell ref="R78:T78"/>
    <mergeCell ref="U78:Z78"/>
    <mergeCell ref="B79:D79"/>
    <mergeCell ref="E79:Q79"/>
    <mergeCell ref="R79:T79"/>
    <mergeCell ref="U79:Z79"/>
    <mergeCell ref="B76:D76"/>
    <mergeCell ref="E76:Q76"/>
    <mergeCell ref="R76:T76"/>
    <mergeCell ref="U76:Z76"/>
    <mergeCell ref="B77:D77"/>
    <mergeCell ref="E77:Q77"/>
    <mergeCell ref="R77:T77"/>
    <mergeCell ref="U77:Z77"/>
    <mergeCell ref="B74:D74"/>
    <mergeCell ref="E74:Q74"/>
    <mergeCell ref="R74:T74"/>
    <mergeCell ref="U74:Z74"/>
    <mergeCell ref="B75:D75"/>
    <mergeCell ref="E75:Q75"/>
    <mergeCell ref="R75:T75"/>
    <mergeCell ref="U75:Z75"/>
    <mergeCell ref="B72:D72"/>
    <mergeCell ref="E72:Q72"/>
    <mergeCell ref="R72:T72"/>
    <mergeCell ref="U72:Z72"/>
    <mergeCell ref="B73:D73"/>
    <mergeCell ref="E73:Q73"/>
    <mergeCell ref="R73:T73"/>
    <mergeCell ref="U73:Z73"/>
    <mergeCell ref="B70:D70"/>
    <mergeCell ref="E70:Q70"/>
    <mergeCell ref="R70:T70"/>
    <mergeCell ref="U70:Z70"/>
    <mergeCell ref="B71:D71"/>
    <mergeCell ref="E71:Q71"/>
    <mergeCell ref="R71:T71"/>
    <mergeCell ref="U71:Z71"/>
    <mergeCell ref="B68:D68"/>
    <mergeCell ref="E68:Q68"/>
    <mergeCell ref="R68:T68"/>
    <mergeCell ref="U68:Z68"/>
    <mergeCell ref="B69:D69"/>
    <mergeCell ref="E69:Q69"/>
    <mergeCell ref="R69:T69"/>
    <mergeCell ref="U69:Z69"/>
    <mergeCell ref="B66:D66"/>
    <mergeCell ref="E66:Q66"/>
    <mergeCell ref="R66:T66"/>
    <mergeCell ref="U66:Z66"/>
    <mergeCell ref="B67:D67"/>
    <mergeCell ref="E67:Q67"/>
    <mergeCell ref="R67:T67"/>
    <mergeCell ref="U67:Z67"/>
    <mergeCell ref="B64:D64"/>
    <mergeCell ref="E64:Q64"/>
    <mergeCell ref="R64:T64"/>
    <mergeCell ref="U64:Z64"/>
    <mergeCell ref="B65:D65"/>
    <mergeCell ref="E65:Q65"/>
    <mergeCell ref="R65:T65"/>
    <mergeCell ref="U65:Z65"/>
    <mergeCell ref="B62:D62"/>
    <mergeCell ref="E62:Q62"/>
    <mergeCell ref="R62:T62"/>
    <mergeCell ref="U62:Z62"/>
    <mergeCell ref="B63:D63"/>
    <mergeCell ref="E63:Q63"/>
    <mergeCell ref="R63:T63"/>
    <mergeCell ref="U63:Z63"/>
    <mergeCell ref="B60:D60"/>
    <mergeCell ref="E60:Q60"/>
    <mergeCell ref="R60:T60"/>
    <mergeCell ref="U60:Z60"/>
    <mergeCell ref="B61:D61"/>
    <mergeCell ref="E61:Q61"/>
    <mergeCell ref="R61:T61"/>
    <mergeCell ref="U61:Z61"/>
    <mergeCell ref="B58:D58"/>
    <mergeCell ref="E58:Q58"/>
    <mergeCell ref="R58:T58"/>
    <mergeCell ref="U58:Z58"/>
    <mergeCell ref="B59:D59"/>
    <mergeCell ref="E59:Q59"/>
    <mergeCell ref="R59:T59"/>
    <mergeCell ref="U59:Z59"/>
    <mergeCell ref="B56:D56"/>
    <mergeCell ref="E56:Q56"/>
    <mergeCell ref="R56:T56"/>
    <mergeCell ref="U56:Z56"/>
    <mergeCell ref="B57:D57"/>
    <mergeCell ref="E57:Q57"/>
    <mergeCell ref="R57:T57"/>
    <mergeCell ref="U57:Z57"/>
    <mergeCell ref="B54:D54"/>
    <mergeCell ref="E54:Q54"/>
    <mergeCell ref="R54:T54"/>
    <mergeCell ref="U54:Z54"/>
    <mergeCell ref="B55:D55"/>
    <mergeCell ref="E55:Q55"/>
    <mergeCell ref="R55:T55"/>
    <mergeCell ref="U55:Z55"/>
    <mergeCell ref="B52:D52"/>
    <mergeCell ref="E52:Q52"/>
    <mergeCell ref="R52:T52"/>
    <mergeCell ref="U52:Z52"/>
    <mergeCell ref="B53:D53"/>
    <mergeCell ref="E53:Q53"/>
    <mergeCell ref="R53:T53"/>
    <mergeCell ref="U53:Z53"/>
    <mergeCell ref="B50:D50"/>
    <mergeCell ref="E50:Q50"/>
    <mergeCell ref="R50:T50"/>
    <mergeCell ref="U50:Z50"/>
    <mergeCell ref="B51:D51"/>
    <mergeCell ref="E51:Q51"/>
    <mergeCell ref="R51:T51"/>
    <mergeCell ref="U51:Z51"/>
    <mergeCell ref="B48:D48"/>
    <mergeCell ref="E48:Q48"/>
    <mergeCell ref="R48:T48"/>
    <mergeCell ref="U48:Z48"/>
    <mergeCell ref="B49:D49"/>
    <mergeCell ref="E49:Q49"/>
    <mergeCell ref="R49:T49"/>
    <mergeCell ref="U49:Z49"/>
    <mergeCell ref="B46:D46"/>
    <mergeCell ref="E46:Q46"/>
    <mergeCell ref="R46:T46"/>
    <mergeCell ref="U46:Z46"/>
    <mergeCell ref="B47:D47"/>
    <mergeCell ref="E47:Q47"/>
    <mergeCell ref="R47:T47"/>
    <mergeCell ref="U47:Z47"/>
    <mergeCell ref="B44:D44"/>
    <mergeCell ref="E44:Q44"/>
    <mergeCell ref="R44:T44"/>
    <mergeCell ref="U44:Z44"/>
    <mergeCell ref="B45:D45"/>
    <mergeCell ref="E45:Q45"/>
    <mergeCell ref="R45:T45"/>
    <mergeCell ref="U45:Z45"/>
    <mergeCell ref="B42:D42"/>
    <mergeCell ref="E42:Q42"/>
    <mergeCell ref="R42:T42"/>
    <mergeCell ref="U42:Z42"/>
    <mergeCell ref="B43:D43"/>
    <mergeCell ref="E43:Q43"/>
    <mergeCell ref="R43:T43"/>
    <mergeCell ref="U43:Z43"/>
    <mergeCell ref="B40:D40"/>
    <mergeCell ref="E40:Q40"/>
    <mergeCell ref="R40:T40"/>
    <mergeCell ref="U40:Z40"/>
    <mergeCell ref="B41:D41"/>
    <mergeCell ref="E41:Q41"/>
    <mergeCell ref="R41:T41"/>
    <mergeCell ref="U41:Z41"/>
    <mergeCell ref="B38:D38"/>
    <mergeCell ref="E38:Q38"/>
    <mergeCell ref="R38:T38"/>
    <mergeCell ref="U38:Z38"/>
    <mergeCell ref="B39:D39"/>
    <mergeCell ref="E39:Q39"/>
    <mergeCell ref="R39:T39"/>
    <mergeCell ref="U39:Z39"/>
    <mergeCell ref="B36:D36"/>
    <mergeCell ref="E36:Q36"/>
    <mergeCell ref="R36:T36"/>
    <mergeCell ref="U36:Z36"/>
    <mergeCell ref="B37:D37"/>
    <mergeCell ref="E37:Q37"/>
    <mergeCell ref="R37:T37"/>
    <mergeCell ref="U37:Z37"/>
    <mergeCell ref="B34:D34"/>
    <mergeCell ref="E34:Q34"/>
    <mergeCell ref="R34:T34"/>
    <mergeCell ref="U34:Z34"/>
    <mergeCell ref="B35:D35"/>
    <mergeCell ref="E35:Q35"/>
    <mergeCell ref="R35:T35"/>
    <mergeCell ref="U35:Z35"/>
    <mergeCell ref="B32:D32"/>
    <mergeCell ref="E32:Q32"/>
    <mergeCell ref="R32:T32"/>
    <mergeCell ref="U32:Z32"/>
    <mergeCell ref="B33:D33"/>
    <mergeCell ref="E33:Q33"/>
    <mergeCell ref="R33:T33"/>
    <mergeCell ref="U33:Z33"/>
    <mergeCell ref="B30:D30"/>
    <mergeCell ref="E30:Q30"/>
    <mergeCell ref="R30:T30"/>
    <mergeCell ref="U30:Z30"/>
    <mergeCell ref="B31:D31"/>
    <mergeCell ref="E31:Q31"/>
    <mergeCell ref="R31:T31"/>
    <mergeCell ref="U31:Z31"/>
    <mergeCell ref="B27:D27"/>
    <mergeCell ref="E27:Q27"/>
    <mergeCell ref="R27:T27"/>
    <mergeCell ref="U27:Z27"/>
    <mergeCell ref="B28:D28"/>
    <mergeCell ref="E28:Q28"/>
    <mergeCell ref="R28:T28"/>
    <mergeCell ref="U28:Z28"/>
    <mergeCell ref="B29:D29"/>
    <mergeCell ref="E29:Q29"/>
    <mergeCell ref="R29:T29"/>
    <mergeCell ref="U29:Z29"/>
    <mergeCell ref="B159:K159"/>
    <mergeCell ref="L159:M159"/>
    <mergeCell ref="N159:P159"/>
    <mergeCell ref="Q159:S159"/>
    <mergeCell ref="T159:U159"/>
    <mergeCell ref="V159:W159"/>
    <mergeCell ref="X159:Z159"/>
    <mergeCell ref="V157:W157"/>
    <mergeCell ref="X157:Z157"/>
    <mergeCell ref="B158:K158"/>
    <mergeCell ref="L158:M158"/>
    <mergeCell ref="N158:P158"/>
    <mergeCell ref="Q158:S158"/>
    <mergeCell ref="T158:U158"/>
    <mergeCell ref="V158:W158"/>
    <mergeCell ref="AA16:AG18"/>
    <mergeCell ref="A126:Z126"/>
    <mergeCell ref="A127:Z127"/>
    <mergeCell ref="A6:Z6"/>
    <mergeCell ref="B134:Z134"/>
    <mergeCell ref="A129:Z129"/>
    <mergeCell ref="A132:Z132"/>
    <mergeCell ref="A133:Z133"/>
    <mergeCell ref="A11:Z11"/>
    <mergeCell ref="A24:Z24"/>
    <mergeCell ref="B25:D25"/>
    <mergeCell ref="E25:Q25"/>
    <mergeCell ref="R25:T25"/>
    <mergeCell ref="U25:Z25"/>
    <mergeCell ref="B26:D26"/>
    <mergeCell ref="E26:Q26"/>
    <mergeCell ref="R26:T26"/>
    <mergeCell ref="U26:Z26"/>
    <mergeCell ref="B105:D105"/>
    <mergeCell ref="E105:Q105"/>
    <mergeCell ref="R105:T105"/>
    <mergeCell ref="U105:Z105"/>
    <mergeCell ref="B106:D106"/>
    <mergeCell ref="E106:Q106"/>
    <mergeCell ref="B135:Z135"/>
    <mergeCell ref="B136:Z136"/>
    <mergeCell ref="N167:S167"/>
    <mergeCell ref="T167:Z167"/>
    <mergeCell ref="A12:Z12"/>
    <mergeCell ref="B14:Z14"/>
    <mergeCell ref="B137:Z137"/>
    <mergeCell ref="B138:Z138"/>
    <mergeCell ref="B139:Z139"/>
    <mergeCell ref="B140:Z140"/>
    <mergeCell ref="B141:Z141"/>
    <mergeCell ref="A142:Z143"/>
    <mergeCell ref="A165:L165"/>
    <mergeCell ref="N165:Z165"/>
    <mergeCell ref="A166:F166"/>
    <mergeCell ref="G166:M166"/>
    <mergeCell ref="A153:Z153"/>
    <mergeCell ref="N166:S166"/>
    <mergeCell ref="T166:Z166"/>
    <mergeCell ref="R106:T106"/>
    <mergeCell ref="U106:Z106"/>
    <mergeCell ref="B155:K156"/>
    <mergeCell ref="L155:M156"/>
    <mergeCell ref="N155:S155"/>
    <mergeCell ref="A171:F171"/>
    <mergeCell ref="G171:M171"/>
    <mergeCell ref="N171:S171"/>
    <mergeCell ref="T171:Z171"/>
    <mergeCell ref="A167:F167"/>
    <mergeCell ref="G167:M167"/>
    <mergeCell ref="A155:A156"/>
    <mergeCell ref="V156:W156"/>
    <mergeCell ref="B157:K157"/>
    <mergeCell ref="L157:M157"/>
    <mergeCell ref="N157:P157"/>
    <mergeCell ref="Q157:S157"/>
    <mergeCell ref="T157:U157"/>
    <mergeCell ref="T155:W155"/>
    <mergeCell ref="X155:Z156"/>
    <mergeCell ref="N156:P156"/>
    <mergeCell ref="Q156:S156"/>
    <mergeCell ref="T156:U156"/>
    <mergeCell ref="X158:Z158"/>
    <mergeCell ref="X161:Z161"/>
    <mergeCell ref="B162:K162"/>
    <mergeCell ref="L162:M162"/>
    <mergeCell ref="N162:P162"/>
    <mergeCell ref="Q162:S162"/>
  </mergeCells>
  <conditionalFormatting sqref="C14:Z14">
    <cfRule type="expression" dxfId="7" priority="2" stopIfTrue="1">
      <formula>AD$14&gt;0</formula>
    </cfRule>
  </conditionalFormatting>
  <conditionalFormatting sqref="B14">
    <cfRule type="expression" dxfId="6" priority="1" stopIfTrue="1">
      <formula>AB$14&gt;0</formula>
    </cfRule>
  </conditionalFormatting>
  <hyperlinks>
    <hyperlink ref="AA6" location="DanhMuc!A1" display="Quay về DanhMuc"/>
    <hyperlink ref="AA148" location="DanhMuc!A1" display="Quay về DanhMuc"/>
    <hyperlink ref="AA147" location="DanhMuc!A1" display="Quay về DanhMuc"/>
  </hyperlinks>
  <pageMargins left="0.98425196850393704" right="0.15748031496062992" top="0.59055118110236227" bottom="0.59055118110236227" header="0.19685039370078741" footer="0.19685039370078741"/>
  <pageSetup paperSize="9" scale="96" orientation="portrait" r:id="rId1"/>
  <headerFooter alignWithMargins="0"/>
  <legacyDrawing r:id="rId2"/>
</worksheet>
</file>

<file path=xl/worksheets/sheet17.xml><?xml version="1.0" encoding="utf-8"?>
<worksheet xmlns="http://schemas.openxmlformats.org/spreadsheetml/2006/main" xmlns:r="http://schemas.openxmlformats.org/officeDocument/2006/relationships">
  <sheetPr codeName="Sheet17">
    <tabColor rgb="FF7030A0"/>
  </sheetPr>
  <dimension ref="A1:P82"/>
  <sheetViews>
    <sheetView view="pageBreakPreview" zoomScaleNormal="100" zoomScaleSheetLayoutView="100" workbookViewId="0">
      <pane ySplit="1" topLeftCell="A2" activePane="bottomLeft" state="frozen"/>
      <selection activeCell="V17" sqref="V17"/>
      <selection pane="bottomLeft" activeCell="A24" sqref="A24"/>
    </sheetView>
  </sheetViews>
  <sheetFormatPr defaultRowHeight="15.75"/>
  <cols>
    <col min="1" max="1" width="5.7109375" style="172" customWidth="1"/>
    <col min="2" max="2" width="14.42578125" style="172" customWidth="1"/>
    <col min="3" max="3" width="18.140625" style="172" customWidth="1"/>
    <col min="4" max="4" width="7.85546875" style="172" customWidth="1"/>
    <col min="5" max="5" width="12.7109375" style="172" customWidth="1"/>
    <col min="6" max="6" width="11.28515625" style="172" customWidth="1"/>
    <col min="7" max="7" width="10.7109375" style="172" customWidth="1"/>
    <col min="8" max="8" width="11" style="172" customWidth="1"/>
    <col min="9" max="9" width="13" style="172" customWidth="1"/>
    <col min="10" max="10" width="25.5703125" style="172" bestFit="1" customWidth="1"/>
    <col min="11" max="11" width="5.5703125" style="172" customWidth="1"/>
    <col min="12" max="12" width="7" style="172" customWidth="1"/>
    <col min="13" max="13" width="5.5703125" style="172" customWidth="1"/>
    <col min="14" max="16384" width="9.140625" style="172"/>
  </cols>
  <sheetData>
    <row r="1" spans="1:16" s="170" customFormat="1" ht="16.5" thickBot="1">
      <c r="A1" s="168">
        <v>1</v>
      </c>
      <c r="B1" s="168">
        <v>2</v>
      </c>
      <c r="C1" s="168">
        <v>3</v>
      </c>
      <c r="D1" s="168">
        <v>4</v>
      </c>
      <c r="E1" s="168">
        <v>5</v>
      </c>
      <c r="F1" s="168">
        <v>6</v>
      </c>
      <c r="G1" s="168">
        <v>7</v>
      </c>
      <c r="H1" s="168"/>
      <c r="I1" s="168"/>
      <c r="J1" s="169">
        <v>12</v>
      </c>
    </row>
    <row r="2" spans="1:16" ht="44.25" customHeight="1" thickBot="1">
      <c r="A2" s="559" t="s">
        <v>661</v>
      </c>
      <c r="B2" s="559"/>
      <c r="C2" s="559"/>
      <c r="D2" s="559"/>
      <c r="E2" s="559"/>
      <c r="F2" s="559"/>
      <c r="G2" s="559"/>
      <c r="H2" s="559"/>
      <c r="I2" s="560"/>
      <c r="J2" s="95" t="s">
        <v>220</v>
      </c>
    </row>
    <row r="3" spans="1:16" ht="19.5" customHeight="1">
      <c r="A3" s="420" t="s">
        <v>512</v>
      </c>
      <c r="B3" s="420"/>
      <c r="C3" s="420"/>
      <c r="D3" s="420"/>
      <c r="E3" s="420"/>
      <c r="F3" s="420"/>
      <c r="G3" s="420"/>
      <c r="H3" s="420"/>
      <c r="I3" s="420"/>
      <c r="J3" s="107"/>
    </row>
    <row r="4" spans="1:16" ht="20.100000000000001" customHeight="1">
      <c r="A4" s="180" t="s">
        <v>221</v>
      </c>
      <c r="B4" s="181"/>
      <c r="C4" s="185" t="str">
        <f>Ttin!G4</f>
        <v>Cải tạo, cũng cố gia cố nhà trạm BTS năm 2013 tại Thừa Thiên Huế.</v>
      </c>
      <c r="D4" s="181"/>
      <c r="F4" s="182"/>
      <c r="G4" s="181"/>
      <c r="H4" s="181"/>
      <c r="I4" s="181"/>
      <c r="J4" s="175"/>
    </row>
    <row r="5" spans="1:16" ht="20.100000000000001" customHeight="1">
      <c r="A5" s="180" t="s">
        <v>222</v>
      </c>
      <c r="B5" s="181"/>
      <c r="C5" s="185" t="str">
        <f>Ttin!G5</f>
        <v>Cải tạo, lợp mái nhà Container cho các trạm thuộc Vùng lương Vùng III tại TT Huế.</v>
      </c>
      <c r="D5" s="181"/>
      <c r="F5" s="182"/>
      <c r="G5" s="181"/>
      <c r="H5" s="181"/>
      <c r="I5" s="181"/>
      <c r="J5" s="175"/>
    </row>
    <row r="6" spans="1:16" ht="20.100000000000001" customHeight="1">
      <c r="A6" s="180" t="s">
        <v>660</v>
      </c>
      <c r="B6" s="181"/>
      <c r="C6" s="305" t="str">
        <f>Ttin!G6</f>
        <v>TTH031</v>
      </c>
      <c r="D6" s="181"/>
      <c r="E6" s="181"/>
      <c r="F6" s="182"/>
      <c r="J6" s="175" t="e">
        <f>LEN([2]Ttin!G6)</f>
        <v>#REF!</v>
      </c>
    </row>
    <row r="7" spans="1:16" ht="20.100000000000001" customHeight="1">
      <c r="A7" s="180" t="s">
        <v>223</v>
      </c>
      <c r="B7" s="181"/>
      <c r="C7" s="305" t="str">
        <f>Ttin!G7</f>
        <v>Nguyễn Duy Ngưỡng,  Thôn 1_Phường Thủy Phương_TX Hương Thủy</v>
      </c>
      <c r="D7" s="181"/>
      <c r="F7" s="182"/>
      <c r="G7" s="181"/>
      <c r="H7" s="181"/>
      <c r="I7" s="181"/>
      <c r="J7" s="175"/>
    </row>
    <row r="8" spans="1:16" ht="20.100000000000001" customHeight="1">
      <c r="A8" s="180" t="s">
        <v>498</v>
      </c>
      <c r="B8" s="181"/>
      <c r="C8" s="181"/>
      <c r="D8" s="181"/>
      <c r="F8" s="182"/>
      <c r="G8" s="181"/>
      <c r="H8" s="181"/>
      <c r="I8" s="181"/>
      <c r="J8" s="175"/>
    </row>
    <row r="9" spans="1:16" ht="20.100000000000001" customHeight="1">
      <c r="A9" s="180" t="s">
        <v>499</v>
      </c>
      <c r="B9" s="181"/>
      <c r="C9" s="181"/>
      <c r="D9" s="181"/>
      <c r="F9" s="182"/>
      <c r="G9" s="181"/>
      <c r="H9" s="181"/>
      <c r="I9" s="181"/>
      <c r="J9" s="175"/>
    </row>
    <row r="10" spans="1:16" ht="20.100000000000001" customHeight="1">
      <c r="A10" s="421" t="s">
        <v>500</v>
      </c>
      <c r="B10" s="421" t="s">
        <v>501</v>
      </c>
      <c r="C10" s="422"/>
      <c r="D10" s="421" t="s">
        <v>13</v>
      </c>
      <c r="E10" s="421" t="s">
        <v>241</v>
      </c>
      <c r="F10" s="422"/>
      <c r="G10" s="423" t="s">
        <v>508</v>
      </c>
      <c r="H10" s="424"/>
      <c r="I10" s="425" t="s">
        <v>242</v>
      </c>
    </row>
    <row r="11" spans="1:16" ht="20.100000000000001" customHeight="1">
      <c r="A11" s="422"/>
      <c r="B11" s="422"/>
      <c r="C11" s="422"/>
      <c r="D11" s="422"/>
      <c r="E11" s="210" t="s">
        <v>502</v>
      </c>
      <c r="F11" s="211" t="s">
        <v>503</v>
      </c>
      <c r="G11" s="208" t="s">
        <v>509</v>
      </c>
      <c r="H11" s="209" t="s">
        <v>510</v>
      </c>
      <c r="I11" s="426"/>
    </row>
    <row r="12" spans="1:16" ht="19.5" customHeight="1">
      <c r="A12" s="212">
        <v>1</v>
      </c>
      <c r="B12" s="183" t="s">
        <v>504</v>
      </c>
      <c r="C12" s="213"/>
      <c r="D12" s="214"/>
      <c r="E12" s="214"/>
      <c r="F12" s="214"/>
      <c r="G12" s="214"/>
      <c r="H12" s="214"/>
      <c r="I12" s="214"/>
      <c r="J12" s="177"/>
    </row>
    <row r="13" spans="1:16" ht="20.100000000000001" customHeight="1">
      <c r="A13" s="212"/>
      <c r="B13" s="215"/>
      <c r="C13" s="216"/>
      <c r="D13" s="197"/>
      <c r="E13" s="197"/>
      <c r="F13" s="197"/>
      <c r="G13" s="197"/>
      <c r="H13" s="197"/>
      <c r="I13" s="197"/>
      <c r="J13" s="175"/>
    </row>
    <row r="14" spans="1:16" ht="20.100000000000001" customHeight="1">
      <c r="A14" s="217"/>
      <c r="B14" s="215"/>
      <c r="C14" s="216"/>
      <c r="D14" s="197"/>
      <c r="E14" s="197"/>
      <c r="F14" s="197"/>
      <c r="G14" s="197"/>
      <c r="H14" s="197"/>
      <c r="I14" s="197"/>
      <c r="J14" s="175"/>
    </row>
    <row r="15" spans="1:16" ht="20.100000000000001" customHeight="1">
      <c r="A15" s="218"/>
      <c r="B15" s="219"/>
      <c r="C15" s="216"/>
      <c r="D15" s="197"/>
      <c r="E15" s="197"/>
      <c r="F15" s="197"/>
      <c r="G15" s="197"/>
      <c r="H15" s="197"/>
      <c r="I15" s="197"/>
      <c r="J15" s="175"/>
    </row>
    <row r="16" spans="1:16" ht="20.100000000000001" customHeight="1">
      <c r="A16" s="217"/>
      <c r="B16" s="215"/>
      <c r="C16" s="216"/>
      <c r="D16" s="197"/>
      <c r="E16" s="197"/>
      <c r="F16" s="197"/>
      <c r="G16" s="197"/>
      <c r="H16" s="197"/>
      <c r="I16" s="197"/>
      <c r="J16" s="419"/>
      <c r="K16" s="419"/>
      <c r="L16" s="419"/>
      <c r="M16" s="419"/>
      <c r="N16" s="419"/>
      <c r="O16" s="419"/>
      <c r="P16" s="419"/>
    </row>
    <row r="17" spans="1:16" ht="20.100000000000001" customHeight="1">
      <c r="A17" s="218"/>
      <c r="B17" s="219"/>
      <c r="C17" s="216"/>
      <c r="D17" s="197"/>
      <c r="E17" s="197"/>
      <c r="F17" s="197"/>
      <c r="G17" s="197"/>
      <c r="H17" s="197"/>
      <c r="I17" s="197"/>
      <c r="J17" s="419"/>
      <c r="K17" s="419"/>
      <c r="L17" s="419"/>
      <c r="M17" s="419"/>
      <c r="N17" s="419"/>
      <c r="O17" s="419"/>
      <c r="P17" s="419"/>
    </row>
    <row r="18" spans="1:16" ht="20.100000000000001" customHeight="1">
      <c r="A18" s="212">
        <v>2</v>
      </c>
      <c r="B18" s="183" t="s">
        <v>505</v>
      </c>
      <c r="C18" s="216"/>
      <c r="D18" s="197"/>
      <c r="E18" s="197"/>
      <c r="F18" s="197"/>
      <c r="G18" s="197"/>
      <c r="H18" s="197"/>
      <c r="I18" s="197"/>
      <c r="J18" s="419"/>
      <c r="K18" s="419"/>
      <c r="L18" s="419"/>
      <c r="M18" s="419"/>
      <c r="N18" s="419"/>
      <c r="O18" s="419"/>
      <c r="P18" s="419"/>
    </row>
    <row r="19" spans="1:16" s="293" customFormat="1" ht="20.100000000000001" customHeight="1">
      <c r="A19" s="217">
        <v>1</v>
      </c>
      <c r="B19" s="289" t="s">
        <v>719</v>
      </c>
      <c r="C19" s="290"/>
      <c r="D19" s="291" t="s">
        <v>720</v>
      </c>
      <c r="E19" s="292">
        <v>1.7500000000000002E-2</v>
      </c>
      <c r="F19" s="292">
        <v>1.7500000000000002E-2</v>
      </c>
      <c r="G19" s="291"/>
      <c r="H19" s="197"/>
      <c r="I19" s="291"/>
    </row>
    <row r="20" spans="1:16" s="293" customFormat="1" ht="20.100000000000001" customHeight="1">
      <c r="A20" s="294">
        <v>2</v>
      </c>
      <c r="B20" s="219" t="s">
        <v>721</v>
      </c>
      <c r="C20" s="290"/>
      <c r="D20" s="291" t="s">
        <v>720</v>
      </c>
      <c r="E20" s="292">
        <v>7.3300000000000004E-2</v>
      </c>
      <c r="F20" s="292">
        <v>7.3300000000000004E-2</v>
      </c>
      <c r="G20" s="291"/>
      <c r="H20" s="197"/>
      <c r="I20" s="291"/>
    </row>
    <row r="21" spans="1:16" s="293" customFormat="1" ht="20.100000000000001" customHeight="1">
      <c r="A21" s="294">
        <v>3</v>
      </c>
      <c r="B21" s="219" t="s">
        <v>722</v>
      </c>
      <c r="C21" s="290"/>
      <c r="D21" s="291" t="s">
        <v>729</v>
      </c>
      <c r="E21" s="292">
        <v>0.10009999999999999</v>
      </c>
      <c r="F21" s="292">
        <v>0.10009999999999999</v>
      </c>
      <c r="G21" s="291"/>
      <c r="H21" s="197"/>
      <c r="I21" s="291"/>
    </row>
    <row r="22" spans="1:16" ht="20.100000000000001" customHeight="1">
      <c r="A22" s="218"/>
      <c r="B22" s="219"/>
      <c r="C22" s="216"/>
      <c r="D22" s="197"/>
      <c r="E22" s="197"/>
      <c r="F22" s="197"/>
      <c r="G22" s="197"/>
      <c r="H22" s="197"/>
      <c r="I22" s="197"/>
      <c r="J22" s="175"/>
    </row>
    <row r="23" spans="1:16" ht="20.100000000000001" customHeight="1">
      <c r="A23" s="218"/>
      <c r="B23" s="219"/>
      <c r="C23" s="216"/>
      <c r="D23" s="197"/>
      <c r="E23" s="197"/>
      <c r="F23" s="197"/>
      <c r="G23" s="197"/>
      <c r="H23" s="197"/>
      <c r="I23" s="197"/>
      <c r="J23" s="175"/>
    </row>
    <row r="24" spans="1:16" ht="20.100000000000001" customHeight="1">
      <c r="A24" s="180" t="s">
        <v>506</v>
      </c>
      <c r="B24" s="181"/>
      <c r="C24" s="181"/>
      <c r="D24" s="181"/>
      <c r="F24" s="182"/>
      <c r="G24" s="181"/>
      <c r="H24" s="181"/>
      <c r="I24" s="181"/>
      <c r="J24" s="175"/>
    </row>
    <row r="25" spans="1:16" ht="20.100000000000001" customHeight="1">
      <c r="A25" s="421" t="s">
        <v>500</v>
      </c>
      <c r="B25" s="421" t="s">
        <v>507</v>
      </c>
      <c r="C25" s="422"/>
      <c r="D25" s="421" t="s">
        <v>13</v>
      </c>
      <c r="E25" s="421" t="s">
        <v>241</v>
      </c>
      <c r="F25" s="422"/>
      <c r="G25" s="423" t="s">
        <v>242</v>
      </c>
      <c r="H25" s="424"/>
      <c r="I25" s="425" t="s">
        <v>242</v>
      </c>
    </row>
    <row r="26" spans="1:16" ht="27" customHeight="1">
      <c r="A26" s="422"/>
      <c r="B26" s="422"/>
      <c r="C26" s="422"/>
      <c r="D26" s="422"/>
      <c r="E26" s="210" t="s">
        <v>502</v>
      </c>
      <c r="F26" s="211" t="s">
        <v>503</v>
      </c>
      <c r="G26" s="210" t="s">
        <v>509</v>
      </c>
      <c r="H26" s="209" t="s">
        <v>510</v>
      </c>
      <c r="I26" s="426"/>
    </row>
    <row r="27" spans="1:16" s="293" customFormat="1" ht="36.75" customHeight="1">
      <c r="A27" s="291">
        <v>1</v>
      </c>
      <c r="B27" s="571" t="s">
        <v>730</v>
      </c>
      <c r="C27" s="572"/>
      <c r="D27" s="291" t="s">
        <v>731</v>
      </c>
      <c r="E27" s="291">
        <v>1.7999999999999999E-2</v>
      </c>
      <c r="F27" s="291">
        <v>1.7999999999999999E-2</v>
      </c>
      <c r="G27" s="214"/>
      <c r="H27" s="214"/>
      <c r="I27" s="214"/>
      <c r="J27" s="177"/>
    </row>
    <row r="28" spans="1:16" s="293" customFormat="1" ht="20.100000000000001" customHeight="1">
      <c r="A28" s="291">
        <v>2</v>
      </c>
      <c r="B28" s="573" t="s">
        <v>732</v>
      </c>
      <c r="C28" s="574"/>
      <c r="D28" s="291" t="s">
        <v>731</v>
      </c>
      <c r="E28" s="291">
        <v>7.5999999999999998E-2</v>
      </c>
      <c r="F28" s="291">
        <v>7.5999999999999998E-2</v>
      </c>
      <c r="G28" s="291"/>
      <c r="H28" s="291"/>
      <c r="I28" s="291"/>
      <c r="J28" s="175"/>
    </row>
    <row r="29" spans="1:16" s="293" customFormat="1" ht="20.100000000000001" customHeight="1">
      <c r="A29" s="291">
        <v>3</v>
      </c>
      <c r="B29" s="573" t="s">
        <v>733</v>
      </c>
      <c r="C29" s="574"/>
      <c r="D29" s="291" t="s">
        <v>734</v>
      </c>
      <c r="E29" s="291">
        <v>15.209</v>
      </c>
      <c r="F29" s="291">
        <v>15.209</v>
      </c>
      <c r="G29" s="291"/>
      <c r="H29" s="291"/>
      <c r="I29" s="291"/>
      <c r="J29" s="419"/>
      <c r="K29" s="419"/>
      <c r="L29" s="419"/>
      <c r="M29" s="419"/>
      <c r="N29" s="419"/>
      <c r="O29" s="419"/>
      <c r="P29" s="419"/>
    </row>
    <row r="30" spans="1:16" s="293" customFormat="1" ht="36" customHeight="1">
      <c r="A30" s="291">
        <v>4</v>
      </c>
      <c r="B30" s="571" t="s">
        <v>725</v>
      </c>
      <c r="C30" s="572"/>
      <c r="D30" s="291" t="s">
        <v>731</v>
      </c>
      <c r="E30" s="291">
        <v>1.7999999999999999E-2</v>
      </c>
      <c r="F30" s="291">
        <v>1.7999999999999999E-2</v>
      </c>
      <c r="G30" s="291"/>
      <c r="H30" s="291"/>
      <c r="I30" s="291"/>
      <c r="J30" s="419"/>
      <c r="K30" s="419"/>
      <c r="L30" s="419"/>
      <c r="M30" s="419"/>
      <c r="N30" s="419"/>
      <c r="O30" s="419"/>
      <c r="P30" s="419"/>
    </row>
    <row r="31" spans="1:16" s="293" customFormat="1" ht="20.100000000000001" customHeight="1">
      <c r="A31" s="291">
        <v>5</v>
      </c>
      <c r="B31" s="573" t="s">
        <v>726</v>
      </c>
      <c r="C31" s="574"/>
      <c r="D31" s="291" t="s">
        <v>731</v>
      </c>
      <c r="E31" s="291">
        <v>7.5999999999999998E-2</v>
      </c>
      <c r="F31" s="291">
        <v>7.5999999999999998E-2</v>
      </c>
      <c r="G31" s="291"/>
      <c r="H31" s="291"/>
      <c r="I31" s="291"/>
      <c r="J31" s="419"/>
      <c r="K31" s="419"/>
      <c r="L31" s="419"/>
      <c r="M31" s="419"/>
      <c r="N31" s="419"/>
      <c r="O31" s="419"/>
      <c r="P31" s="419"/>
    </row>
    <row r="32" spans="1:16" s="293" customFormat="1" ht="20.100000000000001" customHeight="1">
      <c r="A32" s="291">
        <v>6</v>
      </c>
      <c r="B32" s="573" t="s">
        <v>727</v>
      </c>
      <c r="C32" s="574"/>
      <c r="D32" s="291" t="s">
        <v>735</v>
      </c>
      <c r="E32" s="291">
        <v>0.1</v>
      </c>
      <c r="F32" s="291">
        <v>0.1</v>
      </c>
      <c r="G32" s="291"/>
      <c r="H32" s="291"/>
      <c r="I32" s="291"/>
      <c r="J32" s="419"/>
      <c r="K32" s="419"/>
      <c r="L32" s="419"/>
      <c r="M32" s="419"/>
      <c r="N32" s="419"/>
      <c r="O32" s="419"/>
      <c r="P32" s="419"/>
    </row>
    <row r="33" spans="1:16" ht="20.100000000000001" customHeight="1">
      <c r="A33" s="197"/>
      <c r="B33" s="576"/>
      <c r="C33" s="577"/>
      <c r="D33" s="197"/>
      <c r="E33" s="197"/>
      <c r="F33" s="197"/>
      <c r="G33" s="197"/>
      <c r="H33" s="197"/>
      <c r="I33" s="197"/>
      <c r="J33" s="419"/>
      <c r="K33" s="419"/>
      <c r="L33" s="419"/>
      <c r="M33" s="419"/>
      <c r="N33" s="419"/>
      <c r="O33" s="419"/>
      <c r="P33" s="419"/>
    </row>
    <row r="34" spans="1:16" ht="20.100000000000001" customHeight="1">
      <c r="A34" s="218"/>
      <c r="B34" s="219"/>
      <c r="C34" s="216"/>
      <c r="D34" s="197"/>
      <c r="E34" s="197"/>
      <c r="F34" s="197"/>
      <c r="G34" s="197"/>
      <c r="H34" s="197"/>
      <c r="I34" s="197"/>
      <c r="J34" s="419"/>
      <c r="K34" s="419"/>
      <c r="L34" s="419"/>
      <c r="M34" s="419"/>
      <c r="N34" s="419"/>
      <c r="O34" s="419"/>
      <c r="P34" s="419"/>
    </row>
    <row r="35" spans="1:16" ht="20.100000000000001" customHeight="1">
      <c r="A35" s="212"/>
      <c r="B35" s="183"/>
      <c r="C35" s="216"/>
      <c r="D35" s="197"/>
      <c r="E35" s="197"/>
      <c r="F35" s="197"/>
      <c r="G35" s="197"/>
      <c r="H35" s="197"/>
      <c r="I35" s="197"/>
      <c r="J35" s="419"/>
      <c r="K35" s="419"/>
      <c r="L35" s="419"/>
      <c r="M35" s="419"/>
      <c r="N35" s="419"/>
      <c r="O35" s="419"/>
      <c r="P35" s="419"/>
    </row>
    <row r="36" spans="1:16" ht="20.100000000000001" customHeight="1">
      <c r="A36" s="217"/>
      <c r="B36" s="215"/>
      <c r="C36" s="216"/>
      <c r="D36" s="197"/>
      <c r="E36" s="197"/>
      <c r="F36" s="197"/>
      <c r="G36" s="197"/>
      <c r="H36" s="197"/>
      <c r="I36" s="197"/>
      <c r="J36" s="186"/>
    </row>
    <row r="37" spans="1:16" ht="20.100000000000001" customHeight="1">
      <c r="A37" s="218"/>
      <c r="B37" s="219"/>
      <c r="C37" s="216"/>
      <c r="D37" s="197"/>
      <c r="E37" s="197"/>
      <c r="F37" s="197"/>
      <c r="G37" s="197"/>
      <c r="H37" s="197"/>
      <c r="I37" s="197"/>
      <c r="J37" s="175"/>
    </row>
    <row r="38" spans="1:16" ht="20.100000000000001" customHeight="1">
      <c r="A38" s="218"/>
      <c r="B38" s="219"/>
      <c r="C38" s="216"/>
      <c r="D38" s="197"/>
      <c r="E38" s="197"/>
      <c r="F38" s="197"/>
      <c r="G38" s="197"/>
      <c r="H38" s="197"/>
      <c r="I38" s="197"/>
      <c r="J38" s="175"/>
    </row>
    <row r="39" spans="1:16" ht="20.100000000000001" customHeight="1">
      <c r="J39" s="177"/>
    </row>
    <row r="40" spans="1:16" s="183" customFormat="1" ht="20.100000000000001" customHeight="1">
      <c r="A40" s="575" t="s">
        <v>1</v>
      </c>
      <c r="B40" s="575"/>
      <c r="C40" s="575"/>
      <c r="D40" s="575"/>
      <c r="E40" s="575" t="s">
        <v>459</v>
      </c>
      <c r="F40" s="575"/>
      <c r="G40" s="575"/>
      <c r="H40" s="575"/>
      <c r="I40" s="575"/>
      <c r="J40" s="221"/>
    </row>
    <row r="41" spans="1:16" ht="20.100000000000001" customHeight="1">
      <c r="A41" s="418" t="s">
        <v>697</v>
      </c>
      <c r="B41" s="418"/>
      <c r="C41" s="418" t="s">
        <v>480</v>
      </c>
      <c r="D41" s="437"/>
      <c r="E41" s="418" t="s">
        <v>511</v>
      </c>
      <c r="F41" s="437"/>
      <c r="G41" s="418" t="s">
        <v>481</v>
      </c>
      <c r="H41" s="418"/>
      <c r="I41" s="418"/>
      <c r="J41" s="175"/>
    </row>
    <row r="42" spans="1:16" ht="20.100000000000001" customHeight="1">
      <c r="A42" s="183"/>
      <c r="J42" s="175"/>
    </row>
    <row r="43" spans="1:16" ht="20.100000000000001" customHeight="1">
      <c r="A43" s="184"/>
      <c r="J43" s="175"/>
    </row>
    <row r="44" spans="1:16" ht="20.100000000000001" customHeight="1">
      <c r="A44" s="187"/>
      <c r="J44" s="175"/>
    </row>
    <row r="45" spans="1:16" ht="20.100000000000001" customHeight="1">
      <c r="A45" s="222"/>
      <c r="B45" s="188"/>
      <c r="C45" s="188"/>
      <c r="D45" s="188"/>
      <c r="E45" s="188"/>
      <c r="F45" s="188"/>
      <c r="G45" s="188"/>
      <c r="H45" s="188"/>
      <c r="I45" s="188"/>
      <c r="J45" s="175"/>
    </row>
    <row r="46" spans="1:16" ht="20.100000000000001" customHeight="1">
      <c r="A46" s="429"/>
      <c r="B46" s="430"/>
      <c r="C46" s="430"/>
      <c r="D46" s="430"/>
      <c r="E46" s="430"/>
      <c r="F46" s="430"/>
      <c r="G46" s="430"/>
      <c r="H46" s="189"/>
      <c r="I46" s="189"/>
      <c r="J46" s="175"/>
    </row>
    <row r="47" spans="1:16" ht="34.5" customHeight="1">
      <c r="A47" s="431"/>
      <c r="B47" s="431"/>
      <c r="C47" s="431"/>
      <c r="D47" s="431"/>
      <c r="E47" s="431"/>
      <c r="F47" s="431"/>
      <c r="G47" s="431"/>
      <c r="H47" s="190"/>
      <c r="I47" s="190"/>
      <c r="J47" s="175"/>
    </row>
    <row r="48" spans="1:16" ht="20.100000000000001" customHeight="1">
      <c r="A48" s="191"/>
      <c r="J48" s="175"/>
    </row>
    <row r="49" spans="1:10" ht="20.100000000000001" customHeight="1">
      <c r="A49" s="191"/>
      <c r="B49" s="416"/>
      <c r="C49" s="417"/>
      <c r="D49" s="417"/>
      <c r="E49" s="417"/>
      <c r="F49" s="417"/>
      <c r="G49" s="417"/>
      <c r="H49" s="192"/>
      <c r="I49" s="192"/>
      <c r="J49" s="175"/>
    </row>
    <row r="50" spans="1:10" ht="20.100000000000001" customHeight="1">
      <c r="A50" s="191"/>
      <c r="B50" s="416"/>
      <c r="C50" s="417"/>
      <c r="D50" s="417"/>
      <c r="E50" s="417"/>
      <c r="F50" s="417"/>
      <c r="G50" s="417"/>
      <c r="H50" s="192"/>
      <c r="I50" s="192"/>
      <c r="J50" s="175"/>
    </row>
    <row r="51" spans="1:10" ht="20.100000000000001" customHeight="1">
      <c r="A51" s="191"/>
      <c r="B51" s="416"/>
      <c r="C51" s="417"/>
      <c r="D51" s="417"/>
      <c r="E51" s="417"/>
      <c r="F51" s="417"/>
      <c r="G51" s="417"/>
      <c r="H51" s="192"/>
      <c r="I51" s="192"/>
      <c r="J51" s="175"/>
    </row>
    <row r="52" spans="1:10" ht="20.100000000000001" customHeight="1">
      <c r="A52" s="191"/>
      <c r="B52" s="416"/>
      <c r="C52" s="417"/>
      <c r="D52" s="417"/>
      <c r="E52" s="417"/>
      <c r="F52" s="417"/>
      <c r="G52" s="417"/>
      <c r="H52" s="192"/>
      <c r="I52" s="192"/>
      <c r="J52" s="175"/>
    </row>
    <row r="53" spans="1:10" ht="20.100000000000001" customHeight="1">
      <c r="A53" s="191"/>
      <c r="B53" s="416"/>
      <c r="C53" s="417"/>
      <c r="D53" s="417"/>
      <c r="E53" s="417"/>
      <c r="F53" s="417"/>
      <c r="G53" s="417"/>
      <c r="H53" s="192"/>
      <c r="I53" s="192"/>
      <c r="J53" s="175"/>
    </row>
    <row r="54" spans="1:10" ht="20.100000000000001" customHeight="1">
      <c r="A54" s="191"/>
      <c r="B54" s="416"/>
      <c r="C54" s="417"/>
      <c r="D54" s="417"/>
      <c r="E54" s="417"/>
      <c r="F54" s="417"/>
      <c r="G54" s="417"/>
      <c r="H54" s="192"/>
      <c r="I54" s="192"/>
      <c r="J54" s="175"/>
    </row>
    <row r="55" spans="1:10" ht="33.75" customHeight="1">
      <c r="A55" s="191"/>
      <c r="B55" s="416"/>
      <c r="C55" s="417"/>
      <c r="D55" s="417"/>
      <c r="E55" s="417"/>
      <c r="F55" s="417"/>
      <c r="G55" s="417"/>
      <c r="H55" s="192"/>
      <c r="I55" s="192"/>
      <c r="J55" s="175"/>
    </row>
    <row r="56" spans="1:10" ht="20.100000000000001" customHeight="1">
      <c r="A56" s="191"/>
      <c r="B56" s="416"/>
      <c r="C56" s="417"/>
      <c r="D56" s="417"/>
      <c r="E56" s="417"/>
      <c r="F56" s="417"/>
      <c r="G56" s="417"/>
      <c r="H56" s="192"/>
      <c r="I56" s="192"/>
      <c r="J56" s="175"/>
    </row>
    <row r="57" spans="1:10" ht="20.100000000000001" customHeight="1">
      <c r="A57" s="191"/>
      <c r="B57" s="416"/>
      <c r="C57" s="417"/>
      <c r="D57" s="417"/>
      <c r="E57" s="417"/>
      <c r="F57" s="417"/>
      <c r="G57" s="417"/>
      <c r="H57" s="192"/>
      <c r="I57" s="192"/>
      <c r="J57" s="175"/>
    </row>
    <row r="58" spans="1:10" ht="20.100000000000001" customHeight="1">
      <c r="A58" s="191"/>
      <c r="B58" s="416"/>
      <c r="C58" s="417"/>
      <c r="D58" s="417"/>
      <c r="E58" s="417"/>
      <c r="F58" s="417"/>
      <c r="G58" s="417"/>
      <c r="H58" s="192"/>
      <c r="I58" s="192"/>
      <c r="J58" s="175"/>
    </row>
    <row r="59" spans="1:10" ht="20.100000000000001" customHeight="1">
      <c r="A59" s="191"/>
      <c r="B59" s="416"/>
      <c r="C59" s="417"/>
      <c r="D59" s="417"/>
      <c r="E59" s="417"/>
      <c r="F59" s="417"/>
      <c r="G59" s="417"/>
      <c r="H59" s="192"/>
      <c r="I59" s="192"/>
      <c r="J59" s="175"/>
    </row>
    <row r="60" spans="1:10" ht="20.100000000000001" customHeight="1">
      <c r="A60" s="191"/>
      <c r="B60" s="416"/>
      <c r="C60" s="417"/>
      <c r="D60" s="417"/>
      <c r="E60" s="417"/>
      <c r="F60" s="417"/>
      <c r="G60" s="417"/>
      <c r="H60" s="192"/>
      <c r="I60" s="192"/>
      <c r="J60" s="175"/>
    </row>
    <row r="61" spans="1:10" ht="20.100000000000001" customHeight="1">
      <c r="A61" s="438"/>
      <c r="B61" s="439"/>
      <c r="C61" s="439"/>
      <c r="D61" s="439"/>
      <c r="E61" s="439"/>
      <c r="F61" s="439"/>
      <c r="G61" s="439"/>
      <c r="H61" s="193"/>
      <c r="I61" s="193"/>
      <c r="J61" s="175"/>
    </row>
    <row r="62" spans="1:10" ht="30" customHeight="1">
      <c r="A62" s="439"/>
      <c r="B62" s="439"/>
      <c r="C62" s="439"/>
      <c r="D62" s="439"/>
      <c r="E62" s="439"/>
      <c r="F62" s="439"/>
      <c r="G62" s="439"/>
      <c r="H62" s="193"/>
      <c r="I62" s="193"/>
      <c r="J62" s="175"/>
    </row>
    <row r="63" spans="1:10" ht="20.100000000000001" hidden="1" customHeight="1">
      <c r="A63" s="187"/>
      <c r="J63" s="175"/>
    </row>
    <row r="64" spans="1:10" ht="20.100000000000001" customHeight="1">
      <c r="A64" s="184"/>
      <c r="J64" s="175"/>
    </row>
    <row r="65" spans="1:10" ht="20.100000000000001" customHeight="1" thickBot="1">
      <c r="B65" s="194"/>
      <c r="J65" s="175"/>
    </row>
    <row r="66" spans="1:10" ht="20.100000000000001" customHeight="1" thickBot="1">
      <c r="A66" s="184"/>
      <c r="J66" s="95" t="s">
        <v>220</v>
      </c>
    </row>
    <row r="67" spans="1:10" ht="20.100000000000001" customHeight="1" thickBot="1">
      <c r="A67" s="184"/>
      <c r="J67" s="95" t="s">
        <v>220</v>
      </c>
    </row>
    <row r="68" spans="1:10" ht="20.100000000000001" customHeight="1">
      <c r="B68" s="194"/>
      <c r="J68" s="175"/>
    </row>
    <row r="69" spans="1:10" ht="20.100000000000001" customHeight="1">
      <c r="A69" s="183"/>
      <c r="J69" s="175"/>
    </row>
    <row r="70" spans="1:10" ht="20.100000000000001" customHeight="1">
      <c r="A70" s="195"/>
      <c r="B70" s="196"/>
      <c r="J70" s="175"/>
    </row>
    <row r="71" spans="1:10" ht="20.100000000000001" customHeight="1">
      <c r="A71" s="197"/>
      <c r="B71" s="196"/>
      <c r="J71" s="175"/>
    </row>
    <row r="72" spans="1:10" ht="42.75" customHeight="1">
      <c r="A72" s="440"/>
      <c r="B72" s="440"/>
      <c r="C72" s="440"/>
      <c r="D72" s="440"/>
      <c r="E72" s="440"/>
      <c r="F72" s="440"/>
      <c r="G72" s="440"/>
      <c r="H72" s="198"/>
      <c r="I72" s="198"/>
      <c r="J72" s="175"/>
    </row>
    <row r="73" spans="1:10" s="183" customFormat="1" ht="26.25" customHeight="1">
      <c r="A73" s="441"/>
      <c r="B73" s="441"/>
      <c r="C73" s="441"/>
      <c r="D73" s="441"/>
      <c r="E73" s="441"/>
      <c r="F73" s="441"/>
      <c r="G73" s="441"/>
      <c r="H73" s="199"/>
      <c r="I73" s="199"/>
    </row>
    <row r="74" spans="1:10" s="185" customFormat="1" ht="27" customHeight="1">
      <c r="A74" s="418"/>
      <c r="B74" s="418"/>
      <c r="C74" s="418"/>
      <c r="D74" s="418"/>
      <c r="E74" s="418"/>
      <c r="F74" s="418"/>
      <c r="G74" s="200"/>
      <c r="H74" s="200"/>
      <c r="I74" s="200"/>
    </row>
    <row r="75" spans="1:10" ht="20.100000000000001" customHeight="1">
      <c r="A75" s="171"/>
      <c r="B75" s="171"/>
      <c r="C75" s="171"/>
      <c r="D75" s="171"/>
      <c r="E75" s="171"/>
      <c r="F75" s="171"/>
      <c r="G75" s="171"/>
      <c r="H75" s="171"/>
      <c r="I75" s="171"/>
    </row>
    <row r="76" spans="1:10" ht="20.100000000000001" customHeight="1">
      <c r="A76" s="171"/>
      <c r="B76" s="171"/>
      <c r="C76" s="171"/>
      <c r="D76" s="171"/>
      <c r="E76" s="171"/>
      <c r="F76" s="171"/>
      <c r="G76" s="171"/>
      <c r="H76" s="171"/>
      <c r="I76" s="171"/>
    </row>
    <row r="77" spans="1:10" ht="20.100000000000001" customHeight="1">
      <c r="A77" s="171"/>
      <c r="B77" s="171"/>
      <c r="C77" s="171"/>
      <c r="D77" s="171"/>
      <c r="E77" s="171"/>
      <c r="F77" s="171"/>
      <c r="G77" s="171"/>
      <c r="H77" s="171"/>
      <c r="I77" s="171"/>
    </row>
    <row r="78" spans="1:10" ht="20.100000000000001" customHeight="1">
      <c r="A78" s="171"/>
      <c r="B78" s="171"/>
      <c r="C78" s="171"/>
      <c r="D78" s="171"/>
      <c r="E78" s="171"/>
      <c r="F78" s="171"/>
      <c r="G78" s="171"/>
      <c r="H78" s="171"/>
      <c r="I78" s="171"/>
    </row>
    <row r="79" spans="1:10" ht="20.100000000000001" hidden="1" customHeight="1">
      <c r="A79" s="434" t="e">
        <f>MID(B17,FIND(":",B17,1)+1,LEN(B17))</f>
        <v>#VALUE!</v>
      </c>
      <c r="B79" s="434"/>
      <c r="C79" s="434"/>
      <c r="D79" s="434"/>
      <c r="E79" s="434"/>
      <c r="F79" s="434"/>
      <c r="G79" s="201" t="e">
        <f>MID(B18,FIND(":",B18,1)+1,LEN(B18))</f>
        <v>#VALUE!</v>
      </c>
      <c r="H79" s="201"/>
      <c r="I79" s="201"/>
    </row>
    <row r="80" spans="1:10">
      <c r="A80" s="202" t="s">
        <v>250</v>
      </c>
    </row>
    <row r="81" spans="1:1">
      <c r="A81" s="203" t="s">
        <v>251</v>
      </c>
    </row>
    <row r="82" spans="1:1">
      <c r="A82" s="203" t="s">
        <v>252</v>
      </c>
    </row>
  </sheetData>
  <mergeCells count="48">
    <mergeCell ref="A79:F79"/>
    <mergeCell ref="G10:H10"/>
    <mergeCell ref="I10:I11"/>
    <mergeCell ref="G25:H25"/>
    <mergeCell ref="I25:I26"/>
    <mergeCell ref="E40:I40"/>
    <mergeCell ref="G41:I41"/>
    <mergeCell ref="B59:G59"/>
    <mergeCell ref="B60:G60"/>
    <mergeCell ref="A61:G62"/>
    <mergeCell ref="A72:G72"/>
    <mergeCell ref="A73:G73"/>
    <mergeCell ref="A74:F74"/>
    <mergeCell ref="B53:G53"/>
    <mergeCell ref="B54:G54"/>
    <mergeCell ref="B55:G55"/>
    <mergeCell ref="B56:G56"/>
    <mergeCell ref="B57:G57"/>
    <mergeCell ref="B58:G58"/>
    <mergeCell ref="A46:G46"/>
    <mergeCell ref="A47:G47"/>
    <mergeCell ref="B49:G49"/>
    <mergeCell ref="B50:G50"/>
    <mergeCell ref="B51:G51"/>
    <mergeCell ref="B52:G52"/>
    <mergeCell ref="J29:P35"/>
    <mergeCell ref="A40:D40"/>
    <mergeCell ref="A41:B41"/>
    <mergeCell ref="C41:D41"/>
    <mergeCell ref="E41:F41"/>
    <mergeCell ref="B33:C33"/>
    <mergeCell ref="B31:C31"/>
    <mergeCell ref="B32:C32"/>
    <mergeCell ref="J16:P18"/>
    <mergeCell ref="A25:A26"/>
    <mergeCell ref="B25:C26"/>
    <mergeCell ref="D25:D26"/>
    <mergeCell ref="E25:F25"/>
    <mergeCell ref="B27:C27"/>
    <mergeCell ref="A2:I2"/>
    <mergeCell ref="B28:C28"/>
    <mergeCell ref="B29:C29"/>
    <mergeCell ref="B30:C30"/>
    <mergeCell ref="A3:I3"/>
    <mergeCell ref="A10:A11"/>
    <mergeCell ref="B10:C11"/>
    <mergeCell ref="D10:D11"/>
    <mergeCell ref="E10:F10"/>
  </mergeCells>
  <conditionalFormatting sqref="I12 I27">
    <cfRule type="expression" dxfId="5" priority="6" stopIfTrue="1">
      <formula>R$12&gt;0</formula>
    </cfRule>
  </conditionalFormatting>
  <conditionalFormatting sqref="C12:H12 G27:H27">
    <cfRule type="expression" dxfId="4" priority="7" stopIfTrue="1">
      <formula>M$12&gt;0</formula>
    </cfRule>
  </conditionalFormatting>
  <conditionalFormatting sqref="I27">
    <cfRule type="expression" dxfId="3" priority="4" stopIfTrue="1">
      <formula>R$12&gt;0</formula>
    </cfRule>
  </conditionalFormatting>
  <conditionalFormatting sqref="G27:H27">
    <cfRule type="expression" dxfId="2" priority="3" stopIfTrue="1">
      <formula>Q$12&gt;0</formula>
    </cfRule>
  </conditionalFormatting>
  <conditionalFormatting sqref="I27">
    <cfRule type="expression" dxfId="1" priority="2" stopIfTrue="1">
      <formula>R$12&gt;0</formula>
    </cfRule>
  </conditionalFormatting>
  <conditionalFormatting sqref="G27:H27">
    <cfRule type="expression" dxfId="0" priority="1" stopIfTrue="1">
      <formula>Q$12&gt;0</formula>
    </cfRule>
  </conditionalFormatting>
  <hyperlinks>
    <hyperlink ref="J2" location="DanhMuc!A1" display="Quay về DanhMuc"/>
    <hyperlink ref="J67" location="DanhMuc!A1" display="Quay về DanhMuc"/>
    <hyperlink ref="J66" location="DanhMuc!A1" display="Quay về DanhMuc"/>
  </hyperlinks>
  <pageMargins left="0.98425196850393704" right="0.15748031496063" top="0.84" bottom="0.59055118110236204" header="0.196850393700787" footer="0.196850393700787"/>
  <pageSetup paperSize="9" scale="82" orientation="portrait" r:id="rId1"/>
  <headerFooter alignWithMargins="0">
    <oddFooter>&amp;LBiểu mẫu BM_TCNT_016 Kèm theo quyết định số......../QĐ-VTQĐ-XD ngày..../..../2013</oddFooter>
  </headerFooter>
  <legacyDrawing r:id="rId2"/>
</worksheet>
</file>

<file path=xl/worksheets/sheet18.xml><?xml version="1.0" encoding="utf-8"?>
<worksheet xmlns="http://schemas.openxmlformats.org/spreadsheetml/2006/main" xmlns:r="http://schemas.openxmlformats.org/officeDocument/2006/relationships">
  <sheetPr codeName="Sheet18">
    <tabColor rgb="FF00B050"/>
  </sheetPr>
  <dimension ref="A1:AG75"/>
  <sheetViews>
    <sheetView view="pageBreakPreview" zoomScaleNormal="100" workbookViewId="0">
      <pane ySplit="1" topLeftCell="A2" activePane="bottomLeft" state="frozen"/>
      <selection activeCell="V17" sqref="V17"/>
      <selection pane="bottomLeft" activeCell="A16" sqref="A16"/>
    </sheetView>
  </sheetViews>
  <sheetFormatPr defaultRowHeight="15.75"/>
  <cols>
    <col min="1" max="14" width="3.7109375" style="172" customWidth="1"/>
    <col min="15" max="15" width="2.7109375" style="172" customWidth="1"/>
    <col min="16" max="26" width="3.7109375" style="172" customWidth="1"/>
    <col min="27" max="27" width="25.5703125" style="172" bestFit="1" customWidth="1"/>
    <col min="28" max="28" width="5.5703125" style="172" customWidth="1"/>
    <col min="29" max="29" width="7" style="172" customWidth="1"/>
    <col min="30" max="30" width="5.5703125" style="172" customWidth="1"/>
    <col min="31" max="16384" width="9.140625" style="172"/>
  </cols>
  <sheetData>
    <row r="1" spans="1:33" s="170" customFormat="1" hidden="1">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9">
        <v>11</v>
      </c>
    </row>
    <row r="2" spans="1:33" ht="20.100000000000001" customHeight="1">
      <c r="A2" s="171" t="s">
        <v>216</v>
      </c>
      <c r="B2" s="171"/>
      <c r="C2" s="171"/>
      <c r="D2" s="171"/>
      <c r="E2" s="171"/>
      <c r="F2" s="171"/>
      <c r="G2" s="171"/>
      <c r="H2" s="171"/>
      <c r="I2" s="171"/>
      <c r="J2" s="171"/>
      <c r="K2" s="171"/>
      <c r="L2" s="171"/>
      <c r="M2" s="171"/>
      <c r="N2" s="171"/>
      <c r="O2" s="171"/>
      <c r="P2" s="171"/>
      <c r="Q2" s="171"/>
      <c r="R2" s="171"/>
      <c r="S2" s="171"/>
      <c r="T2" s="171"/>
      <c r="U2" s="171"/>
      <c r="V2" s="171"/>
      <c r="W2" s="171"/>
      <c r="X2" s="171"/>
      <c r="Y2" s="171"/>
      <c r="Z2" s="171"/>
    </row>
    <row r="3" spans="1:33" ht="20.100000000000001" customHeight="1">
      <c r="A3" s="173" t="s">
        <v>4</v>
      </c>
      <c r="B3" s="171"/>
      <c r="C3" s="171"/>
      <c r="D3" s="171"/>
      <c r="E3" s="171"/>
      <c r="F3" s="171"/>
      <c r="G3" s="171"/>
      <c r="H3" s="171"/>
      <c r="I3" s="171"/>
      <c r="J3" s="174"/>
      <c r="K3" s="174"/>
      <c r="L3" s="174"/>
      <c r="M3" s="174"/>
      <c r="N3" s="174"/>
      <c r="O3" s="174"/>
      <c r="P3" s="174"/>
      <c r="Q3" s="174"/>
      <c r="R3" s="171"/>
      <c r="S3" s="171"/>
      <c r="T3" s="171"/>
      <c r="U3" s="171"/>
      <c r="V3" s="171"/>
      <c r="W3" s="171"/>
      <c r="X3" s="171"/>
      <c r="Y3" s="171"/>
      <c r="Z3" s="171"/>
      <c r="AA3" s="175"/>
    </row>
    <row r="4" spans="1:33" ht="20.100000000000001" customHeight="1">
      <c r="Z4" s="176" t="s">
        <v>702</v>
      </c>
      <c r="AA4" s="177">
        <v>10</v>
      </c>
      <c r="AB4" s="172" t="e">
        <f>IF(INDEX(DanhMuc,$AA$1,AA4)&gt;0,TEXT(DAY(INDEX(DanhMuc,$AA$1,AA4)),"00"),"…...")</f>
        <v>#NAME?</v>
      </c>
      <c r="AC4" s="172" t="e">
        <f>IF(INDEX(DanhMuc,$AA$1,AA4)&gt;0,TEXT(MONTH(INDEX(DanhMuc,$AA$1,AA4)),"00"),"…...")</f>
        <v>#NAME?</v>
      </c>
      <c r="AD4" s="172" t="e">
        <f>IF(INDEX(DanhMuc,$AA$1,AA4)&gt;0,TEXT(YEAR(INDEX(DanhMuc,$AA$1,AA4)),"00"),"……...")</f>
        <v>#NAME?</v>
      </c>
    </row>
    <row r="5" spans="1:33" ht="20.100000000000001" customHeight="1" thickBot="1">
      <c r="A5" s="242" t="s">
        <v>613</v>
      </c>
      <c r="B5" s="178"/>
      <c r="C5" s="178"/>
      <c r="D5" s="178"/>
      <c r="E5" s="178"/>
      <c r="F5" s="178"/>
      <c r="G5" s="178"/>
      <c r="H5" s="178"/>
      <c r="I5" s="178"/>
      <c r="J5" s="178"/>
      <c r="K5" s="178"/>
      <c r="L5" s="178"/>
      <c r="M5" s="178"/>
      <c r="N5" s="178"/>
      <c r="O5" s="178"/>
      <c r="P5" s="178"/>
      <c r="Q5" s="178"/>
      <c r="R5" s="178"/>
      <c r="S5" s="178"/>
      <c r="T5" s="178"/>
      <c r="U5" s="178"/>
      <c r="V5" s="178"/>
      <c r="W5" s="178"/>
      <c r="X5" s="178"/>
      <c r="Y5" s="178"/>
      <c r="Z5" s="178"/>
      <c r="AA5" s="177">
        <v>1</v>
      </c>
      <c r="AB5" s="172" t="e">
        <f>LEN(INDEX(DanhMuc,$AA$1,AA5))</f>
        <v>#NAME?</v>
      </c>
      <c r="AC5" s="172" t="e">
        <f>INDEX(DanhMuc,$AA$1,AA5)&amp;"-NTCV"</f>
        <v>#NAME?</v>
      </c>
    </row>
    <row r="6" spans="1:33" ht="24" customHeight="1" thickBot="1">
      <c r="A6" s="223" t="s">
        <v>614</v>
      </c>
      <c r="B6" s="178"/>
      <c r="C6" s="178"/>
      <c r="D6" s="178"/>
      <c r="E6" s="178"/>
      <c r="F6" s="178"/>
      <c r="G6" s="178"/>
      <c r="H6" s="178"/>
      <c r="I6" s="178"/>
      <c r="J6" s="178"/>
      <c r="K6" s="178"/>
      <c r="L6" s="178"/>
      <c r="M6" s="178"/>
      <c r="N6" s="178"/>
      <c r="O6" s="178"/>
      <c r="P6" s="178"/>
      <c r="Q6" s="178"/>
      <c r="R6" s="178"/>
      <c r="S6" s="178"/>
      <c r="T6" s="178"/>
      <c r="U6" s="178"/>
      <c r="V6" s="178"/>
      <c r="W6" s="178"/>
      <c r="X6" s="178"/>
      <c r="Y6" s="178"/>
      <c r="Z6" s="178"/>
      <c r="AA6" s="95" t="s">
        <v>220</v>
      </c>
      <c r="AB6" s="578"/>
      <c r="AC6" s="579"/>
      <c r="AD6" s="579"/>
      <c r="AE6" s="579"/>
      <c r="AF6" s="579"/>
      <c r="AG6" s="579"/>
    </row>
    <row r="7" spans="1:33" ht="20.100000000000001" customHeight="1">
      <c r="A7" s="180" t="s">
        <v>615</v>
      </c>
      <c r="B7" s="181"/>
      <c r="C7" s="181"/>
      <c r="D7" s="181"/>
      <c r="E7" s="181" t="str">
        <f>Ttin!G4</f>
        <v>Cải tạo, cũng cố gia cố nhà trạm BTS năm 2013 tại Thừa Thiên Huế.</v>
      </c>
      <c r="F7" s="182"/>
      <c r="G7" s="181"/>
      <c r="AA7" s="175"/>
    </row>
    <row r="8" spans="1:33" ht="20.100000000000001" customHeight="1">
      <c r="A8" s="183" t="s">
        <v>616</v>
      </c>
      <c r="B8" s="181"/>
      <c r="C8" s="181"/>
      <c r="D8" s="181"/>
      <c r="E8" s="181"/>
      <c r="F8" s="182"/>
      <c r="G8" s="181"/>
      <c r="AA8" s="175"/>
    </row>
    <row r="9" spans="1:33" ht="20.100000000000001" customHeight="1">
      <c r="A9" s="180" t="s">
        <v>617</v>
      </c>
      <c r="B9" s="181"/>
      <c r="C9" s="181"/>
      <c r="D9" s="181"/>
      <c r="E9" s="307" t="str">
        <f>Ttin!G7</f>
        <v>Nguyễn Duy Ngưỡng,  Thôn 1_Phường Thủy Phương_TX Hương Thủy</v>
      </c>
      <c r="F9" s="182"/>
      <c r="G9" s="181"/>
      <c r="AA9" s="175"/>
    </row>
    <row r="10" spans="1:33" ht="20.100000000000001" customHeight="1">
      <c r="A10" s="183" t="s">
        <v>47</v>
      </c>
      <c r="B10" s="181"/>
      <c r="C10" s="181"/>
      <c r="D10" s="181"/>
      <c r="E10" s="182" t="str">
        <f>Ttin!G16</f>
        <v>Chi nhánh Viettel Thừa Thiên Huế</v>
      </c>
      <c r="F10" s="182"/>
      <c r="G10" s="181"/>
      <c r="AA10" s="175"/>
    </row>
    <row r="11" spans="1:33" ht="20.100000000000001" customHeight="1">
      <c r="A11" s="270" t="s">
        <v>618</v>
      </c>
      <c r="B11" s="181"/>
      <c r="C11" s="181"/>
      <c r="D11" s="181"/>
      <c r="E11" s="181"/>
      <c r="F11" s="182"/>
      <c r="G11" s="181"/>
      <c r="L11" s="183" t="str">
        <f>Ttin!G32</f>
        <v>Công ty CPXD và Lắp đặt Viễn thông</v>
      </c>
      <c r="AA11" s="175"/>
    </row>
    <row r="12" spans="1:33" ht="20.100000000000001" hidden="1" customHeight="1">
      <c r="A12" s="270" t="s">
        <v>619</v>
      </c>
      <c r="B12" s="181"/>
      <c r="C12" s="181"/>
      <c r="D12" s="181"/>
      <c r="E12" s="181"/>
      <c r="F12" s="182"/>
      <c r="G12" s="181"/>
      <c r="H12" s="172" t="str">
        <f>Ttin!G43</f>
        <v>…………………………………………………………………………………………</v>
      </c>
      <c r="AA12" s="175"/>
    </row>
    <row r="13" spans="1:33" ht="20.100000000000001" customHeight="1">
      <c r="A13" s="180" t="s">
        <v>620</v>
      </c>
      <c r="B13" s="181"/>
      <c r="C13" s="181"/>
      <c r="D13" s="181"/>
      <c r="E13" s="181"/>
      <c r="F13" s="182"/>
      <c r="G13" s="181"/>
      <c r="N13" s="180" t="s">
        <v>621</v>
      </c>
      <c r="AA13" s="175" t="e">
        <f>LEN([2]Ttin!G6)</f>
        <v>#REF!</v>
      </c>
    </row>
    <row r="14" spans="1:33" ht="20.100000000000001" customHeight="1">
      <c r="A14" s="183" t="s">
        <v>622</v>
      </c>
      <c r="AA14" s="175"/>
    </row>
    <row r="15" spans="1:33" ht="20.100000000000001" customHeight="1">
      <c r="A15" s="184" t="s">
        <v>755</v>
      </c>
      <c r="AA15" s="419"/>
      <c r="AB15" s="419"/>
      <c r="AC15" s="419"/>
      <c r="AD15" s="419"/>
      <c r="AE15" s="419"/>
      <c r="AF15" s="419"/>
      <c r="AG15" s="419"/>
    </row>
    <row r="16" spans="1:33" ht="20.100000000000001" customHeight="1">
      <c r="B16" s="15" t="str">
        <f>"Ông (bà): "&amp;Ttin!$G$28</f>
        <v>Ông (bà): Cao Hà Hải Âu</v>
      </c>
      <c r="N16" s="15" t="str">
        <f>"Chức vụ: "&amp;Ttin!$L$28</f>
        <v>Chức vụ: Phó Giám Đốc</v>
      </c>
      <c r="AA16" s="419"/>
      <c r="AB16" s="419"/>
      <c r="AC16" s="419"/>
      <c r="AD16" s="419"/>
      <c r="AE16" s="419"/>
      <c r="AF16" s="419"/>
      <c r="AG16" s="419"/>
    </row>
    <row r="17" spans="1:33" ht="20.100000000000001" hidden="1" customHeight="1">
      <c r="B17" s="185" t="s">
        <v>700</v>
      </c>
      <c r="N17" s="185" t="s">
        <v>701</v>
      </c>
      <c r="AA17" s="419"/>
      <c r="AB17" s="419"/>
      <c r="AC17" s="419"/>
      <c r="AD17" s="419"/>
      <c r="AE17" s="419"/>
      <c r="AF17" s="419"/>
      <c r="AG17" s="419"/>
    </row>
    <row r="18" spans="1:33" ht="20.100000000000001" hidden="1" customHeight="1">
      <c r="A18" s="184" t="s">
        <v>624</v>
      </c>
      <c r="AA18" s="419"/>
      <c r="AB18" s="419"/>
      <c r="AC18" s="419"/>
      <c r="AD18" s="419"/>
      <c r="AE18" s="419"/>
      <c r="AF18" s="419"/>
      <c r="AG18" s="419"/>
    </row>
    <row r="19" spans="1:33" ht="20.100000000000001" hidden="1" customHeight="1">
      <c r="B19" s="185" t="s">
        <v>623</v>
      </c>
      <c r="N19" s="185" t="s">
        <v>539</v>
      </c>
      <c r="AA19" s="419"/>
      <c r="AB19" s="419"/>
      <c r="AC19" s="419"/>
      <c r="AD19" s="419"/>
      <c r="AE19" s="419"/>
      <c r="AF19" s="419"/>
      <c r="AG19" s="419"/>
    </row>
    <row r="20" spans="1:33" ht="20.100000000000001" hidden="1" customHeight="1">
      <c r="B20" s="185" t="s">
        <v>623</v>
      </c>
      <c r="N20" s="185" t="s">
        <v>539</v>
      </c>
      <c r="AA20" s="419"/>
      <c r="AB20" s="419"/>
      <c r="AC20" s="419"/>
      <c r="AD20" s="419"/>
      <c r="AE20" s="419"/>
      <c r="AF20" s="419"/>
      <c r="AG20" s="419"/>
    </row>
    <row r="21" spans="1:33" ht="20.100000000000001" customHeight="1">
      <c r="B21" s="15" t="s">
        <v>751</v>
      </c>
      <c r="N21" s="15" t="s">
        <v>752</v>
      </c>
      <c r="AA21" s="322"/>
      <c r="AB21" s="322"/>
      <c r="AC21" s="322"/>
      <c r="AD21" s="322"/>
      <c r="AE21" s="322"/>
      <c r="AF21" s="322"/>
      <c r="AG21" s="322"/>
    </row>
    <row r="22" spans="1:33" ht="20.100000000000001" customHeight="1">
      <c r="B22" s="185" t="s">
        <v>623</v>
      </c>
      <c r="N22" s="185" t="s">
        <v>539</v>
      </c>
      <c r="AA22" s="288"/>
      <c r="AB22" s="288"/>
      <c r="AC22" s="288"/>
      <c r="AD22" s="288"/>
      <c r="AE22" s="288"/>
      <c r="AF22" s="288"/>
      <c r="AG22" s="288"/>
    </row>
    <row r="23" spans="1:33" ht="20.100000000000001" customHeight="1">
      <c r="A23" s="184" t="s">
        <v>704</v>
      </c>
      <c r="AA23" s="186"/>
    </row>
    <row r="24" spans="1:33" ht="20.100000000000001" customHeight="1">
      <c r="B24" s="15" t="str">
        <f>"Ông (bà): "&amp;Ttin!G41</f>
        <v>Ông (bà): Đinh Huy Dương</v>
      </c>
      <c r="N24" s="15" t="str">
        <f>Ttin!L41</f>
        <v>Chức vụ: P.T Giám Đốc</v>
      </c>
      <c r="AA24" s="175"/>
    </row>
    <row r="25" spans="1:33" ht="20.100000000000001" customHeight="1">
      <c r="B25" s="15" t="str">
        <f>"Ông (bà): "&amp;Ttin!G42</f>
        <v>Ông (bà): Lưu Văn Sơn</v>
      </c>
      <c r="N25" s="15" t="str">
        <f>Ttin!L42</f>
        <v>Chức vụ: Phụ trách thi công</v>
      </c>
      <c r="AA25" s="175"/>
    </row>
    <row r="26" spans="1:33" ht="20.100000000000001" hidden="1" customHeight="1">
      <c r="A26" s="184" t="s">
        <v>651</v>
      </c>
      <c r="AA26" s="271"/>
    </row>
    <row r="27" spans="1:33" ht="20.100000000000001" hidden="1" customHeight="1">
      <c r="B27" s="185" t="s">
        <v>623</v>
      </c>
      <c r="N27" s="185" t="s">
        <v>539</v>
      </c>
      <c r="AA27" s="175"/>
    </row>
    <row r="28" spans="1:33" ht="20.100000000000001" hidden="1" customHeight="1">
      <c r="B28" s="185" t="s">
        <v>623</v>
      </c>
      <c r="N28" s="185" t="s">
        <v>539</v>
      </c>
      <c r="AA28" s="175"/>
    </row>
    <row r="29" spans="1:33" ht="20.100000000000001" customHeight="1">
      <c r="A29" s="183" t="s">
        <v>625</v>
      </c>
      <c r="AA29" s="175"/>
    </row>
    <row r="30" spans="1:33" ht="20.100000000000001" customHeight="1">
      <c r="A30" s="184" t="s">
        <v>626</v>
      </c>
      <c r="AA30" s="175"/>
    </row>
    <row r="31" spans="1:33" ht="20.100000000000001" customHeight="1">
      <c r="A31" s="187" t="s">
        <v>627</v>
      </c>
      <c r="AA31" s="175"/>
    </row>
    <row r="32" spans="1:33" ht="20.100000000000001" customHeight="1">
      <c r="A32" s="187" t="s">
        <v>628</v>
      </c>
      <c r="AA32" s="175"/>
    </row>
    <row r="33" spans="1:27" ht="20.100000000000001" customHeight="1">
      <c r="A33" s="222" t="s">
        <v>629</v>
      </c>
      <c r="B33" s="188"/>
      <c r="C33" s="188"/>
      <c r="D33" s="188"/>
      <c r="E33" s="188"/>
      <c r="F33" s="188"/>
      <c r="G33" s="188"/>
      <c r="H33" s="188"/>
      <c r="I33" s="188"/>
      <c r="J33" s="188"/>
      <c r="K33" s="188"/>
      <c r="L33" s="188"/>
      <c r="M33" s="188"/>
      <c r="N33" s="188"/>
      <c r="O33" s="188"/>
      <c r="P33" s="188"/>
      <c r="Q33" s="188"/>
      <c r="R33" s="188"/>
      <c r="S33" s="188"/>
      <c r="T33" s="188"/>
      <c r="U33" s="188"/>
      <c r="V33" s="188"/>
      <c r="W33" s="188"/>
      <c r="X33" s="188"/>
      <c r="Y33" s="188"/>
      <c r="Z33" s="188"/>
      <c r="AA33" s="175"/>
    </row>
    <row r="34" spans="1:27" ht="20.100000000000001" customHeight="1">
      <c r="A34" s="187" t="s">
        <v>630</v>
      </c>
      <c r="AA34" s="175"/>
    </row>
    <row r="35" spans="1:27" ht="20.100000000000001" customHeight="1">
      <c r="A35" s="187" t="s">
        <v>631</v>
      </c>
      <c r="AA35" s="175"/>
    </row>
    <row r="36" spans="1:27" ht="20.100000000000001" customHeight="1">
      <c r="A36" s="187" t="s">
        <v>632</v>
      </c>
      <c r="AA36" s="175"/>
    </row>
    <row r="37" spans="1:27" ht="20.100000000000001" customHeight="1">
      <c r="A37" s="187" t="s">
        <v>633</v>
      </c>
      <c r="AA37" s="175"/>
    </row>
    <row r="38" spans="1:27" ht="20.100000000000001" customHeight="1">
      <c r="A38" s="187" t="s">
        <v>634</v>
      </c>
      <c r="AA38" s="175"/>
    </row>
    <row r="39" spans="1:27" ht="20.100000000000001" customHeight="1">
      <c r="A39" s="187" t="s">
        <v>635</v>
      </c>
      <c r="AA39" s="175"/>
    </row>
    <row r="40" spans="1:27" ht="20.100000000000001" customHeight="1">
      <c r="A40" s="187" t="s">
        <v>636</v>
      </c>
      <c r="AA40" s="175"/>
    </row>
    <row r="41" spans="1:27" ht="20.100000000000001" customHeight="1">
      <c r="A41" s="187" t="s">
        <v>637</v>
      </c>
      <c r="AA41" s="175"/>
    </row>
    <row r="42" spans="1:27" ht="20.100000000000001" customHeight="1" thickBot="1">
      <c r="A42" s="184" t="s">
        <v>638</v>
      </c>
      <c r="AA42" s="175"/>
    </row>
    <row r="43" spans="1:27" ht="20.100000000000001" customHeight="1" thickBot="1">
      <c r="A43" s="184" t="s">
        <v>639</v>
      </c>
      <c r="AA43" s="95"/>
    </row>
    <row r="44" spans="1:27" ht="20.100000000000001" customHeight="1" thickBot="1">
      <c r="A44" s="184" t="s">
        <v>640</v>
      </c>
      <c r="AA44" s="95" t="s">
        <v>220</v>
      </c>
    </row>
    <row r="45" spans="1:27" ht="20.100000000000001" customHeight="1">
      <c r="A45" s="187" t="s">
        <v>641</v>
      </c>
      <c r="AA45" s="175"/>
    </row>
    <row r="46" spans="1:27" ht="20.100000000000001" customHeight="1">
      <c r="A46" s="187" t="s">
        <v>642</v>
      </c>
      <c r="AA46" s="175"/>
    </row>
    <row r="47" spans="1:27" ht="20.100000000000001" customHeight="1">
      <c r="A47" s="187" t="s">
        <v>643</v>
      </c>
      <c r="AA47" s="175"/>
    </row>
    <row r="48" spans="1:27" ht="20.100000000000001" customHeight="1">
      <c r="A48" s="183" t="s">
        <v>245</v>
      </c>
      <c r="AA48" s="175"/>
    </row>
    <row r="49" spans="1:27" ht="35.25" customHeight="1">
      <c r="A49" s="431" t="s">
        <v>644</v>
      </c>
      <c r="B49" s="431"/>
      <c r="C49" s="431"/>
      <c r="D49" s="431"/>
      <c r="E49" s="431"/>
      <c r="F49" s="431"/>
      <c r="G49" s="431"/>
      <c r="H49" s="431"/>
      <c r="I49" s="431"/>
      <c r="J49" s="431"/>
      <c r="K49" s="431"/>
      <c r="L49" s="431"/>
      <c r="M49" s="431"/>
      <c r="N49" s="431"/>
      <c r="O49" s="431"/>
      <c r="P49" s="431"/>
      <c r="Q49" s="431"/>
      <c r="R49" s="431"/>
      <c r="S49" s="431"/>
      <c r="T49" s="431"/>
      <c r="U49" s="431"/>
      <c r="V49" s="431"/>
      <c r="W49" s="431"/>
      <c r="X49" s="431"/>
      <c r="Y49" s="431"/>
      <c r="Z49" s="431"/>
      <c r="AA49" s="175"/>
    </row>
    <row r="50" spans="1:27" ht="20.100000000000001" customHeight="1">
      <c r="A50" s="187" t="s">
        <v>645</v>
      </c>
      <c r="AA50" s="175"/>
    </row>
    <row r="51" spans="1:27" ht="20.100000000000001" customHeight="1">
      <c r="A51" s="187" t="s">
        <v>646</v>
      </c>
      <c r="AA51" s="175"/>
    </row>
    <row r="52" spans="1:27" ht="20.100000000000001" customHeight="1">
      <c r="A52" s="187" t="s">
        <v>647</v>
      </c>
      <c r="AA52" s="175"/>
    </row>
    <row r="53" spans="1:27" s="183" customFormat="1" ht="43.5" customHeight="1">
      <c r="A53" s="580" t="s">
        <v>1</v>
      </c>
      <c r="B53" s="580"/>
      <c r="C53" s="580"/>
      <c r="D53" s="580"/>
      <c r="E53" s="580"/>
      <c r="F53" s="580"/>
      <c r="G53" s="580"/>
      <c r="H53" s="580"/>
      <c r="I53" s="580"/>
      <c r="J53" s="580"/>
      <c r="K53" s="580"/>
      <c r="L53" s="580"/>
      <c r="M53" s="581" t="s">
        <v>648</v>
      </c>
      <c r="N53" s="581"/>
      <c r="O53" s="581"/>
      <c r="P53" s="581"/>
      <c r="Q53" s="581"/>
      <c r="R53" s="581"/>
      <c r="S53" s="581"/>
      <c r="T53" s="581"/>
      <c r="U53" s="581"/>
      <c r="V53" s="581"/>
      <c r="W53" s="581"/>
      <c r="X53" s="581"/>
      <c r="Y53" s="581"/>
      <c r="Z53" s="581"/>
    </row>
    <row r="54" spans="1:27" s="183" customFormat="1" ht="15.75" customHeight="1">
      <c r="A54" s="258"/>
      <c r="B54" s="258"/>
      <c r="C54" s="258"/>
      <c r="D54" s="258"/>
      <c r="E54" s="258"/>
      <c r="F54" s="258"/>
      <c r="G54" s="258"/>
      <c r="H54" s="258"/>
      <c r="I54" s="258"/>
      <c r="J54" s="258"/>
      <c r="K54" s="258"/>
      <c r="L54" s="258"/>
      <c r="M54" s="173"/>
      <c r="N54" s="258"/>
      <c r="O54" s="258"/>
      <c r="P54" s="258"/>
      <c r="Q54" s="258"/>
      <c r="R54" s="258"/>
      <c r="S54" s="258"/>
      <c r="T54" s="258"/>
      <c r="U54" s="258"/>
      <c r="V54" s="258"/>
      <c r="W54" s="258"/>
      <c r="X54" s="258"/>
      <c r="Y54" s="258"/>
      <c r="Z54" s="258"/>
    </row>
    <row r="55" spans="1:27" s="183" customFormat="1" ht="15.75" customHeight="1">
      <c r="A55" s="258"/>
      <c r="B55" s="258"/>
      <c r="C55" s="258"/>
      <c r="D55" s="258"/>
      <c r="E55" s="258"/>
      <c r="F55" s="258"/>
      <c r="G55" s="258"/>
      <c r="H55" s="258"/>
      <c r="I55" s="258"/>
      <c r="J55" s="258"/>
      <c r="K55" s="258"/>
      <c r="L55" s="258"/>
      <c r="M55" s="173"/>
      <c r="N55" s="258"/>
      <c r="O55" s="258"/>
      <c r="P55" s="258"/>
      <c r="Q55" s="258"/>
      <c r="R55" s="258"/>
      <c r="S55" s="258"/>
      <c r="T55" s="258"/>
      <c r="U55" s="258"/>
      <c r="V55" s="258"/>
      <c r="W55" s="258"/>
      <c r="X55" s="258"/>
      <c r="Y55" s="258"/>
      <c r="Z55" s="258"/>
    </row>
    <row r="56" spans="1:27" s="183" customFormat="1" ht="15.75" customHeight="1">
      <c r="A56" s="258"/>
      <c r="B56" s="258"/>
      <c r="C56" s="258"/>
      <c r="D56" s="258"/>
      <c r="E56" s="258"/>
      <c r="F56" s="258"/>
      <c r="G56" s="258"/>
      <c r="H56" s="258"/>
      <c r="I56" s="258"/>
      <c r="J56" s="258"/>
      <c r="K56" s="258"/>
      <c r="L56" s="258"/>
      <c r="M56" s="173"/>
      <c r="N56" s="258"/>
      <c r="O56" s="258"/>
      <c r="P56" s="258"/>
      <c r="Q56" s="258"/>
      <c r="R56" s="258"/>
      <c r="S56" s="258"/>
      <c r="T56" s="258"/>
      <c r="U56" s="258"/>
      <c r="V56" s="258"/>
      <c r="W56" s="258"/>
      <c r="X56" s="258"/>
      <c r="Y56" s="258"/>
      <c r="Z56" s="258"/>
    </row>
    <row r="57" spans="1:27" s="183" customFormat="1" ht="15.75" customHeight="1">
      <c r="A57" s="258"/>
      <c r="B57" s="258"/>
      <c r="C57" s="258"/>
      <c r="D57" s="258"/>
      <c r="E57" s="258"/>
      <c r="F57" s="258"/>
      <c r="G57" s="258"/>
      <c r="H57" s="258"/>
      <c r="I57" s="258"/>
      <c r="J57" s="258"/>
      <c r="K57" s="258"/>
      <c r="L57" s="258"/>
      <c r="M57" s="173"/>
      <c r="N57" s="258"/>
      <c r="O57" s="258"/>
      <c r="P57" s="258"/>
      <c r="Q57" s="258"/>
      <c r="R57" s="258"/>
      <c r="S57" s="258"/>
      <c r="T57" s="258"/>
      <c r="U57" s="258"/>
      <c r="V57" s="258"/>
      <c r="W57" s="258"/>
      <c r="X57" s="258"/>
      <c r="Y57" s="258"/>
      <c r="Z57" s="258"/>
    </row>
    <row r="58" spans="1:27" s="183" customFormat="1" ht="15.75" customHeight="1">
      <c r="A58" s="258"/>
      <c r="B58" s="258"/>
      <c r="C58" s="258"/>
      <c r="D58" s="258"/>
      <c r="E58" s="258"/>
      <c r="F58" s="258"/>
      <c r="G58" s="258"/>
      <c r="H58" s="258"/>
      <c r="I58" s="258"/>
      <c r="J58" s="258"/>
      <c r="K58" s="258"/>
      <c r="L58" s="258"/>
      <c r="M58" s="173"/>
      <c r="N58" s="258"/>
      <c r="O58" s="258"/>
      <c r="P58" s="258"/>
      <c r="Q58" s="258"/>
      <c r="R58" s="258"/>
      <c r="S58" s="258"/>
      <c r="T58" s="258"/>
      <c r="U58" s="258"/>
      <c r="V58" s="258"/>
      <c r="W58" s="258"/>
      <c r="X58" s="258"/>
      <c r="Y58" s="258"/>
      <c r="Z58" s="258"/>
    </row>
    <row r="59" spans="1:27" s="183" customFormat="1" ht="15.75" customHeight="1">
      <c r="A59" s="258"/>
      <c r="B59" s="258"/>
      <c r="C59" s="258"/>
      <c r="D59" s="258"/>
      <c r="E59" s="258"/>
      <c r="F59" s="258"/>
      <c r="G59" s="258"/>
      <c r="H59" s="258"/>
      <c r="I59" s="258"/>
      <c r="J59" s="258"/>
      <c r="K59" s="258"/>
      <c r="L59" s="258"/>
      <c r="M59" s="173"/>
      <c r="N59" s="258"/>
      <c r="O59" s="258"/>
      <c r="P59" s="258"/>
      <c r="Q59" s="258"/>
      <c r="R59" s="258"/>
      <c r="S59" s="258"/>
      <c r="T59" s="258"/>
      <c r="U59" s="258"/>
      <c r="V59" s="258"/>
      <c r="W59" s="258"/>
      <c r="X59" s="258"/>
      <c r="Y59" s="258"/>
      <c r="Z59" s="258"/>
    </row>
    <row r="60" spans="1:27" s="183" customFormat="1" ht="15.75" customHeight="1">
      <c r="A60" s="258"/>
      <c r="B60" s="258"/>
      <c r="C60" s="258"/>
      <c r="D60" s="258"/>
      <c r="E60" s="258"/>
      <c r="F60" s="258"/>
      <c r="G60" s="258"/>
      <c r="H60" s="258"/>
      <c r="I60" s="258"/>
      <c r="J60" s="258"/>
      <c r="K60" s="258"/>
      <c r="L60" s="258"/>
      <c r="M60" s="173"/>
      <c r="N60" s="258"/>
      <c r="O60" s="258"/>
      <c r="P60" s="258"/>
      <c r="Q60" s="258"/>
      <c r="R60" s="258"/>
      <c r="S60" s="258"/>
      <c r="T60" s="258"/>
      <c r="U60" s="258"/>
      <c r="V60" s="258"/>
      <c r="W60" s="258"/>
      <c r="X60" s="258"/>
      <c r="Y60" s="258"/>
      <c r="Z60" s="258"/>
    </row>
    <row r="61" spans="1:27" s="183" customFormat="1" ht="15.75" customHeight="1">
      <c r="A61" s="258"/>
      <c r="B61" s="258"/>
      <c r="C61" s="258"/>
      <c r="D61" s="258"/>
      <c r="E61" s="258"/>
      <c r="F61" s="258"/>
      <c r="G61" s="258"/>
      <c r="H61" s="258"/>
      <c r="I61" s="258"/>
      <c r="J61" s="258"/>
      <c r="K61" s="258"/>
      <c r="L61" s="258"/>
      <c r="M61" s="173"/>
      <c r="N61" s="258"/>
      <c r="O61" s="258"/>
      <c r="P61" s="258"/>
      <c r="Q61" s="258"/>
      <c r="R61" s="258"/>
      <c r="S61" s="258"/>
      <c r="T61" s="258"/>
      <c r="U61" s="258"/>
      <c r="V61" s="258"/>
      <c r="W61" s="258"/>
      <c r="X61" s="258"/>
      <c r="Y61" s="258"/>
      <c r="Z61" s="258"/>
    </row>
    <row r="62" spans="1:27" s="183" customFormat="1" ht="15.75" customHeight="1">
      <c r="A62" s="258"/>
      <c r="B62" s="258"/>
      <c r="C62" s="258"/>
      <c r="D62" s="258"/>
      <c r="E62" s="258"/>
      <c r="F62" s="258"/>
      <c r="G62" s="258"/>
      <c r="H62" s="258"/>
      <c r="I62" s="258"/>
      <c r="J62" s="258"/>
      <c r="K62" s="258"/>
      <c r="L62" s="258"/>
      <c r="M62" s="173"/>
      <c r="N62" s="258"/>
      <c r="O62" s="258"/>
      <c r="P62" s="258"/>
      <c r="Q62" s="258"/>
      <c r="R62" s="258"/>
      <c r="S62" s="258"/>
      <c r="T62" s="258"/>
      <c r="U62" s="258"/>
      <c r="V62" s="258"/>
      <c r="W62" s="258"/>
      <c r="X62" s="258"/>
      <c r="Y62" s="258"/>
      <c r="Z62" s="258"/>
    </row>
    <row r="63" spans="1:27" s="183" customFormat="1" ht="15.75" customHeight="1">
      <c r="A63" s="258"/>
      <c r="B63" s="258"/>
      <c r="C63" s="258"/>
      <c r="D63" s="258"/>
      <c r="E63" s="258"/>
      <c r="F63" s="258"/>
      <c r="G63" s="258"/>
      <c r="H63" s="258"/>
      <c r="I63" s="258"/>
      <c r="J63" s="258"/>
      <c r="K63" s="258"/>
      <c r="L63" s="258"/>
      <c r="M63" s="173"/>
      <c r="N63" s="258"/>
      <c r="O63" s="258"/>
      <c r="P63" s="258"/>
      <c r="Q63" s="258"/>
      <c r="R63" s="258"/>
      <c r="S63" s="258"/>
      <c r="T63" s="258"/>
      <c r="U63" s="258"/>
      <c r="V63" s="258"/>
      <c r="W63" s="258"/>
      <c r="X63" s="258"/>
      <c r="Y63" s="258"/>
      <c r="Z63" s="258"/>
    </row>
    <row r="64" spans="1:27" s="183" customFormat="1" ht="15.75" customHeight="1">
      <c r="A64" s="258"/>
      <c r="B64" s="258"/>
      <c r="C64" s="258"/>
      <c r="D64" s="258"/>
      <c r="E64" s="258"/>
      <c r="F64" s="258"/>
      <c r="G64" s="258"/>
      <c r="H64" s="258"/>
      <c r="I64" s="258"/>
      <c r="J64" s="258"/>
      <c r="K64" s="258"/>
      <c r="L64" s="258"/>
      <c r="M64" s="173"/>
      <c r="N64" s="258"/>
      <c r="O64" s="258"/>
      <c r="P64" s="258"/>
      <c r="Q64" s="258"/>
      <c r="R64" s="258"/>
      <c r="S64" s="258"/>
      <c r="T64" s="258"/>
      <c r="U64" s="258"/>
      <c r="V64" s="258"/>
      <c r="W64" s="258"/>
      <c r="X64" s="258"/>
      <c r="Y64" s="258"/>
      <c r="Z64" s="258"/>
    </row>
    <row r="65" spans="1:26" s="183" customFormat="1" ht="15.75" customHeight="1">
      <c r="A65" s="258"/>
      <c r="B65" s="258"/>
      <c r="C65" s="258"/>
      <c r="D65" s="258"/>
      <c r="E65" s="258"/>
      <c r="F65" s="258"/>
      <c r="G65" s="258"/>
      <c r="H65" s="258"/>
      <c r="I65" s="258"/>
      <c r="J65" s="258"/>
      <c r="K65" s="258"/>
      <c r="L65" s="258"/>
      <c r="M65" s="173"/>
      <c r="N65" s="258"/>
      <c r="O65" s="258"/>
      <c r="P65" s="258"/>
      <c r="Q65" s="258"/>
      <c r="R65" s="258"/>
      <c r="S65" s="258"/>
      <c r="T65" s="258"/>
      <c r="U65" s="258"/>
      <c r="V65" s="258"/>
      <c r="W65" s="258"/>
      <c r="X65" s="258"/>
      <c r="Y65" s="258"/>
      <c r="Z65" s="258"/>
    </row>
    <row r="66" spans="1:26" s="183" customFormat="1" ht="15.75" customHeight="1">
      <c r="A66" s="258"/>
      <c r="B66" s="258"/>
      <c r="C66" s="258"/>
      <c r="D66" s="258"/>
      <c r="E66" s="258"/>
      <c r="F66" s="258"/>
      <c r="G66" s="258"/>
      <c r="H66" s="258"/>
      <c r="I66" s="258"/>
      <c r="J66" s="258"/>
      <c r="K66" s="258"/>
      <c r="L66" s="258"/>
      <c r="M66" s="173"/>
      <c r="N66" s="258"/>
      <c r="O66" s="258"/>
      <c r="P66" s="258"/>
      <c r="Q66" s="258"/>
      <c r="R66" s="258"/>
      <c r="S66" s="258"/>
      <c r="T66" s="258"/>
      <c r="U66" s="258"/>
      <c r="V66" s="258"/>
      <c r="W66" s="258"/>
      <c r="X66" s="258"/>
      <c r="Y66" s="258"/>
      <c r="Z66" s="258"/>
    </row>
    <row r="67" spans="1:26" s="183" customFormat="1" ht="15.75" customHeight="1">
      <c r="A67" s="258"/>
      <c r="B67" s="258"/>
      <c r="C67" s="258"/>
      <c r="D67" s="258"/>
      <c r="E67" s="258"/>
      <c r="F67" s="258"/>
      <c r="G67" s="258"/>
      <c r="H67" s="258"/>
      <c r="I67" s="258"/>
      <c r="J67" s="258"/>
      <c r="K67" s="258"/>
      <c r="L67" s="258"/>
      <c r="M67" s="173"/>
      <c r="N67" s="258"/>
      <c r="O67" s="258"/>
      <c r="P67" s="258"/>
      <c r="Q67" s="258"/>
      <c r="R67" s="258"/>
      <c r="S67" s="258"/>
      <c r="T67" s="258"/>
      <c r="U67" s="258"/>
      <c r="V67" s="258"/>
      <c r="W67" s="258"/>
      <c r="X67" s="258"/>
      <c r="Y67" s="258"/>
      <c r="Z67" s="258"/>
    </row>
    <row r="68" spans="1:26" s="183" customFormat="1" ht="15.75" customHeight="1">
      <c r="A68" s="258"/>
      <c r="B68" s="258"/>
      <c r="C68" s="258"/>
      <c r="D68" s="258"/>
      <c r="E68" s="258"/>
      <c r="F68" s="258"/>
      <c r="G68" s="258"/>
      <c r="H68" s="258"/>
      <c r="I68" s="258"/>
      <c r="J68" s="258"/>
      <c r="K68" s="258"/>
      <c r="L68" s="258"/>
      <c r="M68" s="173"/>
      <c r="N68" s="258"/>
      <c r="O68" s="258"/>
      <c r="P68" s="258"/>
      <c r="Q68" s="258"/>
      <c r="R68" s="258"/>
      <c r="S68" s="258"/>
      <c r="T68" s="258"/>
      <c r="U68" s="258"/>
      <c r="V68" s="258"/>
      <c r="W68" s="258"/>
      <c r="X68" s="258"/>
      <c r="Y68" s="258"/>
      <c r="Z68" s="258"/>
    </row>
    <row r="69" spans="1:26" s="183" customFormat="1" ht="15.75" customHeight="1">
      <c r="A69" s="258"/>
      <c r="B69" s="258"/>
      <c r="C69" s="258"/>
      <c r="D69" s="258"/>
      <c r="E69" s="258"/>
      <c r="F69" s="258"/>
      <c r="G69" s="258"/>
      <c r="H69" s="258"/>
      <c r="I69" s="258"/>
      <c r="J69" s="258"/>
      <c r="K69" s="258"/>
      <c r="L69" s="258"/>
      <c r="M69" s="173"/>
      <c r="N69" s="258"/>
      <c r="O69" s="258"/>
      <c r="P69" s="258"/>
      <c r="Q69" s="258"/>
      <c r="R69" s="258"/>
      <c r="S69" s="258"/>
      <c r="T69" s="258"/>
      <c r="U69" s="258"/>
      <c r="V69" s="258"/>
      <c r="W69" s="258"/>
      <c r="X69" s="258"/>
      <c r="Y69" s="258"/>
      <c r="Z69" s="258"/>
    </row>
    <row r="70" spans="1:26" s="183" customFormat="1" ht="15.75" customHeight="1">
      <c r="A70" s="258"/>
      <c r="B70" s="258"/>
      <c r="C70" s="258"/>
      <c r="D70" s="258"/>
      <c r="E70" s="258"/>
      <c r="F70" s="258"/>
      <c r="G70" s="258"/>
      <c r="H70" s="258"/>
      <c r="I70" s="258"/>
      <c r="J70" s="258"/>
      <c r="K70" s="258"/>
      <c r="L70" s="258"/>
      <c r="M70" s="173"/>
      <c r="N70" s="258"/>
      <c r="O70" s="258"/>
      <c r="P70" s="258"/>
      <c r="Q70" s="258"/>
      <c r="R70" s="258"/>
      <c r="S70" s="258"/>
      <c r="T70" s="258"/>
      <c r="U70" s="258"/>
      <c r="V70" s="258"/>
      <c r="W70" s="258"/>
      <c r="X70" s="258"/>
      <c r="Y70" s="258"/>
      <c r="Z70" s="258"/>
    </row>
    <row r="71" spans="1:26" s="183" customFormat="1" ht="15.75" customHeight="1">
      <c r="A71" s="258"/>
      <c r="B71" s="258"/>
      <c r="C71" s="258"/>
      <c r="D71" s="258"/>
      <c r="E71" s="258"/>
      <c r="F71" s="258"/>
      <c r="G71" s="258"/>
      <c r="H71" s="258"/>
      <c r="I71" s="258"/>
      <c r="J71" s="258"/>
      <c r="K71" s="258"/>
      <c r="L71" s="258"/>
      <c r="M71" s="173"/>
      <c r="N71" s="258"/>
      <c r="O71" s="258"/>
      <c r="P71" s="258"/>
      <c r="Q71" s="258"/>
      <c r="R71" s="258"/>
      <c r="S71" s="258"/>
      <c r="T71" s="258"/>
      <c r="U71" s="258"/>
      <c r="V71" s="258"/>
      <c r="W71" s="258"/>
      <c r="X71" s="258"/>
      <c r="Y71" s="258"/>
      <c r="Z71" s="258"/>
    </row>
    <row r="72" spans="1:26" ht="20.100000000000001" customHeight="1">
      <c r="A72" s="171"/>
      <c r="B72" s="171"/>
      <c r="C72" s="171"/>
      <c r="D72" s="171"/>
      <c r="E72" s="171"/>
      <c r="F72" s="171"/>
      <c r="G72" s="171"/>
      <c r="H72" s="171"/>
      <c r="I72" s="171"/>
      <c r="J72" s="171"/>
      <c r="K72" s="171"/>
      <c r="L72" s="171"/>
      <c r="M72" s="171"/>
      <c r="N72" s="171"/>
      <c r="O72" s="171"/>
      <c r="P72" s="171"/>
      <c r="Q72" s="171"/>
      <c r="R72" s="171"/>
      <c r="S72" s="171"/>
      <c r="T72" s="171"/>
      <c r="U72" s="171"/>
      <c r="V72" s="171"/>
      <c r="W72" s="171"/>
      <c r="X72" s="171"/>
      <c r="Y72" s="171"/>
      <c r="Z72" s="171"/>
    </row>
    <row r="73" spans="1:26">
      <c r="A73" s="202"/>
    </row>
    <row r="74" spans="1:26">
      <c r="A74" s="203"/>
    </row>
    <row r="75" spans="1:26">
      <c r="A75" s="203"/>
    </row>
  </sheetData>
  <mergeCells count="6">
    <mergeCell ref="AB6:AG6"/>
    <mergeCell ref="AA15:AG17"/>
    <mergeCell ref="AA18:AG20"/>
    <mergeCell ref="A49:Z49"/>
    <mergeCell ref="A53:L53"/>
    <mergeCell ref="M53:Z53"/>
  </mergeCells>
  <hyperlinks>
    <hyperlink ref="AA6" location="DanhMuc!A1" display="Quay về DanhMuc"/>
    <hyperlink ref="AA44" location="DanhMuc!A1" display="Quay về DanhMuc"/>
  </hyperlinks>
  <pageMargins left="0.98425196850393704" right="0.15748031496063" top="0.59055118110236204" bottom="0.59055118110236204" header="0.196850393700787" footer="0.196850393700787"/>
  <pageSetup paperSize="9" scale="96" orientation="portrait" r:id="rId1"/>
  <headerFooter alignWithMargins="0">
    <oddFooter>&amp;LBiểu mẫu BM_TCNT_017 Kèm theo quyết định số......../QĐ-VTQĐ-XD ngày..../..../2013</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Dia chi tram</vt:lpstr>
      <vt:lpstr>Ttin</vt:lpstr>
      <vt:lpstr>DanhMuc</vt:lpstr>
      <vt:lpstr>Bia ngoai</vt:lpstr>
      <vt:lpstr>Bia trong</vt:lpstr>
      <vt:lpstr>0</vt:lpstr>
      <vt:lpstr>1</vt:lpstr>
      <vt:lpstr>2</vt:lpstr>
      <vt:lpstr>3</vt:lpstr>
      <vt:lpstr>4</vt:lpstr>
      <vt:lpstr>5</vt:lpstr>
      <vt:lpstr>6</vt:lpstr>
      <vt:lpstr>7</vt:lpstr>
      <vt:lpstr>8</vt:lpstr>
      <vt:lpstr>9</vt:lpstr>
      <vt:lpstr>10</vt:lpstr>
      <vt:lpstr>11</vt:lpstr>
      <vt:lpstr>12</vt:lpstr>
      <vt:lpstr>BANGTRA</vt:lpstr>
      <vt:lpstr>DANHMUCTRAM</vt:lpstr>
      <vt:lpstr>DIACHITRAM</vt:lpstr>
      <vt:lpstr>MATRAM</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STTTram</vt:lpstr>
    </vt:vector>
  </TitlesOfParts>
  <Company>Wesmosis@Yahoo.Dk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HA Tuyen</dc:creator>
  <cp:lastModifiedBy>Tran Hoe</cp:lastModifiedBy>
  <cp:lastPrinted>2014-07-21T09:56:43Z</cp:lastPrinted>
  <dcterms:created xsi:type="dcterms:W3CDTF">2009-07-09T01:36:06Z</dcterms:created>
  <dcterms:modified xsi:type="dcterms:W3CDTF">2014-08-13T08:32:28Z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BMPSD">
    <vt:lpwstr>K</vt:lpwstr>
  </property>
</Properties>
</file>